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ترجمة\"/>
    </mc:Choice>
  </mc:AlternateContent>
  <xr:revisionPtr revIDLastSave="0" documentId="13_ncr:1_{90C6F672-9EEA-4B9F-AE54-F382CFF06493}" xr6:coauthVersionLast="47" xr6:coauthVersionMax="47" xr10:uidLastSave="{00000000-0000-0000-0000-000000000000}"/>
  <workbookProtection workbookAlgorithmName="SHA-512" workbookHashValue="PfmAnUd3S4ktDuWvzkoHuy+TwWtKk+3qH1gpMUYaLm5zuA7susn3o47UN6D3WDnNGT3324yzygQ7H+b67ubiog==" workbookSaltValue="WoGQiXVLJZu47NW9l0/Cig==" workbookSpinCount="100000" lockStructure="1"/>
  <bookViews>
    <workbookView xWindow="-108" yWindow="-108" windowWidth="23256" windowHeight="12456" activeTab="2" xr2:uid="{00000000-000D-0000-FFFF-FFFF00000000}"/>
  </bookViews>
  <sheets>
    <sheet name="تعليمات التسجيل" sheetId="14" r:id="rId1"/>
    <sheet name="إدخال البيانات" sheetId="18" r:id="rId2"/>
    <sheet name="اختيار المقررات" sheetId="5" r:id="rId3"/>
    <sheet name="الإستمارة" sheetId="11" r:id="rId4"/>
    <sheet name="21-22-ترجمة" sheetId="17" r:id="rId5"/>
    <sheet name="ورقة2" sheetId="4" state="hidden" r:id="rId6"/>
    <sheet name="ورقة4" sheetId="10" state="hidden" r:id="rId7"/>
  </sheets>
  <definedNames>
    <definedName name="_xlnm._FilterDatabase" localSheetId="1" hidden="1">'إدخال البيانات'!$I$4:$I$19</definedName>
    <definedName name="_xlnm._FilterDatabase" localSheetId="5" hidden="1">ورقة2!$A$2:$AB$2</definedName>
    <definedName name="_xlnm._FilterDatabase" localSheetId="6" hidden="1">ورقة4!$A$1:$AQ$1271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5" l="1"/>
  <c r="Q1" i="5"/>
  <c r="AB5" i="5"/>
  <c r="W5" i="5"/>
  <c r="Q5" i="5"/>
  <c r="L3" i="5"/>
  <c r="E3" i="5"/>
  <c r="E2" i="5"/>
  <c r="A2" i="18" s="1"/>
  <c r="AE1" i="5"/>
  <c r="AB1" i="5"/>
  <c r="L1" i="5"/>
  <c r="Y28" i="5"/>
  <c r="N28" i="5" s="1"/>
  <c r="Q4" i="5"/>
  <c r="L4" i="5"/>
  <c r="E4" i="5"/>
  <c r="I924" i="4"/>
  <c r="I503" i="4"/>
  <c r="I925" i="4"/>
  <c r="I504" i="4"/>
  <c r="I505" i="4"/>
  <c r="I926" i="4"/>
  <c r="I506" i="4"/>
  <c r="I927" i="4"/>
  <c r="I928" i="4"/>
  <c r="I929" i="4"/>
  <c r="I507" i="4"/>
  <c r="I508" i="4"/>
  <c r="I509" i="4"/>
  <c r="I510" i="4"/>
  <c r="I930" i="4"/>
  <c r="I931" i="4"/>
  <c r="I932" i="4"/>
  <c r="I511" i="4"/>
  <c r="I933" i="4"/>
  <c r="I48" i="4"/>
  <c r="I34" i="4"/>
  <c r="I520" i="4"/>
  <c r="I177" i="4"/>
  <c r="I178" i="4"/>
  <c r="I880" i="4"/>
  <c r="I212" i="4"/>
  <c r="I213" i="4"/>
  <c r="I49" i="4"/>
  <c r="I45" i="4"/>
  <c r="I50" i="4"/>
  <c r="I24" i="4"/>
  <c r="I725" i="4"/>
  <c r="I726" i="4"/>
  <c r="I51" i="4"/>
  <c r="I521" i="4"/>
  <c r="I52" i="4"/>
  <c r="I53" i="4"/>
  <c r="I54" i="4"/>
  <c r="I671" i="4"/>
  <c r="I713" i="4"/>
  <c r="I214" i="4"/>
  <c r="I287" i="4"/>
  <c r="I323" i="4"/>
  <c r="I18" i="4"/>
  <c r="I522" i="4"/>
  <c r="I207" i="4"/>
  <c r="I727" i="4"/>
  <c r="I728" i="4"/>
  <c r="I729" i="4"/>
  <c r="I215" i="4"/>
  <c r="I730" i="4"/>
  <c r="I731" i="4"/>
  <c r="I216" i="4"/>
  <c r="I732" i="4"/>
  <c r="I288" i="4"/>
  <c r="I289" i="4"/>
  <c r="I43" i="4"/>
  <c r="I523" i="4"/>
  <c r="I55" i="4"/>
  <c r="I524" i="4"/>
  <c r="I56" i="4"/>
  <c r="I57" i="4"/>
  <c r="I714" i="4"/>
  <c r="I9" i="4"/>
  <c r="I733" i="4"/>
  <c r="I217" i="4"/>
  <c r="I734" i="4"/>
  <c r="I218" i="4"/>
  <c r="I735" i="4"/>
  <c r="I58" i="4"/>
  <c r="I525" i="4"/>
  <c r="I526" i="4"/>
  <c r="I527" i="4"/>
  <c r="I59" i="4"/>
  <c r="I179" i="4"/>
  <c r="I672" i="4"/>
  <c r="I736" i="4"/>
  <c r="I219" i="4"/>
  <c r="I737" i="4"/>
  <c r="I220" i="4"/>
  <c r="I290" i="4"/>
  <c r="I60" i="4"/>
  <c r="I61" i="4"/>
  <c r="I180" i="4"/>
  <c r="I181" i="4"/>
  <c r="I182" i="4"/>
  <c r="I221" i="4"/>
  <c r="I222" i="4"/>
  <c r="I223" i="4"/>
  <c r="I224" i="4"/>
  <c r="I738" i="4"/>
  <c r="I739" i="4"/>
  <c r="I864" i="4"/>
  <c r="I291" i="4"/>
  <c r="I865" i="4"/>
  <c r="I7" i="4"/>
  <c r="I19" i="4"/>
  <c r="I528" i="4"/>
  <c r="I62" i="4"/>
  <c r="I529" i="4"/>
  <c r="I530" i="4"/>
  <c r="I208" i="4"/>
  <c r="I723" i="4"/>
  <c r="I740" i="4"/>
  <c r="I741" i="4"/>
  <c r="I866" i="4"/>
  <c r="I292" i="4"/>
  <c r="I317" i="4"/>
  <c r="I8" i="4"/>
  <c r="I63" i="4"/>
  <c r="I531" i="4"/>
  <c r="I64" i="4"/>
  <c r="I65" i="4"/>
  <c r="I66" i="4"/>
  <c r="I532" i="4"/>
  <c r="I533" i="4"/>
  <c r="I67" i="4"/>
  <c r="I183" i="4"/>
  <c r="I15" i="4"/>
  <c r="I225" i="4"/>
  <c r="I742" i="4"/>
  <c r="I226" i="4"/>
  <c r="I743" i="4"/>
  <c r="I744" i="4"/>
  <c r="I745" i="4"/>
  <c r="I227" i="4"/>
  <c r="I228" i="4"/>
  <c r="I229" i="4"/>
  <c r="I230" i="4"/>
  <c r="I746" i="4"/>
  <c r="I867" i="4"/>
  <c r="I293" i="4"/>
  <c r="I868" i="4"/>
  <c r="I68" i="4"/>
  <c r="I69" i="4"/>
  <c r="I70" i="4"/>
  <c r="I71" i="4"/>
  <c r="I534" i="4"/>
  <c r="I72" i="4"/>
  <c r="I184" i="4"/>
  <c r="I5" i="4"/>
  <c r="I747" i="4"/>
  <c r="I231" i="4"/>
  <c r="I748" i="4"/>
  <c r="I749" i="4"/>
  <c r="I750" i="4"/>
  <c r="I751" i="4"/>
  <c r="I41" i="4"/>
  <c r="I535" i="4"/>
  <c r="I536" i="4"/>
  <c r="I73" i="4"/>
  <c r="I537" i="4"/>
  <c r="I538" i="4"/>
  <c r="I539" i="4"/>
  <c r="I540" i="4"/>
  <c r="I541" i="4"/>
  <c r="I542" i="4"/>
  <c r="I74" i="4"/>
  <c r="I543" i="4"/>
  <c r="I75" i="4"/>
  <c r="I544" i="4"/>
  <c r="I185" i="4"/>
  <c r="I673" i="4"/>
  <c r="I42" i="4"/>
  <c r="I20" i="4"/>
  <c r="I232" i="4"/>
  <c r="I233" i="4"/>
  <c r="I752" i="4"/>
  <c r="I234" i="4"/>
  <c r="I753" i="4"/>
  <c r="I754" i="4"/>
  <c r="I755" i="4"/>
  <c r="I756" i="4"/>
  <c r="I757" i="4"/>
  <c r="I235" i="4"/>
  <c r="I236" i="4"/>
  <c r="I758" i="4"/>
  <c r="I759" i="4"/>
  <c r="I760" i="4"/>
  <c r="I237" i="4"/>
  <c r="I761" i="4"/>
  <c r="I762" i="4"/>
  <c r="I33" i="4"/>
  <c r="I294" i="4"/>
  <c r="I295" i="4"/>
  <c r="I296" i="4"/>
  <c r="I47" i="4"/>
  <c r="I545" i="4"/>
  <c r="I76" i="4"/>
  <c r="I77" i="4"/>
  <c r="I546" i="4"/>
  <c r="I78" i="4"/>
  <c r="I547" i="4"/>
  <c r="I79" i="4"/>
  <c r="I80" i="4"/>
  <c r="I81" i="4"/>
  <c r="I82" i="4"/>
  <c r="I548" i="4"/>
  <c r="I83" i="4"/>
  <c r="I84" i="4"/>
  <c r="I186" i="4"/>
  <c r="I187" i="4"/>
  <c r="I763" i="4"/>
  <c r="I764" i="4"/>
  <c r="I765" i="4"/>
  <c r="I766" i="4"/>
  <c r="I767" i="4"/>
  <c r="I238" i="4"/>
  <c r="I239" i="4"/>
  <c r="I768" i="4"/>
  <c r="I769" i="4"/>
  <c r="I770" i="4"/>
  <c r="I240" i="4"/>
  <c r="I771" i="4"/>
  <c r="I241" i="4"/>
  <c r="I772" i="4"/>
  <c r="I773" i="4"/>
  <c r="I242" i="4"/>
  <c r="I297" i="4"/>
  <c r="I298" i="4"/>
  <c r="I299" i="4"/>
  <c r="I300" i="4"/>
  <c r="I881" i="4"/>
  <c r="I318" i="4"/>
  <c r="I324" i="4"/>
  <c r="I38" i="4"/>
  <c r="I32" i="4"/>
  <c r="I549" i="4"/>
  <c r="I550" i="4"/>
  <c r="I551" i="4"/>
  <c r="I85" i="4"/>
  <c r="I86" i="4"/>
  <c r="I552" i="4"/>
  <c r="I87" i="4"/>
  <c r="I88" i="4"/>
  <c r="I553" i="4"/>
  <c r="I89" i="4"/>
  <c r="I90" i="4"/>
  <c r="I554" i="4"/>
  <c r="I555" i="4"/>
  <c r="I91" i="4"/>
  <c r="I674" i="4"/>
  <c r="I188" i="4"/>
  <c r="I675" i="4"/>
  <c r="I774" i="4"/>
  <c r="I775" i="4"/>
  <c r="I776" i="4"/>
  <c r="I777" i="4"/>
  <c r="I778" i="4"/>
  <c r="I779" i="4"/>
  <c r="I780" i="4"/>
  <c r="I243" i="4"/>
  <c r="I781" i="4"/>
  <c r="I244" i="4"/>
  <c r="I782" i="4"/>
  <c r="I783" i="4"/>
  <c r="I784" i="4"/>
  <c r="I785" i="4"/>
  <c r="I245" i="4"/>
  <c r="I246" i="4"/>
  <c r="I786" i="4"/>
  <c r="I247" i="4"/>
  <c r="I787" i="4"/>
  <c r="I788" i="4"/>
  <c r="I301" i="4"/>
  <c r="I302" i="4"/>
  <c r="I869" i="4"/>
  <c r="I319" i="4"/>
  <c r="I882" i="4"/>
  <c r="I883" i="4"/>
  <c r="I884" i="4"/>
  <c r="I320" i="4"/>
  <c r="I885" i="4"/>
  <c r="I35" i="4"/>
  <c r="I92" i="4"/>
  <c r="I556" i="4"/>
  <c r="I557" i="4"/>
  <c r="I558" i="4"/>
  <c r="I559" i="4"/>
  <c r="I93" i="4"/>
  <c r="I560" i="4"/>
  <c r="I561" i="4"/>
  <c r="I562" i="4"/>
  <c r="I563" i="4"/>
  <c r="I94" i="4"/>
  <c r="I564" i="4"/>
  <c r="I95" i="4"/>
  <c r="I96" i="4"/>
  <c r="I565" i="4"/>
  <c r="I11" i="4"/>
  <c r="I248" i="4"/>
  <c r="I789" i="4"/>
  <c r="I790" i="4"/>
  <c r="I791" i="4"/>
  <c r="I792" i="4"/>
  <c r="I793" i="4"/>
  <c r="I249" i="4"/>
  <c r="I250" i="4"/>
  <c r="I251" i="4"/>
  <c r="I252" i="4"/>
  <c r="I794" i="4"/>
  <c r="I795" i="4"/>
  <c r="I796" i="4"/>
  <c r="I797" i="4"/>
  <c r="I253" i="4"/>
  <c r="I254" i="4"/>
  <c r="I798" i="4"/>
  <c r="I799" i="4"/>
  <c r="I800" i="4"/>
  <c r="I255" i="4"/>
  <c r="I256" i="4"/>
  <c r="I801" i="4"/>
  <c r="I303" i="4"/>
  <c r="I870" i="4"/>
  <c r="I871" i="4"/>
  <c r="I321" i="4"/>
  <c r="I890" i="4"/>
  <c r="I894" i="4"/>
  <c r="I39" i="4"/>
  <c r="I23" i="4"/>
  <c r="I566" i="4"/>
  <c r="I567" i="4"/>
  <c r="I97" i="4"/>
  <c r="I98" i="4"/>
  <c r="I99" i="4"/>
  <c r="I568" i="4"/>
  <c r="I100" i="4"/>
  <c r="I569" i="4"/>
  <c r="I570" i="4"/>
  <c r="I571" i="4"/>
  <c r="I572" i="4"/>
  <c r="I573" i="4"/>
  <c r="I101" i="4"/>
  <c r="I102" i="4"/>
  <c r="I103" i="4"/>
  <c r="I104" i="4"/>
  <c r="I105" i="4"/>
  <c r="I106" i="4"/>
  <c r="I574" i="4"/>
  <c r="I107" i="4"/>
  <c r="I108" i="4"/>
  <c r="I575" i="4"/>
  <c r="I576" i="4"/>
  <c r="I577" i="4"/>
  <c r="I109" i="4"/>
  <c r="I110" i="4"/>
  <c r="I578" i="4"/>
  <c r="I111" i="4"/>
  <c r="I189" i="4"/>
  <c r="I209" i="4"/>
  <c r="I802" i="4"/>
  <c r="I257" i="4"/>
  <c r="I803" i="4"/>
  <c r="I804" i="4"/>
  <c r="I805" i="4"/>
  <c r="I258" i="4"/>
  <c r="I259" i="4"/>
  <c r="I806" i="4"/>
  <c r="I807" i="4"/>
  <c r="I808" i="4"/>
  <c r="I304" i="4"/>
  <c r="I305" i="4"/>
  <c r="I322" i="4"/>
  <c r="I886" i="4"/>
  <c r="I27" i="4"/>
  <c r="I14" i="4"/>
  <c r="I112" i="4"/>
  <c r="I579" i="4"/>
  <c r="I113" i="4"/>
  <c r="I114" i="4"/>
  <c r="I115" i="4"/>
  <c r="I580" i="4"/>
  <c r="I581" i="4"/>
  <c r="I582" i="4"/>
  <c r="I116" i="4"/>
  <c r="I583" i="4"/>
  <c r="I584" i="4"/>
  <c r="I585" i="4"/>
  <c r="I586" i="4"/>
  <c r="I117" i="4"/>
  <c r="I587" i="4"/>
  <c r="I588" i="4"/>
  <c r="I589" i="4"/>
  <c r="I590" i="4"/>
  <c r="I118" i="4"/>
  <c r="I119" i="4"/>
  <c r="I120" i="4"/>
  <c r="I121" i="4"/>
  <c r="I122" i="4"/>
  <c r="I123" i="4"/>
  <c r="I124" i="4"/>
  <c r="I125" i="4"/>
  <c r="I190" i="4"/>
  <c r="I191" i="4"/>
  <c r="I676" i="4"/>
  <c r="I677" i="4"/>
  <c r="I210" i="4"/>
  <c r="I36" i="4"/>
  <c r="I809" i="4"/>
  <c r="I810" i="4"/>
  <c r="I811" i="4"/>
  <c r="I260" i="4"/>
  <c r="I261" i="4"/>
  <c r="I262" i="4"/>
  <c r="I812" i="4"/>
  <c r="I813" i="4"/>
  <c r="I814" i="4"/>
  <c r="I815" i="4"/>
  <c r="I263" i="4"/>
  <c r="I816" i="4"/>
  <c r="I264" i="4"/>
  <c r="I817" i="4"/>
  <c r="I818" i="4"/>
  <c r="I265" i="4"/>
  <c r="I819" i="4"/>
  <c r="I266" i="4"/>
  <c r="I267" i="4"/>
  <c r="I872" i="4"/>
  <c r="I306" i="4"/>
  <c r="I307" i="4"/>
  <c r="I308" i="4"/>
  <c r="I887" i="4"/>
  <c r="I891" i="4"/>
  <c r="I895" i="4"/>
  <c r="I21" i="4"/>
  <c r="I591" i="4"/>
  <c r="I126" i="4"/>
  <c r="I592" i="4"/>
  <c r="I127" i="4"/>
  <c r="I593" i="4"/>
  <c r="I594" i="4"/>
  <c r="I128" i="4"/>
  <c r="I595" i="4"/>
  <c r="I596" i="4"/>
  <c r="I597" i="4"/>
  <c r="I598" i="4"/>
  <c r="I599" i="4"/>
  <c r="I129" i="4"/>
  <c r="I130" i="4"/>
  <c r="I131" i="4"/>
  <c r="I132" i="4"/>
  <c r="I133" i="4"/>
  <c r="I600" i="4"/>
  <c r="I601" i="4"/>
  <c r="I602" i="4"/>
  <c r="I603" i="4"/>
  <c r="I604" i="4"/>
  <c r="I605" i="4"/>
  <c r="I134" i="4"/>
  <c r="I135" i="4"/>
  <c r="I606" i="4"/>
  <c r="I136" i="4"/>
  <c r="I607" i="4"/>
  <c r="I608" i="4"/>
  <c r="I609" i="4"/>
  <c r="I192" i="4"/>
  <c r="I193" i="4"/>
  <c r="I678" i="4"/>
  <c r="I194" i="4"/>
  <c r="I195" i="4"/>
  <c r="I196" i="4"/>
  <c r="I715" i="4"/>
  <c r="I716" i="4"/>
  <c r="I211" i="4"/>
  <c r="I724" i="4"/>
  <c r="I28" i="4"/>
  <c r="I268" i="4"/>
  <c r="I820" i="4"/>
  <c r="I269" i="4"/>
  <c r="I821" i="4"/>
  <c r="I822" i="4"/>
  <c r="I270" i="4"/>
  <c r="I823" i="4"/>
  <c r="I271" i="4"/>
  <c r="I824" i="4"/>
  <c r="I825" i="4"/>
  <c r="I272" i="4"/>
  <c r="I826" i="4"/>
  <c r="I827" i="4"/>
  <c r="I828" i="4"/>
  <c r="I3" i="4"/>
  <c r="I6" i="4"/>
  <c r="I309" i="4"/>
  <c r="I310" i="4"/>
  <c r="I325" i="4"/>
  <c r="I893" i="4"/>
  <c r="I4" i="4"/>
  <c r="I896" i="4"/>
  <c r="I17" i="4"/>
  <c r="I610" i="4"/>
  <c r="I611" i="4"/>
  <c r="I137" i="4"/>
  <c r="I138" i="4"/>
  <c r="I612" i="4"/>
  <c r="I613" i="4"/>
  <c r="I614" i="4"/>
  <c r="I615" i="4"/>
  <c r="I139" i="4"/>
  <c r="I140" i="4"/>
  <c r="I141" i="4"/>
  <c r="I616" i="4"/>
  <c r="I617" i="4"/>
  <c r="I618" i="4"/>
  <c r="I142" i="4"/>
  <c r="I143" i="4"/>
  <c r="I144" i="4"/>
  <c r="I619" i="4"/>
  <c r="I620" i="4"/>
  <c r="I145" i="4"/>
  <c r="I146" i="4"/>
  <c r="I621" i="4"/>
  <c r="I622" i="4"/>
  <c r="I147" i="4"/>
  <c r="I623" i="4"/>
  <c r="I624" i="4"/>
  <c r="I625" i="4"/>
  <c r="I679" i="4"/>
  <c r="I680" i="4"/>
  <c r="I681" i="4"/>
  <c r="I682" i="4"/>
  <c r="I683" i="4"/>
  <c r="I684" i="4"/>
  <c r="I685" i="4"/>
  <c r="I686" i="4"/>
  <c r="I717" i="4"/>
  <c r="I10" i="4"/>
  <c r="I829" i="4"/>
  <c r="I830" i="4"/>
  <c r="I831" i="4"/>
  <c r="I832" i="4"/>
  <c r="I273" i="4"/>
  <c r="I833" i="4"/>
  <c r="I834" i="4"/>
  <c r="I274" i="4"/>
  <c r="I275" i="4"/>
  <c r="I835" i="4"/>
  <c r="I276" i="4"/>
  <c r="I873" i="4"/>
  <c r="I874" i="4"/>
  <c r="I22" i="4"/>
  <c r="I25" i="4"/>
  <c r="I626" i="4"/>
  <c r="I627" i="4"/>
  <c r="I148" i="4"/>
  <c r="I628" i="4"/>
  <c r="I629" i="4"/>
  <c r="I630" i="4"/>
  <c r="I631" i="4"/>
  <c r="I149" i="4"/>
  <c r="I150" i="4"/>
  <c r="I632" i="4"/>
  <c r="I633" i="4"/>
  <c r="I634" i="4"/>
  <c r="I151" i="4"/>
  <c r="I152" i="4"/>
  <c r="I635" i="4"/>
  <c r="I636" i="4"/>
  <c r="I637" i="4"/>
  <c r="I638" i="4"/>
  <c r="I639" i="4"/>
  <c r="I153" i="4"/>
  <c r="I154" i="4"/>
  <c r="I155" i="4"/>
  <c r="I156" i="4"/>
  <c r="I640" i="4"/>
  <c r="I641" i="4"/>
  <c r="I642" i="4"/>
  <c r="I157" i="4"/>
  <c r="I158" i="4"/>
  <c r="I159" i="4"/>
  <c r="I643" i="4"/>
  <c r="I644" i="4"/>
  <c r="I645" i="4"/>
  <c r="I646" i="4"/>
  <c r="I647" i="4"/>
  <c r="I648" i="4"/>
  <c r="I160" i="4"/>
  <c r="I649" i="4"/>
  <c r="I161" i="4"/>
  <c r="I162" i="4"/>
  <c r="I163" i="4"/>
  <c r="I650" i="4"/>
  <c r="I197" i="4"/>
  <c r="I687" i="4"/>
  <c r="I688" i="4"/>
  <c r="I198" i="4"/>
  <c r="I689" i="4"/>
  <c r="I690" i="4"/>
  <c r="I691" i="4"/>
  <c r="I692" i="4"/>
  <c r="I693" i="4"/>
  <c r="I694" i="4"/>
  <c r="I199" i="4"/>
  <c r="I695" i="4"/>
  <c r="I696" i="4"/>
  <c r="I697" i="4"/>
  <c r="I200" i="4"/>
  <c r="I698" i="4"/>
  <c r="I699" i="4"/>
  <c r="I700" i="4"/>
  <c r="I201" i="4"/>
  <c r="I701" i="4"/>
  <c r="I202" i="4"/>
  <c r="I718" i="4"/>
  <c r="I13" i="4"/>
  <c r="I26" i="4"/>
  <c r="I836" i="4"/>
  <c r="I837" i="4"/>
  <c r="I838" i="4"/>
  <c r="I839" i="4"/>
  <c r="I840" i="4"/>
  <c r="I841" i="4"/>
  <c r="I842" i="4"/>
  <c r="I843" i="4"/>
  <c r="I844" i="4"/>
  <c r="I845" i="4"/>
  <c r="I277" i="4"/>
  <c r="I278" i="4"/>
  <c r="I279" i="4"/>
  <c r="I846" i="4"/>
  <c r="I847" i="4"/>
  <c r="I848" i="4"/>
  <c r="I849" i="4"/>
  <c r="I280" i="4"/>
  <c r="I850" i="4"/>
  <c r="I281" i="4"/>
  <c r="I311" i="4"/>
  <c r="I875" i="4"/>
  <c r="I312" i="4"/>
  <c r="I313" i="4"/>
  <c r="I314" i="4"/>
  <c r="I888" i="4"/>
  <c r="I37" i="4"/>
  <c r="I29" i="4"/>
  <c r="I30" i="4"/>
  <c r="I651" i="4"/>
  <c r="I652" i="4"/>
  <c r="I653" i="4"/>
  <c r="I654" i="4"/>
  <c r="I655" i="4"/>
  <c r="I164" i="4"/>
  <c r="I656" i="4"/>
  <c r="I657" i="4"/>
  <c r="I658" i="4"/>
  <c r="I659" i="4"/>
  <c r="I660" i="4"/>
  <c r="I661" i="4"/>
  <c r="I662" i="4"/>
  <c r="I165" i="4"/>
  <c r="I166" i="4"/>
  <c r="I167" i="4"/>
  <c r="I168" i="4"/>
  <c r="I663" i="4"/>
  <c r="I664" i="4"/>
  <c r="I665" i="4"/>
  <c r="I666" i="4"/>
  <c r="I169" i="4"/>
  <c r="I667" i="4"/>
  <c r="I668" i="4"/>
  <c r="I203" i="4"/>
  <c r="I204" i="4"/>
  <c r="I702" i="4"/>
  <c r="I703" i="4"/>
  <c r="I704" i="4"/>
  <c r="I705" i="4"/>
  <c r="I706" i="4"/>
  <c r="I707" i="4"/>
  <c r="I708" i="4"/>
  <c r="I709" i="4"/>
  <c r="I205" i="4"/>
  <c r="I16" i="4"/>
  <c r="I719" i="4"/>
  <c r="I720" i="4"/>
  <c r="I721" i="4"/>
  <c r="I722" i="4"/>
  <c r="I31" i="4"/>
  <c r="I851" i="4"/>
  <c r="I852" i="4"/>
  <c r="I853" i="4"/>
  <c r="I854" i="4"/>
  <c r="I855" i="4"/>
  <c r="I856" i="4"/>
  <c r="I857" i="4"/>
  <c r="I858" i="4"/>
  <c r="I859" i="4"/>
  <c r="I860" i="4"/>
  <c r="I861" i="4"/>
  <c r="I876" i="4"/>
  <c r="I877" i="4"/>
  <c r="I878" i="4"/>
  <c r="I315" i="4"/>
  <c r="I316" i="4"/>
  <c r="I889" i="4"/>
  <c r="I326" i="4"/>
  <c r="I710" i="4"/>
  <c r="I282" i="4"/>
  <c r="I879" i="4"/>
  <c r="I862" i="4"/>
  <c r="I863" i="4"/>
  <c r="I170" i="4"/>
  <c r="I669" i="4"/>
  <c r="I171" i="4"/>
  <c r="I670" i="4"/>
  <c r="I172" i="4"/>
  <c r="I173" i="4"/>
  <c r="I174" i="4"/>
  <c r="I175" i="4"/>
  <c r="I176" i="4"/>
  <c r="I206" i="4"/>
  <c r="I711" i="4"/>
  <c r="I712" i="4"/>
  <c r="I283" i="4"/>
  <c r="I284" i="4"/>
  <c r="I285" i="4"/>
  <c r="I286" i="4"/>
  <c r="I40" i="4"/>
  <c r="I892" i="4"/>
  <c r="I46" i="4"/>
  <c r="I327" i="4"/>
  <c r="I328" i="4"/>
  <c r="I329" i="4"/>
  <c r="I897" i="4"/>
  <c r="I898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915" i="4"/>
  <c r="I916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917" i="4"/>
  <c r="I918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919" i="4"/>
  <c r="I493" i="4"/>
  <c r="I920" i="4"/>
  <c r="I921" i="4"/>
  <c r="I494" i="4"/>
  <c r="I495" i="4"/>
  <c r="I496" i="4"/>
  <c r="I497" i="4"/>
  <c r="I922" i="4"/>
  <c r="I498" i="4"/>
  <c r="I499" i="4"/>
  <c r="I923" i="4"/>
  <c r="I500" i="4"/>
  <c r="I501" i="4"/>
  <c r="I502" i="4"/>
  <c r="I44" i="4"/>
  <c r="I12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512" i="4"/>
  <c r="I513" i="4"/>
  <c r="I514" i="4"/>
  <c r="I515" i="4"/>
  <c r="I516" i="4"/>
  <c r="I517" i="4"/>
  <c r="I518" i="4"/>
  <c r="I519" i="4"/>
  <c r="I968" i="4"/>
  <c r="I969" i="4"/>
  <c r="I948" i="4"/>
  <c r="I982" i="4"/>
  <c r="I983" i="4"/>
  <c r="I970" i="4"/>
  <c r="I984" i="4"/>
  <c r="I971" i="4"/>
  <c r="I979" i="4"/>
  <c r="I1011" i="4"/>
  <c r="I972" i="4"/>
  <c r="I985" i="4"/>
  <c r="I986" i="4"/>
  <c r="I987" i="4"/>
  <c r="I949" i="4"/>
  <c r="I1007" i="4"/>
  <c r="I950" i="4"/>
  <c r="I951" i="4"/>
  <c r="I973" i="4"/>
  <c r="I988" i="4"/>
  <c r="I989" i="4"/>
  <c r="I990" i="4"/>
  <c r="I991" i="4"/>
  <c r="I1010" i="4"/>
  <c r="I952" i="4"/>
  <c r="I980" i="4"/>
  <c r="I992" i="4"/>
  <c r="I993" i="4"/>
  <c r="I994" i="4"/>
  <c r="I953" i="4"/>
  <c r="I954" i="4"/>
  <c r="I955" i="4"/>
  <c r="I956" i="4"/>
  <c r="I974" i="4"/>
  <c r="I975" i="4"/>
  <c r="I995" i="4"/>
  <c r="I996" i="4"/>
  <c r="I997" i="4"/>
  <c r="I998" i="4"/>
  <c r="I999" i="4"/>
  <c r="I1000" i="4"/>
  <c r="I1008" i="4"/>
  <c r="I957" i="4"/>
  <c r="I958" i="4"/>
  <c r="I959" i="4"/>
  <c r="I960" i="4"/>
  <c r="I961" i="4"/>
  <c r="I1001" i="4"/>
  <c r="I1002" i="4"/>
  <c r="I1003" i="4"/>
  <c r="I1012" i="4"/>
  <c r="I962" i="4"/>
  <c r="I963" i="4"/>
  <c r="I964" i="4"/>
  <c r="I965" i="4"/>
  <c r="I976" i="4"/>
  <c r="I1004" i="4"/>
  <c r="I1005" i="4"/>
  <c r="I1009" i="4"/>
  <c r="I966" i="4"/>
  <c r="I977" i="4"/>
  <c r="I978" i="4"/>
  <c r="I981" i="4"/>
  <c r="I1006" i="4"/>
  <c r="I967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N27" i="5" l="1"/>
  <c r="DU5" i="17"/>
  <c r="P22" i="11"/>
  <c r="AE3" i="5"/>
  <c r="C5" i="18"/>
  <c r="E22" i="11" l="1"/>
  <c r="DE5" i="17"/>
  <c r="CY5" i="17"/>
  <c r="D1" i="18" l="1"/>
  <c r="J25" i="11"/>
  <c r="G39" i="11"/>
  <c r="AE22" i="11"/>
  <c r="AE4" i="5" l="1"/>
  <c r="K7" i="11" s="1"/>
  <c r="Z22" i="11" s="1"/>
  <c r="Y22" i="11" s="1"/>
  <c r="AB4" i="5"/>
  <c r="H7" i="11" s="1"/>
  <c r="Z21" i="11" s="1"/>
  <c r="Y21" i="11" s="1"/>
  <c r="W4" i="5"/>
  <c r="D7" i="11" s="1"/>
  <c r="Z20" i="11" s="1"/>
  <c r="Y20" i="11" s="1"/>
  <c r="W2" i="5"/>
  <c r="Q2" i="5"/>
  <c r="L2" i="5"/>
  <c r="E1" i="5"/>
  <c r="AB2" i="5"/>
  <c r="N26" i="5" l="1"/>
  <c r="N3" i="11"/>
  <c r="Z5" i="11" s="1"/>
  <c r="Y5" i="11" s="1"/>
  <c r="DL5" i="17"/>
  <c r="J3" i="11"/>
  <c r="Z6" i="11" s="1"/>
  <c r="Y6" i="11" s="1"/>
  <c r="DM5" i="17"/>
  <c r="F3" i="11"/>
  <c r="Z7" i="11" s="1"/>
  <c r="Y7" i="11" s="1"/>
  <c r="DN5" i="17"/>
  <c r="N4" i="11"/>
  <c r="Z11" i="11" s="1"/>
  <c r="Y11" i="11" s="1"/>
  <c r="DO5" i="17"/>
  <c r="M2" i="11"/>
  <c r="Z3" i="11" s="1"/>
  <c r="Y3" i="11" s="1"/>
  <c r="H6" i="11"/>
  <c r="Z17" i="11" s="1"/>
  <c r="Y17" i="11" s="1"/>
  <c r="K6" i="11"/>
  <c r="Z18" i="11" s="1"/>
  <c r="Y18" i="11" s="1"/>
  <c r="P6" i="11"/>
  <c r="Z19" i="11" s="1"/>
  <c r="Y19" i="11" s="1"/>
  <c r="D5" i="11"/>
  <c r="Z12" i="11" s="1"/>
  <c r="Y12" i="11" s="1"/>
  <c r="K4" i="11"/>
  <c r="Z10" i="11" s="1"/>
  <c r="Y10" i="11" s="1"/>
  <c r="P2" i="11"/>
  <c r="Z4" i="11" s="1"/>
  <c r="Y4" i="11" s="1"/>
  <c r="B38" i="5"/>
  <c r="B37" i="5"/>
  <c r="B36" i="5"/>
  <c r="D2" i="11"/>
  <c r="E34" i="11" s="1"/>
  <c r="E39" i="11" s="1"/>
  <c r="B35" i="5"/>
  <c r="B34" i="5"/>
  <c r="D4" i="11"/>
  <c r="H4" i="11"/>
  <c r="Z9" i="11" s="1"/>
  <c r="Y9" i="11" s="1"/>
  <c r="H2" i="11"/>
  <c r="B27" i="5" l="1"/>
  <c r="B28" i="5"/>
  <c r="B29" i="5"/>
  <c r="B30" i="5"/>
  <c r="C30" i="5" s="1"/>
  <c r="D3" i="11"/>
  <c r="B6" i="5"/>
  <c r="DB5" i="17"/>
  <c r="J24" i="11"/>
  <c r="N22" i="11"/>
  <c r="CW5" i="17"/>
  <c r="K22" i="11"/>
  <c r="CV5" i="17"/>
  <c r="V25" i="5"/>
  <c r="J23" i="11" s="1"/>
  <c r="CX5" i="17"/>
  <c r="B34" i="11"/>
  <c r="B39" i="11" s="1"/>
  <c r="Z8" i="11"/>
  <c r="Y8" i="11" s="1"/>
  <c r="H33" i="11"/>
  <c r="H38" i="11" s="1"/>
  <c r="D6" i="11"/>
  <c r="Z16" i="11" s="1"/>
  <c r="Y16" i="11" s="1"/>
  <c r="AB3" i="5"/>
  <c r="K5" i="11" s="1"/>
  <c r="Z14" i="11" s="1"/>
  <c r="Y14" i="11" s="1"/>
  <c r="W3" i="5"/>
  <c r="P5" i="11" s="1"/>
  <c r="Z15" i="11" s="1"/>
  <c r="Y15" i="11" s="1"/>
  <c r="Q3" i="5"/>
  <c r="H5" i="11" s="1"/>
  <c r="Z13" i="11" s="1"/>
  <c r="Y13" i="11" s="1"/>
  <c r="AA21" i="11" l="1"/>
  <c r="AE21" i="11" s="1"/>
  <c r="AA20" i="11"/>
  <c r="AE20" i="11" s="1"/>
  <c r="AA13" i="11"/>
  <c r="AE13" i="11" s="1"/>
  <c r="AA4" i="11"/>
  <c r="AE4" i="11" s="1"/>
  <c r="AA19" i="11"/>
  <c r="AE19" i="11" s="1"/>
  <c r="AA7" i="11"/>
  <c r="AE7" i="11" s="1"/>
  <c r="AA11" i="11"/>
  <c r="AE11" i="11" s="1"/>
  <c r="AA5" i="11"/>
  <c r="AE5" i="11" s="1"/>
  <c r="AA18" i="11"/>
  <c r="AE18" i="11" s="1"/>
  <c r="AA14" i="11"/>
  <c r="AE14" i="11" s="1"/>
  <c r="AA12" i="11"/>
  <c r="AE12" i="11" s="1"/>
  <c r="AA10" i="11"/>
  <c r="AE10" i="11" s="1"/>
  <c r="AA16" i="11"/>
  <c r="AE16" i="11" s="1"/>
  <c r="AA6" i="11"/>
  <c r="AE6" i="11" s="1"/>
  <c r="AA17" i="11"/>
  <c r="AE17" i="11" s="1"/>
  <c r="AA15" i="11"/>
  <c r="AE15" i="11" s="1"/>
  <c r="AA9" i="11"/>
  <c r="AE9" i="11" s="1"/>
  <c r="AA8" i="11"/>
  <c r="AE8" i="11" s="1"/>
  <c r="AA3" i="11"/>
  <c r="B30" i="11" l="1"/>
  <c r="DT5" i="17"/>
  <c r="AE3" i="11"/>
  <c r="AJ1" i="11"/>
  <c r="AK2" i="5" s="1"/>
  <c r="C27" i="5"/>
  <c r="C29" i="5"/>
  <c r="B26" i="5"/>
  <c r="C26" i="5" s="1"/>
  <c r="C28" i="5"/>
  <c r="E24" i="11" l="1"/>
  <c r="AD1" i="11"/>
  <c r="B8" i="11" s="1"/>
  <c r="CZ5" i="17" l="1"/>
  <c r="N25" i="5"/>
  <c r="AG19" i="5"/>
  <c r="AA19" i="5" s="1"/>
  <c r="Y19" i="5"/>
  <c r="S19" i="5" s="1"/>
  <c r="Q19" i="5"/>
  <c r="K19" i="5" s="1"/>
  <c r="I19" i="5"/>
  <c r="B19" i="5" s="1"/>
  <c r="AG18" i="5"/>
  <c r="AA18" i="5" s="1"/>
  <c r="Y18" i="5"/>
  <c r="S18" i="5" s="1"/>
  <c r="Q18" i="5"/>
  <c r="K18" i="5" s="1"/>
  <c r="I18" i="5"/>
  <c r="B18" i="5" s="1"/>
  <c r="AG17" i="5"/>
  <c r="AA17" i="5" s="1"/>
  <c r="Y17" i="5"/>
  <c r="S17" i="5" s="1"/>
  <c r="Q17" i="5"/>
  <c r="K17" i="5" s="1"/>
  <c r="I17" i="5"/>
  <c r="B17" i="5" s="1"/>
  <c r="AG16" i="5"/>
  <c r="AA16" i="5" s="1"/>
  <c r="Y16" i="5"/>
  <c r="S16" i="5" s="1"/>
  <c r="Q16" i="5"/>
  <c r="K16" i="5" s="1"/>
  <c r="I16" i="5"/>
  <c r="B16" i="5" s="1"/>
  <c r="AG15" i="5"/>
  <c r="AA15" i="5" s="1"/>
  <c r="Y15" i="5"/>
  <c r="S15" i="5" s="1"/>
  <c r="Q15" i="5"/>
  <c r="K15" i="5" s="1"/>
  <c r="I15" i="5"/>
  <c r="B15" i="5" s="1"/>
  <c r="AG12" i="5"/>
  <c r="AA12" i="5" s="1"/>
  <c r="Y12" i="5"/>
  <c r="S12" i="5" s="1"/>
  <c r="Q12" i="5"/>
  <c r="K12" i="5" s="1"/>
  <c r="I12" i="5"/>
  <c r="B12" i="5" s="1"/>
  <c r="AG11" i="5"/>
  <c r="AA11" i="5" s="1"/>
  <c r="Y11" i="5"/>
  <c r="S11" i="5" s="1"/>
  <c r="Q11" i="5"/>
  <c r="K11" i="5" s="1"/>
  <c r="I11" i="5"/>
  <c r="B11" i="5" s="1"/>
  <c r="AG10" i="5"/>
  <c r="AA10" i="5" s="1"/>
  <c r="Y10" i="5"/>
  <c r="S10" i="5" s="1"/>
  <c r="Q10" i="5"/>
  <c r="K10" i="5" s="1"/>
  <c r="I10" i="5"/>
  <c r="B10" i="5" s="1"/>
  <c r="AG9" i="5"/>
  <c r="AA9" i="5" s="1"/>
  <c r="Y9" i="5"/>
  <c r="S9" i="5" s="1"/>
  <c r="Q9" i="5"/>
  <c r="K9" i="5" s="1"/>
  <c r="I9" i="5"/>
  <c r="B9" i="5" s="1"/>
  <c r="AG8" i="5"/>
  <c r="AA8" i="5" s="1"/>
  <c r="Y8" i="5"/>
  <c r="S8" i="5" s="1"/>
  <c r="Q8" i="5"/>
  <c r="K8" i="5" s="1"/>
  <c r="I8" i="5"/>
  <c r="B8" i="5" s="1"/>
  <c r="DA5" i="17" l="1"/>
  <c r="N29" i="5"/>
  <c r="E23" i="11"/>
  <c r="H13" i="5"/>
  <c r="G13" i="5"/>
  <c r="I13" i="5"/>
  <c r="Y13" i="5"/>
  <c r="X13" i="5"/>
  <c r="W13" i="5"/>
  <c r="AG13" i="5"/>
  <c r="AF13" i="5"/>
  <c r="AE13" i="5"/>
  <c r="Q13" i="5"/>
  <c r="P13" i="5"/>
  <c r="O13" i="5"/>
  <c r="I20" i="5"/>
  <c r="H20" i="5"/>
  <c r="G20" i="5"/>
  <c r="Q20" i="5"/>
  <c r="P20" i="5"/>
  <c r="O20" i="5"/>
  <c r="X20" i="5"/>
  <c r="W20" i="5"/>
  <c r="Y20" i="5"/>
  <c r="AG20" i="5"/>
  <c r="AF20" i="5"/>
  <c r="AE20" i="5"/>
  <c r="A5" i="17"/>
  <c r="V31" i="11"/>
  <c r="V30" i="11"/>
  <c r="V29" i="11"/>
  <c r="V28" i="11"/>
  <c r="B1" i="11"/>
  <c r="AX45" i="5"/>
  <c r="AW45" i="5"/>
  <c r="AX44" i="5"/>
  <c r="AW44" i="5"/>
  <c r="AX43" i="5"/>
  <c r="AW43" i="5"/>
  <c r="AX42" i="5"/>
  <c r="AW42" i="5"/>
  <c r="AX41" i="5"/>
  <c r="AW41" i="5"/>
  <c r="AX40" i="5"/>
  <c r="AW40" i="5"/>
  <c r="AX39" i="5"/>
  <c r="AW39" i="5"/>
  <c r="AX38" i="5"/>
  <c r="AW38" i="5"/>
  <c r="AX37" i="5"/>
  <c r="AW37" i="5"/>
  <c r="AX36" i="5"/>
  <c r="AW36" i="5"/>
  <c r="AX35" i="5"/>
  <c r="AW35" i="5"/>
  <c r="AX34" i="5"/>
  <c r="AW34" i="5"/>
  <c r="AX33" i="5"/>
  <c r="AW33" i="5"/>
  <c r="AX32" i="5"/>
  <c r="AW32" i="5"/>
  <c r="AX31" i="5"/>
  <c r="AW31" i="5"/>
  <c r="AX30" i="5"/>
  <c r="AW30" i="5"/>
  <c r="AX29" i="5"/>
  <c r="AW29" i="5"/>
  <c r="AX28" i="5"/>
  <c r="AW28" i="5"/>
  <c r="AX26" i="5"/>
  <c r="AW26" i="5"/>
  <c r="AX25" i="5"/>
  <c r="AW25" i="5"/>
  <c r="AX24" i="5"/>
  <c r="AW24" i="5"/>
  <c r="AX23" i="5"/>
  <c r="AW23" i="5"/>
  <c r="AX22" i="5"/>
  <c r="AW22" i="5"/>
  <c r="AX21" i="5"/>
  <c r="AW21" i="5"/>
  <c r="AX20" i="5"/>
  <c r="AW20" i="5"/>
  <c r="AX19" i="5"/>
  <c r="AW19" i="5"/>
  <c r="R19" i="5"/>
  <c r="AL43" i="5" s="1"/>
  <c r="AY24" i="5"/>
  <c r="AW5" i="17"/>
  <c r="A19" i="5"/>
  <c r="AL22" i="5" s="1"/>
  <c r="AX18" i="5"/>
  <c r="AW18" i="5"/>
  <c r="R18" i="5"/>
  <c r="AL42" i="5" s="1"/>
  <c r="BE5" i="17"/>
  <c r="AU5" i="17"/>
  <c r="A18" i="5"/>
  <c r="AL21" i="5" s="1"/>
  <c r="AX17" i="5"/>
  <c r="AW17" i="5"/>
  <c r="Z17" i="5"/>
  <c r="AL46" i="5" s="1"/>
  <c r="R17" i="5"/>
  <c r="AL41" i="5" s="1"/>
  <c r="AY22" i="5"/>
  <c r="AS5" i="17"/>
  <c r="A17" i="5"/>
  <c r="AL20" i="5" s="1"/>
  <c r="AX16" i="5"/>
  <c r="AW16" i="5"/>
  <c r="Z16" i="5"/>
  <c r="AL45" i="5" s="1"/>
  <c r="R16" i="5"/>
  <c r="AL40" i="5" s="1"/>
  <c r="J16" i="5"/>
  <c r="AL24" i="5" s="1"/>
  <c r="AQ5" i="17"/>
  <c r="A16" i="5"/>
  <c r="AL19" i="5" s="1"/>
  <c r="AX15" i="5"/>
  <c r="AW15" i="5"/>
  <c r="Z15" i="5"/>
  <c r="AL44" i="5" s="1"/>
  <c r="R15" i="5"/>
  <c r="AL39" i="5" s="1"/>
  <c r="AX14" i="5"/>
  <c r="AW14" i="5"/>
  <c r="AX13" i="5"/>
  <c r="AW13" i="5"/>
  <c r="AX12" i="5"/>
  <c r="AW12" i="5"/>
  <c r="Z12" i="5"/>
  <c r="AL38" i="5" s="1"/>
  <c r="R12" i="5"/>
  <c r="AL33" i="5" s="1"/>
  <c r="AM5" i="17"/>
  <c r="AC5" i="17"/>
  <c r="AX11" i="5"/>
  <c r="AW11" i="5"/>
  <c r="Z11" i="5"/>
  <c r="AL37" i="5" s="1"/>
  <c r="AK5" i="17"/>
  <c r="AA5" i="17"/>
  <c r="A11" i="5"/>
  <c r="AL11" i="5" s="1"/>
  <c r="AX10" i="5"/>
  <c r="AW10" i="5"/>
  <c r="Z10" i="5"/>
  <c r="AL36" i="5" s="1"/>
  <c r="AI5" i="17"/>
  <c r="Y5" i="17"/>
  <c r="AX9" i="5"/>
  <c r="AW9" i="5"/>
  <c r="Z9" i="5"/>
  <c r="AL35" i="5" s="1"/>
  <c r="R9" i="5"/>
  <c r="AL30" i="5" s="1"/>
  <c r="AG5" i="17"/>
  <c r="W5" i="17"/>
  <c r="AY8" i="5"/>
  <c r="AX8" i="5"/>
  <c r="AW8" i="5"/>
  <c r="Z8" i="5"/>
  <c r="AL34" i="5" s="1"/>
  <c r="R8" i="5"/>
  <c r="AL29" i="5" s="1"/>
  <c r="AE5" i="17"/>
  <c r="U5" i="17"/>
  <c r="AX7" i="5"/>
  <c r="AW7" i="5"/>
  <c r="AX6" i="5"/>
  <c r="AW6" i="5"/>
  <c r="T6" i="5"/>
  <c r="AX5" i="5"/>
  <c r="AW5" i="5"/>
  <c r="H5" i="17"/>
  <c r="B5" i="17"/>
  <c r="AD27" i="5" l="1"/>
  <c r="Q21" i="11" s="1"/>
  <c r="AD25" i="5"/>
  <c r="F21" i="11" s="1"/>
  <c r="AD26" i="5"/>
  <c r="K21" i="11" s="1"/>
  <c r="B20" i="5"/>
  <c r="AA20" i="5"/>
  <c r="AA13" i="5"/>
  <c r="S20" i="5"/>
  <c r="R5" i="17"/>
  <c r="J5" i="17"/>
  <c r="F5" i="17"/>
  <c r="Q5" i="17"/>
  <c r="C25" i="5"/>
  <c r="B27" i="11" s="1"/>
  <c r="K5" i="17"/>
  <c r="P5" i="17"/>
  <c r="S13" i="5"/>
  <c r="AY5" i="17"/>
  <c r="AY20" i="5"/>
  <c r="R10" i="5"/>
  <c r="AL31" i="5" s="1"/>
  <c r="R11" i="5"/>
  <c r="AL32" i="5" s="1"/>
  <c r="AO5" i="17"/>
  <c r="G5" i="17"/>
  <c r="AY5" i="5"/>
  <c r="AY7" i="5"/>
  <c r="J8" i="5"/>
  <c r="AL13" i="5" s="1"/>
  <c r="AY31" i="5"/>
  <c r="BS5" i="17"/>
  <c r="J9" i="5"/>
  <c r="AL14" i="5" s="1"/>
  <c r="BU5" i="17"/>
  <c r="AY32" i="5"/>
  <c r="AY9" i="5"/>
  <c r="J10" i="5"/>
  <c r="AL15" i="5" s="1"/>
  <c r="AY33" i="5"/>
  <c r="BW5" i="17"/>
  <c r="AY10" i="5"/>
  <c r="J11" i="5"/>
  <c r="AL16" i="5" s="1"/>
  <c r="BY5" i="17"/>
  <c r="AY34" i="5"/>
  <c r="AY11" i="5"/>
  <c r="J12" i="5"/>
  <c r="AL17" i="5" s="1"/>
  <c r="AY35" i="5"/>
  <c r="CA5" i="17"/>
  <c r="AY12" i="5"/>
  <c r="AY13" i="5"/>
  <c r="AY14" i="5"/>
  <c r="J15" i="5"/>
  <c r="AL23" i="5" s="1"/>
  <c r="AY41" i="5"/>
  <c r="CM5" i="17"/>
  <c r="AY15" i="5"/>
  <c r="B13" i="5"/>
  <c r="L5" i="17"/>
  <c r="M5" i="17"/>
  <c r="N5" i="17"/>
  <c r="O5" i="17"/>
  <c r="AY6" i="5"/>
  <c r="A8" i="5"/>
  <c r="AL8" i="5" s="1"/>
  <c r="BI5" i="17"/>
  <c r="AY25" i="5"/>
  <c r="A9" i="5"/>
  <c r="AL9" i="5" s="1"/>
  <c r="AY26" i="5"/>
  <c r="BK5" i="17"/>
  <c r="A10" i="5"/>
  <c r="AL10" i="5" s="1"/>
  <c r="BM5" i="17"/>
  <c r="AY28" i="5"/>
  <c r="AY29" i="5"/>
  <c r="BO5" i="17"/>
  <c r="A12" i="5"/>
  <c r="AL12" i="5" s="1"/>
  <c r="BQ5" i="17"/>
  <c r="AY30" i="5"/>
  <c r="A15" i="5"/>
  <c r="AL18" i="5" s="1"/>
  <c r="CC5" i="17"/>
  <c r="AY36" i="5"/>
  <c r="BA5" i="17"/>
  <c r="AY21" i="5"/>
  <c r="AY16" i="5"/>
  <c r="J17" i="5"/>
  <c r="AL25" i="5" s="1"/>
  <c r="AY17" i="5"/>
  <c r="J18" i="5"/>
  <c r="AL26" i="5" s="1"/>
  <c r="AY18" i="5"/>
  <c r="J19" i="5"/>
  <c r="AL28" i="5" s="1"/>
  <c r="AY19" i="5"/>
  <c r="BC5" i="17"/>
  <c r="BG5" i="17"/>
  <c r="CE5" i="17"/>
  <c r="CI5" i="17"/>
  <c r="CQ5" i="17"/>
  <c r="CU5" i="17"/>
  <c r="AY23" i="5"/>
  <c r="AY37" i="5"/>
  <c r="AY38" i="5"/>
  <c r="AY39" i="5"/>
  <c r="AY40" i="5"/>
  <c r="AY42" i="5"/>
  <c r="AY43" i="5"/>
  <c r="AY44" i="5"/>
  <c r="AY45" i="5"/>
  <c r="Z18" i="5"/>
  <c r="AL47" i="5" s="1"/>
  <c r="Z19" i="5"/>
  <c r="AL48" i="5" s="1"/>
  <c r="CG5" i="17"/>
  <c r="CK5" i="17"/>
  <c r="CO5" i="17"/>
  <c r="CS5" i="17"/>
  <c r="S5" i="17"/>
  <c r="B28" i="11" l="1"/>
  <c r="DP5" i="17"/>
  <c r="DQ5" i="17"/>
  <c r="D5" i="17"/>
  <c r="E5" i="17"/>
  <c r="I5" i="17"/>
  <c r="C5" i="17"/>
  <c r="K13" i="5"/>
  <c r="V22" i="11"/>
  <c r="J16" i="11" s="1"/>
  <c r="V18" i="11"/>
  <c r="J12" i="11" s="1"/>
  <c r="V14" i="11"/>
  <c r="B15" i="11" s="1"/>
  <c r="V13" i="11"/>
  <c r="B14" i="11" s="1"/>
  <c r="V12" i="11"/>
  <c r="B13" i="11" s="1"/>
  <c r="V24" i="11"/>
  <c r="J18" i="11" s="1"/>
  <c r="V15" i="11"/>
  <c r="B16" i="11" s="1"/>
  <c r="V23" i="11"/>
  <c r="J17" i="11" s="1"/>
  <c r="V21" i="11"/>
  <c r="J15" i="11" s="1"/>
  <c r="V20" i="11"/>
  <c r="J14" i="11" s="1"/>
  <c r="V16" i="11"/>
  <c r="B17" i="11" s="1"/>
  <c r="V19" i="11"/>
  <c r="J13" i="11" s="1"/>
  <c r="V17" i="11"/>
  <c r="B18" i="11" s="1"/>
  <c r="V11" i="11"/>
  <c r="B12" i="11" s="1"/>
  <c r="K20" i="5"/>
  <c r="DI5" i="17" l="1"/>
  <c r="DJ5" i="17"/>
  <c r="DH5" i="17"/>
  <c r="DS5" i="17"/>
  <c r="G29" i="11"/>
  <c r="DR5" i="17"/>
  <c r="B29" i="11"/>
  <c r="G28" i="11"/>
  <c r="T21" i="5"/>
  <c r="D14" i="11"/>
  <c r="C14" i="11"/>
  <c r="I14" i="11"/>
  <c r="H14" i="11"/>
  <c r="K13" i="11"/>
  <c r="Q13" i="11"/>
  <c r="P13" i="11"/>
  <c r="L13" i="11"/>
  <c r="D12" i="11"/>
  <c r="C12" i="11"/>
  <c r="I12" i="11"/>
  <c r="H12" i="11"/>
  <c r="P16" i="11"/>
  <c r="L16" i="11"/>
  <c r="K16" i="11"/>
  <c r="Q16" i="11"/>
  <c r="K18" i="11"/>
  <c r="Q18" i="11"/>
  <c r="P18" i="11"/>
  <c r="L18" i="11"/>
  <c r="L15" i="11"/>
  <c r="K15" i="11"/>
  <c r="Q15" i="11"/>
  <c r="P15" i="11"/>
  <c r="K14" i="11"/>
  <c r="Q14" i="11"/>
  <c r="P14" i="11"/>
  <c r="L14" i="11"/>
  <c r="H15" i="11"/>
  <c r="D15" i="11"/>
  <c r="C15" i="11"/>
  <c r="I15" i="11"/>
  <c r="C17" i="11"/>
  <c r="I17" i="11"/>
  <c r="H17" i="11"/>
  <c r="D17" i="11"/>
  <c r="K12" i="11"/>
  <c r="Q12" i="11"/>
  <c r="P12" i="11"/>
  <c r="L12" i="11"/>
  <c r="Q17" i="11"/>
  <c r="P17" i="11"/>
  <c r="L17" i="11"/>
  <c r="K17" i="11"/>
  <c r="I16" i="11"/>
  <c r="H16" i="11"/>
  <c r="D16" i="11"/>
  <c r="C16" i="11"/>
  <c r="D18" i="11"/>
  <c r="C18" i="11"/>
  <c r="I18" i="11"/>
  <c r="H18" i="11"/>
  <c r="D13" i="11"/>
  <c r="C13" i="11"/>
  <c r="I13" i="11"/>
  <c r="H13" i="11"/>
  <c r="DC5" i="17" l="1"/>
  <c r="E26" i="11"/>
  <c r="E25" i="11"/>
  <c r="DK5" i="17"/>
  <c r="T1" i="11"/>
  <c r="T2" i="11"/>
  <c r="CT5" i="17"/>
  <c r="CP5" i="17"/>
  <c r="CL5" i="17"/>
  <c r="CH5" i="17"/>
  <c r="CD5" i="17"/>
  <c r="BZ5" i="17"/>
  <c r="BV5" i="17"/>
  <c r="BR5" i="17"/>
  <c r="BN5" i="17"/>
  <c r="BJ5" i="17"/>
  <c r="BF5" i="17"/>
  <c r="BB5" i="17"/>
  <c r="AX5" i="17"/>
  <c r="AT5" i="17"/>
  <c r="AP5" i="17"/>
  <c r="AL5" i="17"/>
  <c r="AH5" i="17"/>
  <c r="AD5" i="17"/>
  <c r="Z5" i="17"/>
  <c r="V5" i="17"/>
  <c r="CR5" i="17"/>
  <c r="CN5" i="17"/>
  <c r="CJ5" i="17"/>
  <c r="CF5" i="17"/>
  <c r="CB5" i="17"/>
  <c r="BX5" i="17"/>
  <c r="BT5" i="17"/>
  <c r="BP5" i="17"/>
  <c r="BL5" i="17"/>
  <c r="BH5" i="17"/>
  <c r="BD5" i="17"/>
  <c r="AZ5" i="17"/>
  <c r="AV5" i="17"/>
  <c r="AR5" i="17"/>
  <c r="AN5" i="17"/>
  <c r="AJ5" i="17"/>
  <c r="AF5" i="17"/>
  <c r="AB5" i="17"/>
  <c r="X5" i="17"/>
  <c r="T5" i="17"/>
  <c r="DD5" i="17" l="1"/>
  <c r="V29" i="5"/>
  <c r="DF5" i="17" s="1"/>
  <c r="F33" i="11" l="1"/>
  <c r="AC29" i="5"/>
  <c r="DG5" i="17" s="1"/>
  <c r="F38" i="11" l="1"/>
</calcChain>
</file>

<file path=xl/sharedStrings.xml><?xml version="1.0" encoding="utf-8"?>
<sst xmlns="http://schemas.openxmlformats.org/spreadsheetml/2006/main" count="52282" uniqueCount="3548">
  <si>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</si>
  <si>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</si>
  <si>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</si>
  <si>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</si>
  <si>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</si>
  <si>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</si>
  <si>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</si>
  <si>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</si>
  <si>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</si>
  <si>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</si>
  <si>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</si>
  <si>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</si>
  <si>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</si>
  <si>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</si>
  <si>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</si>
  <si>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</si>
  <si>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</si>
  <si>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</si>
  <si>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</si>
  <si>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</si>
  <si>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</si>
  <si>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</si>
  <si>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</si>
  <si>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</si>
  <si>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</si>
  <si>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</si>
  <si>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</si>
  <si>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</si>
  <si>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</si>
  <si>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</si>
  <si>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</si>
  <si>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</si>
  <si>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</si>
  <si>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</si>
  <si>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</si>
  <si>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</si>
  <si>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</si>
  <si>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</si>
  <si>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</si>
  <si>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</si>
  <si>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</si>
  <si>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</si>
  <si>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</si>
  <si>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</si>
  <si>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</si>
  <si>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</si>
  <si>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</si>
  <si>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</si>
  <si>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</si>
  <si>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</si>
  <si>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</si>
  <si>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</si>
  <si>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</si>
  <si>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</si>
  <si>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سنة الشهادة</t>
  </si>
  <si>
    <t>محافظ الشهادة</t>
  </si>
  <si>
    <t>العنوان الدائم</t>
  </si>
  <si>
    <t>الاسم والنسبه</t>
  </si>
  <si>
    <t>المحافظة</t>
  </si>
  <si>
    <t>ذوي الشهداء وجرحى الجيش العربي السوري</t>
  </si>
  <si>
    <t>حاملي وسام بطل الجمهورية وأولادهم</t>
  </si>
  <si>
    <t>رقم إعادة ارتباط</t>
  </si>
  <si>
    <t>رقم تدوير رسوم</t>
  </si>
  <si>
    <t>تاريخ تدوير رسوم</t>
  </si>
  <si>
    <t>الرابعة</t>
  </si>
  <si>
    <t>ميشيل</t>
  </si>
  <si>
    <t>حسين</t>
  </si>
  <si>
    <t>صالح</t>
  </si>
  <si>
    <t>عمر</t>
  </si>
  <si>
    <t>محمود</t>
  </si>
  <si>
    <t>مروان</t>
  </si>
  <si>
    <t>الرابعة حديث</t>
  </si>
  <si>
    <t>محمد</t>
  </si>
  <si>
    <t>سالم</t>
  </si>
  <si>
    <t>عدنان</t>
  </si>
  <si>
    <t>علي</t>
  </si>
  <si>
    <t>محمد جمال</t>
  </si>
  <si>
    <t>يوسف</t>
  </si>
  <si>
    <t>جمال</t>
  </si>
  <si>
    <t>صلاح</t>
  </si>
  <si>
    <t>فائز</t>
  </si>
  <si>
    <t>محمد علي</t>
  </si>
  <si>
    <t>سليمان</t>
  </si>
  <si>
    <t>تيسير</t>
  </si>
  <si>
    <t>اسماعيل</t>
  </si>
  <si>
    <t>عزيز</t>
  </si>
  <si>
    <t>فواز</t>
  </si>
  <si>
    <t>بشير</t>
  </si>
  <si>
    <t>عبد الرحمن</t>
  </si>
  <si>
    <t>محسن</t>
  </si>
  <si>
    <t>جميل</t>
  </si>
  <si>
    <t>جورج</t>
  </si>
  <si>
    <t>عطيه</t>
  </si>
  <si>
    <t>بسام</t>
  </si>
  <si>
    <t>محي الدين</t>
  </si>
  <si>
    <t>رفيق</t>
  </si>
  <si>
    <t>غسان</t>
  </si>
  <si>
    <t>حسن</t>
  </si>
  <si>
    <t>عباس</t>
  </si>
  <si>
    <t>كامل</t>
  </si>
  <si>
    <t>عبد الرزاق</t>
  </si>
  <si>
    <t>خضر</t>
  </si>
  <si>
    <t>ابراهيم</t>
  </si>
  <si>
    <t>انور</t>
  </si>
  <si>
    <t>فيصل</t>
  </si>
  <si>
    <t>محمد خير</t>
  </si>
  <si>
    <t>زياد</t>
  </si>
  <si>
    <t>سلمان</t>
  </si>
  <si>
    <t>عيسى</t>
  </si>
  <si>
    <t>ناصر</t>
  </si>
  <si>
    <t>نايف</t>
  </si>
  <si>
    <t>عصام</t>
  </si>
  <si>
    <t>توفيق</t>
  </si>
  <si>
    <t>بدر</t>
  </si>
  <si>
    <t>موفق</t>
  </si>
  <si>
    <t>احمد</t>
  </si>
  <si>
    <t>فرحان</t>
  </si>
  <si>
    <t>يحيى</t>
  </si>
  <si>
    <t>خليل</t>
  </si>
  <si>
    <t>محمد عماد</t>
  </si>
  <si>
    <t>نذير</t>
  </si>
  <si>
    <t>منصور</t>
  </si>
  <si>
    <t>نزار</t>
  </si>
  <si>
    <t>فؤاد</t>
  </si>
  <si>
    <t>بشار</t>
  </si>
  <si>
    <t>حكمت</t>
  </si>
  <si>
    <t>نضال</t>
  </si>
  <si>
    <t>صباح</t>
  </si>
  <si>
    <t>خالد</t>
  </si>
  <si>
    <t>عبد العزيز</t>
  </si>
  <si>
    <t>محمد ياسين</t>
  </si>
  <si>
    <t>عبد الله</t>
  </si>
  <si>
    <t>الياس</t>
  </si>
  <si>
    <t>منذر</t>
  </si>
  <si>
    <t>ماجد</t>
  </si>
  <si>
    <t>عبد المجيد</t>
  </si>
  <si>
    <t>مازن</t>
  </si>
  <si>
    <t>ايمن</t>
  </si>
  <si>
    <t>منير</t>
  </si>
  <si>
    <t>يونس</t>
  </si>
  <si>
    <t>مصطفى</t>
  </si>
  <si>
    <t>نبيل</t>
  </si>
  <si>
    <t>معن</t>
  </si>
  <si>
    <t>عماد</t>
  </si>
  <si>
    <t>محمد سامر</t>
  </si>
  <si>
    <t>هشام</t>
  </si>
  <si>
    <t>عبد</t>
  </si>
  <si>
    <t>موسى</t>
  </si>
  <si>
    <t>حبيب</t>
  </si>
  <si>
    <t>نادر</t>
  </si>
  <si>
    <t>محمد سمير</t>
  </si>
  <si>
    <t>رضوان</t>
  </si>
  <si>
    <t>وليد</t>
  </si>
  <si>
    <t>محمد باسم</t>
  </si>
  <si>
    <t>سمير</t>
  </si>
  <si>
    <t>كمال</t>
  </si>
  <si>
    <t>عماد الدين</t>
  </si>
  <si>
    <t>نزيه</t>
  </si>
  <si>
    <t>ممدوح</t>
  </si>
  <si>
    <t>فايز</t>
  </si>
  <si>
    <t>نور الدين</t>
  </si>
  <si>
    <t>جابر</t>
  </si>
  <si>
    <t>معين</t>
  </si>
  <si>
    <t>رياض</t>
  </si>
  <si>
    <t>امين</t>
  </si>
  <si>
    <t>فاروق</t>
  </si>
  <si>
    <t>عادل</t>
  </si>
  <si>
    <t>سليم</t>
  </si>
  <si>
    <t>محمد رياض</t>
  </si>
  <si>
    <t>هيثم</t>
  </si>
  <si>
    <t>تركي</t>
  </si>
  <si>
    <t>علاء الدين</t>
  </si>
  <si>
    <t>مفيد</t>
  </si>
  <si>
    <t>زهير</t>
  </si>
  <si>
    <t>محمد عيد</t>
  </si>
  <si>
    <t>عبد القادر</t>
  </si>
  <si>
    <t>سهيل</t>
  </si>
  <si>
    <t>جهاد</t>
  </si>
  <si>
    <t>عبد الكريم</t>
  </si>
  <si>
    <t>فهد</t>
  </si>
  <si>
    <t>عمار</t>
  </si>
  <si>
    <t>حسان</t>
  </si>
  <si>
    <t>سامي</t>
  </si>
  <si>
    <t>عبد اللطيف</t>
  </si>
  <si>
    <t>حمزه</t>
  </si>
  <si>
    <t>نصر</t>
  </si>
  <si>
    <t>برهان</t>
  </si>
  <si>
    <t>صفوان</t>
  </si>
  <si>
    <t>خميس</t>
  </si>
  <si>
    <t>لؤي</t>
  </si>
  <si>
    <t>فادي</t>
  </si>
  <si>
    <t>عبد الرحيم</t>
  </si>
  <si>
    <t>محمد بسام</t>
  </si>
  <si>
    <t>حسام الدين</t>
  </si>
  <si>
    <t>انطون</t>
  </si>
  <si>
    <t>اسامه</t>
  </si>
  <si>
    <t>فوزي</t>
  </si>
  <si>
    <t>معتز</t>
  </si>
  <si>
    <t>عبد الغني</t>
  </si>
  <si>
    <t>نسيب</t>
  </si>
  <si>
    <t>باسل</t>
  </si>
  <si>
    <t>محمد عدنان</t>
  </si>
  <si>
    <t>محمد وليد</t>
  </si>
  <si>
    <t>عثمان</t>
  </si>
  <si>
    <t>شاهين</t>
  </si>
  <si>
    <t>جريس</t>
  </si>
  <si>
    <t>سامر</t>
  </si>
  <si>
    <t>ميسر</t>
  </si>
  <si>
    <t>ياسين</t>
  </si>
  <si>
    <t>محمد اديب</t>
  </si>
  <si>
    <t>شعبان</t>
  </si>
  <si>
    <t>عبد الحميد</t>
  </si>
  <si>
    <t>محمد صبحي</t>
  </si>
  <si>
    <t>محمد بشير</t>
  </si>
  <si>
    <t>مطيع</t>
  </si>
  <si>
    <t>عرفان</t>
  </si>
  <si>
    <t>حمدي</t>
  </si>
  <si>
    <t>شمس الدين</t>
  </si>
  <si>
    <t>عطاف</t>
  </si>
  <si>
    <t>محمد ربيع</t>
  </si>
  <si>
    <t>سهام</t>
  </si>
  <si>
    <t>بهاء الدين</t>
  </si>
  <si>
    <t>محمد ديب</t>
  </si>
  <si>
    <t>نهاد</t>
  </si>
  <si>
    <t>صياح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</si>
  <si>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</si>
  <si>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</si>
  <si>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</si>
  <si>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</si>
  <si>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</si>
  <si>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</si>
  <si>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</si>
  <si>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</si>
  <si>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</si>
  <si>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</si>
  <si>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</si>
  <si>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</si>
  <si>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</si>
  <si>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</si>
  <si>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</si>
  <si>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</si>
  <si>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</si>
  <si>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</si>
  <si>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</si>
  <si>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</si>
  <si>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مها</t>
  </si>
  <si>
    <t>ايمان</t>
  </si>
  <si>
    <t>سلوى</t>
  </si>
  <si>
    <t>مريم</t>
  </si>
  <si>
    <t>خلود</t>
  </si>
  <si>
    <t>سناء</t>
  </si>
  <si>
    <t>كوثر</t>
  </si>
  <si>
    <t>نجيبه</t>
  </si>
  <si>
    <t>وفاء</t>
  </si>
  <si>
    <t>ثناء</t>
  </si>
  <si>
    <t>يسرى</t>
  </si>
  <si>
    <t>ناديه</t>
  </si>
  <si>
    <t>رنده</t>
  </si>
  <si>
    <t>ميسون</t>
  </si>
  <si>
    <t>حليمه</t>
  </si>
  <si>
    <t>امال</t>
  </si>
  <si>
    <t>سميره</t>
  </si>
  <si>
    <t>هبه</t>
  </si>
  <si>
    <t>نجوى</t>
  </si>
  <si>
    <t>زبيده</t>
  </si>
  <si>
    <t>منى</t>
  </si>
  <si>
    <t>سمر</t>
  </si>
  <si>
    <t>جميله</t>
  </si>
  <si>
    <t>عليا</t>
  </si>
  <si>
    <t>خديجه</t>
  </si>
  <si>
    <t>رجاء</t>
  </si>
  <si>
    <t>هند</t>
  </si>
  <si>
    <t>حنان</t>
  </si>
  <si>
    <t>فاتن</t>
  </si>
  <si>
    <t>نوال</t>
  </si>
  <si>
    <t>زينب</t>
  </si>
  <si>
    <t>ميساء</t>
  </si>
  <si>
    <t>وداد</t>
  </si>
  <si>
    <t>هناء</t>
  </si>
  <si>
    <t>دلال</t>
  </si>
  <si>
    <t>فاطمه</t>
  </si>
  <si>
    <t>محاسن</t>
  </si>
  <si>
    <t>سلام</t>
  </si>
  <si>
    <t>سحر</t>
  </si>
  <si>
    <t>منيره</t>
  </si>
  <si>
    <t>قمر</t>
  </si>
  <si>
    <t>فهيمه</t>
  </si>
  <si>
    <t>ندى</t>
  </si>
  <si>
    <t>هيام</t>
  </si>
  <si>
    <t>كوكب</t>
  </si>
  <si>
    <t>بدريه</t>
  </si>
  <si>
    <t>سعاد</t>
  </si>
  <si>
    <t>سكينه</t>
  </si>
  <si>
    <t>امينه</t>
  </si>
  <si>
    <t>سوسن</t>
  </si>
  <si>
    <t>حياه</t>
  </si>
  <si>
    <t>سميحه</t>
  </si>
  <si>
    <t>عبير</t>
  </si>
  <si>
    <t>رغداء</t>
  </si>
  <si>
    <t>صبحه</t>
  </si>
  <si>
    <t>اسماء</t>
  </si>
  <si>
    <t>هيفاء</t>
  </si>
  <si>
    <t>رتيبه</t>
  </si>
  <si>
    <t>فاطمة</t>
  </si>
  <si>
    <t>هدى</t>
  </si>
  <si>
    <t>مطيعه</t>
  </si>
  <si>
    <t>هاله</t>
  </si>
  <si>
    <t>زهره</t>
  </si>
  <si>
    <t>انتصار</t>
  </si>
  <si>
    <t>بديعه</t>
  </si>
  <si>
    <t>سلمى</t>
  </si>
  <si>
    <t>شريفه</t>
  </si>
  <si>
    <t>نعيمه</t>
  </si>
  <si>
    <t>اميره</t>
  </si>
  <si>
    <t>غاده</t>
  </si>
  <si>
    <t>لطيفه</t>
  </si>
  <si>
    <t>ربيعه</t>
  </si>
  <si>
    <t>صفاء</t>
  </si>
  <si>
    <t>باسمه</t>
  </si>
  <si>
    <t>ريما</t>
  </si>
  <si>
    <t>ابتسام</t>
  </si>
  <si>
    <t>الهام</t>
  </si>
  <si>
    <t>عائشه</t>
  </si>
  <si>
    <t>خوله</t>
  </si>
  <si>
    <t>نعمه</t>
  </si>
  <si>
    <t>بشرى</t>
  </si>
  <si>
    <t>ساره</t>
  </si>
  <si>
    <t>ليلى</t>
  </si>
  <si>
    <t>لينا</t>
  </si>
  <si>
    <t>نبيله</t>
  </si>
  <si>
    <t>نجاه</t>
  </si>
  <si>
    <t>تمام</t>
  </si>
  <si>
    <t>سعده</t>
  </si>
  <si>
    <t>نزهه</t>
  </si>
  <si>
    <t>هديه</t>
  </si>
  <si>
    <t>فوزيه</t>
  </si>
  <si>
    <t>امل</t>
  </si>
  <si>
    <t>ناديا</t>
  </si>
  <si>
    <t>كفاء</t>
  </si>
  <si>
    <t>عزيزه</t>
  </si>
  <si>
    <t>ملك</t>
  </si>
  <si>
    <t>امنه</t>
  </si>
  <si>
    <t>سليمه</t>
  </si>
  <si>
    <t>مياده</t>
  </si>
  <si>
    <t>خالديه</t>
  </si>
  <si>
    <t>نعمت</t>
  </si>
  <si>
    <t>روضه</t>
  </si>
  <si>
    <t>ناهده</t>
  </si>
  <si>
    <t>فريال</t>
  </si>
  <si>
    <t>وضحه</t>
  </si>
  <si>
    <t>رانيا</t>
  </si>
  <si>
    <t>سهير</t>
  </si>
  <si>
    <t>مامون</t>
  </si>
  <si>
    <t>رحاب</t>
  </si>
  <si>
    <t>نهله</t>
  </si>
  <si>
    <t>غصون</t>
  </si>
  <si>
    <t>محمد حسان</t>
  </si>
  <si>
    <t>مؤمنه</t>
  </si>
  <si>
    <t>اسمهان</t>
  </si>
  <si>
    <t>فاديا</t>
  </si>
  <si>
    <t>روعه</t>
  </si>
  <si>
    <t>محمد يحيى</t>
  </si>
  <si>
    <t>مهى</t>
  </si>
  <si>
    <t>رنا</t>
  </si>
  <si>
    <t>فتحيه</t>
  </si>
  <si>
    <t>عائده</t>
  </si>
  <si>
    <t>هاجر</t>
  </si>
  <si>
    <t>ريم</t>
  </si>
  <si>
    <t>سوزان</t>
  </si>
  <si>
    <t>جهينه</t>
  </si>
  <si>
    <t>عفاف</t>
  </si>
  <si>
    <t>فريزه</t>
  </si>
  <si>
    <t>هناده</t>
  </si>
  <si>
    <t>لميس</t>
  </si>
  <si>
    <t>نوره</t>
  </si>
  <si>
    <t>سوريا</t>
  </si>
  <si>
    <t>ازدهار</t>
  </si>
  <si>
    <t>منور</t>
  </si>
  <si>
    <t>لينه</t>
  </si>
  <si>
    <t>عفيفه</t>
  </si>
  <si>
    <t>بشيره</t>
  </si>
  <si>
    <t>فتاه</t>
  </si>
  <si>
    <t>عواطف</t>
  </si>
  <si>
    <t>نصوح</t>
  </si>
  <si>
    <t>حسناء</t>
  </si>
  <si>
    <t>رقيه</t>
  </si>
  <si>
    <t>محمد سالم</t>
  </si>
  <si>
    <t>نظيره</t>
  </si>
  <si>
    <t>ملكه</t>
  </si>
  <si>
    <t>شهيره</t>
  </si>
  <si>
    <t>نور</t>
  </si>
  <si>
    <t>كاسر</t>
  </si>
  <si>
    <t>وصفيه</t>
  </si>
  <si>
    <t>ثروت</t>
  </si>
  <si>
    <t>خضره</t>
  </si>
  <si>
    <t>محمد منير</t>
  </si>
  <si>
    <t>نداء</t>
  </si>
  <si>
    <t>بهيه</t>
  </si>
  <si>
    <t>فكريه</t>
  </si>
  <si>
    <t>حاجه</t>
  </si>
  <si>
    <t>جوهينه</t>
  </si>
  <si>
    <t>رزان يونس</t>
  </si>
  <si>
    <t>شمه</t>
  </si>
  <si>
    <t>المقرر المسجل للمرة الأولى</t>
  </si>
  <si>
    <t>المقرر المسجل للمرة الثانية</t>
  </si>
  <si>
    <t>المقرر المسجل لاكثر من مرة</t>
  </si>
  <si>
    <t/>
  </si>
  <si>
    <t>زاهيه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</si>
  <si>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</si>
  <si>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</si>
  <si>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</si>
  <si>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</si>
  <si>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</si>
  <si>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</si>
  <si>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</si>
  <si>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</si>
  <si>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</si>
  <si>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</si>
  <si>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</si>
  <si>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</si>
  <si>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</si>
  <si>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</si>
  <si>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</si>
  <si>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</si>
  <si>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</si>
  <si>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</si>
  <si>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</si>
  <si>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</si>
  <si>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رقم الموبايل</t>
  </si>
  <si>
    <t>طرطوس</t>
  </si>
  <si>
    <t>إدلب</t>
  </si>
  <si>
    <t>نوع الشهادة الثانوية</t>
  </si>
  <si>
    <t>السويداء</t>
  </si>
  <si>
    <t>القنيطرة</t>
  </si>
  <si>
    <t>درعا</t>
  </si>
  <si>
    <t>الحسكة</t>
  </si>
  <si>
    <t>دير الزور</t>
  </si>
  <si>
    <t>الرقة</t>
  </si>
  <si>
    <t>ذكر</t>
  </si>
  <si>
    <t>أنثى</t>
  </si>
  <si>
    <t>العربية السورية</t>
  </si>
  <si>
    <t>أدبي</t>
  </si>
  <si>
    <t>احمد ماهر</t>
  </si>
  <si>
    <t>سلما</t>
  </si>
  <si>
    <t>النبك</t>
  </si>
  <si>
    <t>جرمانا</t>
  </si>
  <si>
    <t>سويداء</t>
  </si>
  <si>
    <t>قامشلي</t>
  </si>
  <si>
    <t>الفلسطينية السورية</t>
  </si>
  <si>
    <t>اللبنانية</t>
  </si>
  <si>
    <t>الأردنية</t>
  </si>
  <si>
    <t>العراقية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</si>
  <si>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</si>
  <si>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</si>
  <si>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</si>
  <si>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</si>
  <si>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</si>
  <si>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</si>
  <si>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</si>
  <si>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</si>
  <si>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</si>
  <si>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</si>
  <si>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</si>
  <si>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</si>
  <si>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1000 من رسم كل مقرر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</si>
  <si>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</si>
  <si>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</si>
  <si>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</si>
  <si>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</si>
  <si>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</si>
  <si>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 xml:space="preserve">ابراهيم </t>
  </si>
  <si>
    <t>حامد</t>
  </si>
  <si>
    <t>طه</t>
  </si>
  <si>
    <t xml:space="preserve">احمد </t>
  </si>
  <si>
    <t>مرفت</t>
  </si>
  <si>
    <t>فاضل</t>
  </si>
  <si>
    <t>محمد هيثم</t>
  </si>
  <si>
    <t>مزيد</t>
  </si>
  <si>
    <t>هزار</t>
  </si>
  <si>
    <t>فارس</t>
  </si>
  <si>
    <t>نبيها</t>
  </si>
  <si>
    <t>تغريد</t>
  </si>
  <si>
    <t>محمد امين</t>
  </si>
  <si>
    <t xml:space="preserve">عدنان </t>
  </si>
  <si>
    <t>ياسر</t>
  </si>
  <si>
    <t>جورجيت</t>
  </si>
  <si>
    <t>محمد فواز</t>
  </si>
  <si>
    <t>عز الدين</t>
  </si>
  <si>
    <t>ثريا</t>
  </si>
  <si>
    <t>دنيا</t>
  </si>
  <si>
    <t>سميرة</t>
  </si>
  <si>
    <t>عائشة</t>
  </si>
  <si>
    <t>فلك</t>
  </si>
  <si>
    <t>اكرم</t>
  </si>
  <si>
    <t>نجاة</t>
  </si>
  <si>
    <t>هايل</t>
  </si>
  <si>
    <t>حافظ</t>
  </si>
  <si>
    <t xml:space="preserve">محمد </t>
  </si>
  <si>
    <t>وحيد</t>
  </si>
  <si>
    <t>رمزيه</t>
  </si>
  <si>
    <t>رابعه</t>
  </si>
  <si>
    <t>حاتم</t>
  </si>
  <si>
    <t>لطفي</t>
  </si>
  <si>
    <t>وفيق</t>
  </si>
  <si>
    <t>نواف</t>
  </si>
  <si>
    <t>نجاح</t>
  </si>
  <si>
    <t>لبنى</t>
  </si>
  <si>
    <t>اسعد</t>
  </si>
  <si>
    <t>خيريه</t>
  </si>
  <si>
    <t>حياة</t>
  </si>
  <si>
    <t>مسلم</t>
  </si>
  <si>
    <t>محمد مازن</t>
  </si>
  <si>
    <t>سعيد</t>
  </si>
  <si>
    <t>نجيب</t>
  </si>
  <si>
    <t>نجم</t>
  </si>
  <si>
    <t>محمد سعيد</t>
  </si>
  <si>
    <t>دياب</t>
  </si>
  <si>
    <t>رشيد</t>
  </si>
  <si>
    <t>حوريه</t>
  </si>
  <si>
    <t>جيهان</t>
  </si>
  <si>
    <t>محمد غسان</t>
  </si>
  <si>
    <t>احلام</t>
  </si>
  <si>
    <t>راتب</t>
  </si>
  <si>
    <t>رسميه</t>
  </si>
  <si>
    <t>زكريا</t>
  </si>
  <si>
    <t>نجود</t>
  </si>
  <si>
    <t>شاهر</t>
  </si>
  <si>
    <t>جورية</t>
  </si>
  <si>
    <t>محمد الخطيب</t>
  </si>
  <si>
    <t>هاني</t>
  </si>
  <si>
    <t>عبد الاله</t>
  </si>
  <si>
    <t>قاسم</t>
  </si>
  <si>
    <t>هنادي</t>
  </si>
  <si>
    <t>زكيه</t>
  </si>
  <si>
    <t>نسرين</t>
  </si>
  <si>
    <t>كفاح</t>
  </si>
  <si>
    <t>مهند</t>
  </si>
  <si>
    <t>اميمه</t>
  </si>
  <si>
    <t>رمضان</t>
  </si>
  <si>
    <t>جمانه</t>
  </si>
  <si>
    <t>حمده</t>
  </si>
  <si>
    <t>صبحيه</t>
  </si>
  <si>
    <t>عبد السلام</t>
  </si>
  <si>
    <t>نوري</t>
  </si>
  <si>
    <t>زهيه</t>
  </si>
  <si>
    <t>حسنه</t>
  </si>
  <si>
    <t>رائده</t>
  </si>
  <si>
    <t>الثالثة</t>
  </si>
  <si>
    <t>الأولى</t>
  </si>
  <si>
    <t>الثانية</t>
  </si>
  <si>
    <t>الثالثة حديث</t>
  </si>
  <si>
    <t>الثانية حديث</t>
  </si>
  <si>
    <t>تبارك</t>
  </si>
  <si>
    <t>ناجي</t>
  </si>
  <si>
    <t>نعيم</t>
  </si>
  <si>
    <t>صلاح الدين</t>
  </si>
  <si>
    <t>محمد حسن</t>
  </si>
  <si>
    <t>رشا ابراهيم</t>
  </si>
  <si>
    <t>مرعي</t>
  </si>
  <si>
    <t>طلال</t>
  </si>
  <si>
    <t xml:space="preserve">علي </t>
  </si>
  <si>
    <t>احسان</t>
  </si>
  <si>
    <t>غازيه</t>
  </si>
  <si>
    <t>ناجيه</t>
  </si>
  <si>
    <t>ماجده</t>
  </si>
  <si>
    <t>انصاف</t>
  </si>
  <si>
    <t>اسيمه</t>
  </si>
  <si>
    <t>رفعت</t>
  </si>
  <si>
    <t>كامله</t>
  </si>
  <si>
    <t>رامز</t>
  </si>
  <si>
    <t>نوفل</t>
  </si>
  <si>
    <t>ماهر</t>
  </si>
  <si>
    <t>خلدون</t>
  </si>
  <si>
    <t>منال</t>
  </si>
  <si>
    <t>رويده</t>
  </si>
  <si>
    <t>طارق</t>
  </si>
  <si>
    <t>انعام</t>
  </si>
  <si>
    <t>نديم</t>
  </si>
  <si>
    <t>زينه</t>
  </si>
  <si>
    <t>وجيه</t>
  </si>
  <si>
    <t>وائل</t>
  </si>
  <si>
    <t>راغده</t>
  </si>
  <si>
    <t>فريز</t>
  </si>
  <si>
    <t xml:space="preserve">عصام </t>
  </si>
  <si>
    <t>بثينه</t>
  </si>
  <si>
    <t>شفيقه</t>
  </si>
  <si>
    <t>لمى</t>
  </si>
  <si>
    <t>سميه</t>
  </si>
  <si>
    <t>آمال</t>
  </si>
  <si>
    <t>ادهم</t>
  </si>
  <si>
    <t>مفيده</t>
  </si>
  <si>
    <t>حسام</t>
  </si>
  <si>
    <t>شكريه</t>
  </si>
  <si>
    <t>رويدا</t>
  </si>
  <si>
    <t>بيان</t>
  </si>
  <si>
    <t>منوه</t>
  </si>
  <si>
    <t>باسم</t>
  </si>
  <si>
    <t>رائد</t>
  </si>
  <si>
    <t>فيروز</t>
  </si>
  <si>
    <t>ساميا</t>
  </si>
  <si>
    <t>ياسمين</t>
  </si>
  <si>
    <t>فريده</t>
  </si>
  <si>
    <t>سوريه</t>
  </si>
  <si>
    <t>ديب</t>
  </si>
  <si>
    <t>عيده</t>
  </si>
  <si>
    <t>فايزه</t>
  </si>
  <si>
    <t>بسمه</t>
  </si>
  <si>
    <t>شفيق</t>
  </si>
  <si>
    <t xml:space="preserve">فاطمه </t>
  </si>
  <si>
    <t>رغيد</t>
  </si>
  <si>
    <t>لميه</t>
  </si>
  <si>
    <t xml:space="preserve">مريم </t>
  </si>
  <si>
    <t xml:space="preserve">عليا </t>
  </si>
  <si>
    <t>صقر</t>
  </si>
  <si>
    <t>بديع</t>
  </si>
  <si>
    <t>رولا</t>
  </si>
  <si>
    <t>ديبه</t>
  </si>
  <si>
    <t>حسنا</t>
  </si>
  <si>
    <t>ثراء</t>
  </si>
  <si>
    <t>رانيه</t>
  </si>
  <si>
    <t>عقل</t>
  </si>
  <si>
    <t>وفيقه</t>
  </si>
  <si>
    <t>ناهي</t>
  </si>
  <si>
    <t>علا صالح</t>
  </si>
  <si>
    <t>حيدر</t>
  </si>
  <si>
    <t>هاشم</t>
  </si>
  <si>
    <t>انيس</t>
  </si>
  <si>
    <t>صبا</t>
  </si>
  <si>
    <t>اسيا</t>
  </si>
  <si>
    <t>ندوه</t>
  </si>
  <si>
    <t>مالك</t>
  </si>
  <si>
    <t>مهدي</t>
  </si>
  <si>
    <t>عبد الناصر</t>
  </si>
  <si>
    <t>فدوى</t>
  </si>
  <si>
    <t>أحمد</t>
  </si>
  <si>
    <t>عبد الستار</t>
  </si>
  <si>
    <t>رحمه</t>
  </si>
  <si>
    <t>ثائر</t>
  </si>
  <si>
    <t>مرشده</t>
  </si>
  <si>
    <t>عبد المنعم</t>
  </si>
  <si>
    <t>ورده</t>
  </si>
  <si>
    <t>محمد جمعه</t>
  </si>
  <si>
    <t>أمل</t>
  </si>
  <si>
    <t>فطوم</t>
  </si>
  <si>
    <t>نازك</t>
  </si>
  <si>
    <t>ثابت</t>
  </si>
  <si>
    <t xml:space="preserve">زينب </t>
  </si>
  <si>
    <t>سلطان</t>
  </si>
  <si>
    <t>لمياء</t>
  </si>
  <si>
    <t>غيداء</t>
  </si>
  <si>
    <t>مكيه</t>
  </si>
  <si>
    <t>زكي</t>
  </si>
  <si>
    <t>عهد</t>
  </si>
  <si>
    <t>هويدا</t>
  </si>
  <si>
    <t>اروى</t>
  </si>
  <si>
    <t>شذى</t>
  </si>
  <si>
    <t>عبد الفتاح</t>
  </si>
  <si>
    <t>نور علي</t>
  </si>
  <si>
    <t>سهيلا</t>
  </si>
  <si>
    <t>هلال</t>
  </si>
  <si>
    <t>غفران</t>
  </si>
  <si>
    <t>نجلا</t>
  </si>
  <si>
    <t>ناجح</t>
  </si>
  <si>
    <t>منا</t>
  </si>
  <si>
    <t xml:space="preserve">لينا </t>
  </si>
  <si>
    <t>جومانه</t>
  </si>
  <si>
    <t>ضحى</t>
  </si>
  <si>
    <t xml:space="preserve">ايمان </t>
  </si>
  <si>
    <t>صبريه</t>
  </si>
  <si>
    <t>فرح</t>
  </si>
  <si>
    <t>محمد صهيب</t>
  </si>
  <si>
    <t>الارقم</t>
  </si>
  <si>
    <t>عالمه</t>
  </si>
  <si>
    <t>علياء</t>
  </si>
  <si>
    <t>عوض</t>
  </si>
  <si>
    <t>يعرب</t>
  </si>
  <si>
    <t>زينات</t>
  </si>
  <si>
    <t>زيد</t>
  </si>
  <si>
    <t>شاكر</t>
  </si>
  <si>
    <t>محمد زياد</t>
  </si>
  <si>
    <t>نور الهدى المصري</t>
  </si>
  <si>
    <t>شيرين</t>
  </si>
  <si>
    <t>ناهد</t>
  </si>
  <si>
    <t>نعمان</t>
  </si>
  <si>
    <t>نهلا</t>
  </si>
  <si>
    <t>فداء</t>
  </si>
  <si>
    <t>رشا</t>
  </si>
  <si>
    <t>فتون</t>
  </si>
  <si>
    <t>ضياء الدين</t>
  </si>
  <si>
    <t>محمد زهير</t>
  </si>
  <si>
    <t>محمد خالد</t>
  </si>
  <si>
    <t>بارعه</t>
  </si>
  <si>
    <t>محمد هشام</t>
  </si>
  <si>
    <t>محمد ماهر</t>
  </si>
  <si>
    <t>محمد ايمن</t>
  </si>
  <si>
    <t>سماح</t>
  </si>
  <si>
    <t>اماني</t>
  </si>
  <si>
    <t>اديب</t>
  </si>
  <si>
    <t xml:space="preserve">ريم </t>
  </si>
  <si>
    <t>وصال</t>
  </si>
  <si>
    <t xml:space="preserve">ياسين </t>
  </si>
  <si>
    <t>محمد عمار</t>
  </si>
  <si>
    <t>محمد برهان</t>
  </si>
  <si>
    <t>رزان</t>
  </si>
  <si>
    <t>محمد انس</t>
  </si>
  <si>
    <t xml:space="preserve">ابتسام </t>
  </si>
  <si>
    <t xml:space="preserve">خديجه </t>
  </si>
  <si>
    <t>ميرفت</t>
  </si>
  <si>
    <t xml:space="preserve">ميساء </t>
  </si>
  <si>
    <t xml:space="preserve">سوسن </t>
  </si>
  <si>
    <t>هدايه</t>
  </si>
  <si>
    <t>ميلاد</t>
  </si>
  <si>
    <t>ايسر</t>
  </si>
  <si>
    <t>هبا</t>
  </si>
  <si>
    <t>رفاه</t>
  </si>
  <si>
    <t>محمد توفيق</t>
  </si>
  <si>
    <t>محمد جواد</t>
  </si>
  <si>
    <t>مرهف</t>
  </si>
  <si>
    <t>كناز</t>
  </si>
  <si>
    <t>جانيت</t>
  </si>
  <si>
    <t>تريز</t>
  </si>
  <si>
    <t>رفيا</t>
  </si>
  <si>
    <t xml:space="preserve">عبير </t>
  </si>
  <si>
    <t>عيد</t>
  </si>
  <si>
    <t>نجله</t>
  </si>
  <si>
    <t>محمد ممتاز</t>
  </si>
  <si>
    <t>سعديه</t>
  </si>
  <si>
    <t>شاميه</t>
  </si>
  <si>
    <t>محمد معتز</t>
  </si>
  <si>
    <t>هزاع</t>
  </si>
  <si>
    <t>محمد مرعي</t>
  </si>
  <si>
    <t>الطاف</t>
  </si>
  <si>
    <t>ثلجه</t>
  </si>
  <si>
    <t>شحاده</t>
  </si>
  <si>
    <t xml:space="preserve">سمر </t>
  </si>
  <si>
    <t>نظميه</t>
  </si>
  <si>
    <t xml:space="preserve">عائشه </t>
  </si>
  <si>
    <t>ضياء</t>
  </si>
  <si>
    <t>شكري</t>
  </si>
  <si>
    <t>فاطمه روميه</t>
  </si>
  <si>
    <t>شذا</t>
  </si>
  <si>
    <t>محمد بركات</t>
  </si>
  <si>
    <t>واصف</t>
  </si>
  <si>
    <t>غزوه</t>
  </si>
  <si>
    <t xml:space="preserve">حنان </t>
  </si>
  <si>
    <t xml:space="preserve">منى </t>
  </si>
  <si>
    <t>بسما</t>
  </si>
  <si>
    <t>شوقي</t>
  </si>
  <si>
    <t>بسمة</t>
  </si>
  <si>
    <t>رندة</t>
  </si>
  <si>
    <t>ساره محمد</t>
  </si>
  <si>
    <t>فتحي</t>
  </si>
  <si>
    <t>كميل</t>
  </si>
  <si>
    <t xml:space="preserve">محمود </t>
  </si>
  <si>
    <t>غصن</t>
  </si>
  <si>
    <t>محمد ناصر</t>
  </si>
  <si>
    <t xml:space="preserve">هيام </t>
  </si>
  <si>
    <t xml:space="preserve">حسن </t>
  </si>
  <si>
    <t>الرقه</t>
  </si>
  <si>
    <t>مشفى دوما</t>
  </si>
  <si>
    <t>التونسية</t>
  </si>
  <si>
    <t>فصل أول 2018-2019</t>
  </si>
  <si>
    <t>فصل ثاني 2018-2019</t>
  </si>
  <si>
    <t>فصل أول 2019-2020</t>
  </si>
  <si>
    <t>رسم فصول الانقطاع</t>
  </si>
  <si>
    <t>رسم المقررات</t>
  </si>
  <si>
    <t>ملاحظة: عن كل فصل انقطاع رسم /15000 ل.س/</t>
  </si>
  <si>
    <t>العاملين في وزارة التعليم العالي والمؤسسات والجامعات التابعة لها وأبنائهم</t>
  </si>
  <si>
    <t>وثيقة وفاة  صادرة عن مكتب الشهداء</t>
  </si>
  <si>
    <t>طابع هلال احمر
25  ل .س</t>
  </si>
  <si>
    <t xml:space="preserve">طابع مالي
 30  ل.س   </t>
  </si>
  <si>
    <t>رسم الانقطاع</t>
  </si>
  <si>
    <t>الفصل الثاني 2018-2019</t>
  </si>
  <si>
    <t>الفصول التي انقطع فيها عن التسجيل وسدد رسومها</t>
  </si>
  <si>
    <t xml:space="preserve">نعيمه </t>
  </si>
  <si>
    <t>اميمة</t>
  </si>
  <si>
    <t xml:space="preserve">بسام </t>
  </si>
  <si>
    <t xml:space="preserve">صالح </t>
  </si>
  <si>
    <t xml:space="preserve">اميره </t>
  </si>
  <si>
    <t xml:space="preserve">غسان </t>
  </si>
  <si>
    <t xml:space="preserve">ميسون </t>
  </si>
  <si>
    <t>صبري</t>
  </si>
  <si>
    <t>امنة</t>
  </si>
  <si>
    <t>محمد صالح</t>
  </si>
  <si>
    <t>غباغب</t>
  </si>
  <si>
    <t>يبرود</t>
  </si>
  <si>
    <t>الكويت</t>
  </si>
  <si>
    <t>مخيم اليرموك</t>
  </si>
  <si>
    <t>شهبا</t>
  </si>
  <si>
    <t>حماه</t>
  </si>
  <si>
    <t>داعل</t>
  </si>
  <si>
    <t>الزبداني</t>
  </si>
  <si>
    <t>دوما</t>
  </si>
  <si>
    <t>صحنايا</t>
  </si>
  <si>
    <t>سلمية</t>
  </si>
  <si>
    <t>الصنمين</t>
  </si>
  <si>
    <t>يرموك</t>
  </si>
  <si>
    <t>الحجر الاسود</t>
  </si>
  <si>
    <t>قدسيا</t>
  </si>
  <si>
    <t>جبله</t>
  </si>
  <si>
    <t>مشفى درعا</t>
  </si>
  <si>
    <t>جيرود</t>
  </si>
  <si>
    <t>التل</t>
  </si>
  <si>
    <t>السيدة زينب</t>
  </si>
  <si>
    <t>الرياض</t>
  </si>
  <si>
    <t>كويت</t>
  </si>
  <si>
    <t>نوى</t>
  </si>
  <si>
    <t>منين</t>
  </si>
  <si>
    <t xml:space="preserve">دمشق </t>
  </si>
  <si>
    <t>قطنا</t>
  </si>
  <si>
    <t>صلخد</t>
  </si>
  <si>
    <t>حضر</t>
  </si>
  <si>
    <t xml:space="preserve">التل </t>
  </si>
  <si>
    <t>زبداني</t>
  </si>
  <si>
    <t>قبر الست</t>
  </si>
  <si>
    <t>جديدة عرطوز</t>
  </si>
  <si>
    <t>ادلب</t>
  </si>
  <si>
    <t>عسال الورد</t>
  </si>
  <si>
    <t>البوكمال</t>
  </si>
  <si>
    <t>داريا</t>
  </si>
  <si>
    <t>رنكوس</t>
  </si>
  <si>
    <t>الحارة</t>
  </si>
  <si>
    <t>معضميه</t>
  </si>
  <si>
    <t>بيت سحم</t>
  </si>
  <si>
    <t>الرقامه</t>
  </si>
  <si>
    <t>عمان</t>
  </si>
  <si>
    <t>الضمير</t>
  </si>
  <si>
    <t>القريا</t>
  </si>
  <si>
    <t>شمسكين</t>
  </si>
  <si>
    <t>بقعسم</t>
  </si>
  <si>
    <t>السيده زينب</t>
  </si>
  <si>
    <t>ازرع</t>
  </si>
  <si>
    <t>ناصرية</t>
  </si>
  <si>
    <t>راس المعرة</t>
  </si>
  <si>
    <t>تلكلخ</t>
  </si>
  <si>
    <t>مضايا</t>
  </si>
  <si>
    <t xml:space="preserve">السويداء </t>
  </si>
  <si>
    <t>راس المعره</t>
  </si>
  <si>
    <t>ابطع</t>
  </si>
  <si>
    <t xml:space="preserve">حمص </t>
  </si>
  <si>
    <t xml:space="preserve">دوما </t>
  </si>
  <si>
    <t xml:space="preserve">الصنمين </t>
  </si>
  <si>
    <t xml:space="preserve">اللاذقية </t>
  </si>
  <si>
    <t xml:space="preserve">دير الزور </t>
  </si>
  <si>
    <t xml:space="preserve">الكويت </t>
  </si>
  <si>
    <t>غير سورية</t>
  </si>
  <si>
    <t>شرعية</t>
  </si>
  <si>
    <t>فصل أول 2020-2021</t>
  </si>
  <si>
    <t>الفصل الأول 2018-2019</t>
  </si>
  <si>
    <t>الفصل الأول 2019-2020</t>
  </si>
  <si>
    <t>الفصل الثاني 2020-2021</t>
  </si>
  <si>
    <t>رسوم المحتفظ بها بسبب الإيقاف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</si>
  <si>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</si>
  <si>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</si>
  <si>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رئيف</t>
  </si>
  <si>
    <t>عبد الوهاب</t>
  </si>
  <si>
    <t>فوزية</t>
  </si>
  <si>
    <t>املين</t>
  </si>
  <si>
    <t>عمار العموري</t>
  </si>
  <si>
    <t xml:space="preserve">ريف دمشق </t>
  </si>
  <si>
    <t>اسماء مستو</t>
  </si>
  <si>
    <t>سونيا كوجك</t>
  </si>
  <si>
    <t>وفاء ركاب</t>
  </si>
  <si>
    <t>عبد الفتاح شغليل</t>
  </si>
  <si>
    <t>محمد عزت</t>
  </si>
  <si>
    <t>جيهان رميح</t>
  </si>
  <si>
    <t>رنيم الكرمي</t>
  </si>
  <si>
    <t>زينه امين</t>
  </si>
  <si>
    <t>سراء محمد</t>
  </si>
  <si>
    <t>سلاف خلوف</t>
  </si>
  <si>
    <t>عصام الانكليزي</t>
  </si>
  <si>
    <t xml:space="preserve">نشابية </t>
  </si>
  <si>
    <t>ياسمين رشيد</t>
  </si>
  <si>
    <t>خولا</t>
  </si>
  <si>
    <t>وعد البيطار</t>
  </si>
  <si>
    <t>فاطمه كناوي</t>
  </si>
  <si>
    <t>اسماء عرابي</t>
  </si>
  <si>
    <t>عبد ه</t>
  </si>
  <si>
    <t>مروه الغافل</t>
  </si>
  <si>
    <t>بخيته</t>
  </si>
  <si>
    <t>هبه المصري</t>
  </si>
  <si>
    <t>تسنيم الحلبي</t>
  </si>
  <si>
    <t>راما مخللاتي</t>
  </si>
  <si>
    <t>مها شيخ الزور</t>
  </si>
  <si>
    <t>محمد نور عاشور</t>
  </si>
  <si>
    <t>اسراء ورده</t>
  </si>
  <si>
    <t>اسماء عيسى</t>
  </si>
  <si>
    <t>اسراء</t>
  </si>
  <si>
    <t>جيسيكا اسمر</t>
  </si>
  <si>
    <t>كيندا</t>
  </si>
  <si>
    <t>محمد فاروق</t>
  </si>
  <si>
    <t>رغد حميدي</t>
  </si>
  <si>
    <t>رهام ابو غوش</t>
  </si>
  <si>
    <t>محمد فضيل</t>
  </si>
  <si>
    <t>ساره مصلح</t>
  </si>
  <si>
    <t>عمار زنجاني</t>
  </si>
  <si>
    <t>فاطمه عنقود</t>
  </si>
  <si>
    <t>كمال الفياض</t>
  </si>
  <si>
    <t>ماريو اندراوس</t>
  </si>
  <si>
    <t>مرام شرف</t>
  </si>
  <si>
    <t>لينا شرف</t>
  </si>
  <si>
    <t>معاذ الحمود</t>
  </si>
  <si>
    <t>نائله عموش</t>
  </si>
  <si>
    <t>حلا</t>
  </si>
  <si>
    <t xml:space="preserve">خان ارنبة </t>
  </si>
  <si>
    <t xml:space="preserve">نزار </t>
  </si>
  <si>
    <t>اسيه</t>
  </si>
  <si>
    <t xml:space="preserve">ناديا </t>
  </si>
  <si>
    <t xml:space="preserve">خالد </t>
  </si>
  <si>
    <t xml:space="preserve">الهام </t>
  </si>
  <si>
    <t>أنور</t>
  </si>
  <si>
    <t xml:space="preserve">محمد بسام </t>
  </si>
  <si>
    <t xml:space="preserve">كرم </t>
  </si>
  <si>
    <t xml:space="preserve">ايمن </t>
  </si>
  <si>
    <t xml:space="preserve">محمد فائز </t>
  </si>
  <si>
    <t>راما البقاعي</t>
  </si>
  <si>
    <t>لما الصفدي</t>
  </si>
  <si>
    <t>رابيه</t>
  </si>
  <si>
    <t>نبيلا</t>
  </si>
  <si>
    <t>مؤمنه نخله</t>
  </si>
  <si>
    <t>ايلي محمد</t>
  </si>
  <si>
    <t>مجد السلامه</t>
  </si>
  <si>
    <t>محمود الحافي</t>
  </si>
  <si>
    <t>رؤى رجب</t>
  </si>
  <si>
    <t>فريال السلامي</t>
  </si>
  <si>
    <t>فرح شريف</t>
  </si>
  <si>
    <t>نهى</t>
  </si>
  <si>
    <t>احمد حسن</t>
  </si>
  <si>
    <t>اياد ابو زيد</t>
  </si>
  <si>
    <t>مالك مجمد</t>
  </si>
  <si>
    <t>رهام ذيب</t>
  </si>
  <si>
    <t>قتيبه السيد احمد</t>
  </si>
  <si>
    <t>زيدانه</t>
  </si>
  <si>
    <t>مهند المصري</t>
  </si>
  <si>
    <t>بروج عمر</t>
  </si>
  <si>
    <t>محمدسمير</t>
  </si>
  <si>
    <t>ايه العفلق</t>
  </si>
  <si>
    <t xml:space="preserve">درعا </t>
  </si>
  <si>
    <t>غزوان</t>
  </si>
  <si>
    <t>منال كيوان</t>
  </si>
  <si>
    <t>عدي سعيد</t>
  </si>
  <si>
    <t>نور الهدى قزويني</t>
  </si>
  <si>
    <t>منال ابراهيم</t>
  </si>
  <si>
    <t>قنيطرة</t>
  </si>
  <si>
    <t>حميد</t>
  </si>
  <si>
    <t>الكرك</t>
  </si>
  <si>
    <t>عيشه</t>
  </si>
  <si>
    <t xml:space="preserve">معضمية </t>
  </si>
  <si>
    <t>اسعاف</t>
  </si>
  <si>
    <t>غسان ماهر</t>
  </si>
  <si>
    <t>عبد و</t>
  </si>
  <si>
    <t>نور الحاج علي</t>
  </si>
  <si>
    <t>نور مصطفى</t>
  </si>
  <si>
    <t xml:space="preserve">السيدة زينب </t>
  </si>
  <si>
    <t xml:space="preserve">القورية </t>
  </si>
  <si>
    <t>هانيه</t>
  </si>
  <si>
    <t>نائله</t>
  </si>
  <si>
    <t xml:space="preserve">ابطع </t>
  </si>
  <si>
    <t xml:space="preserve">الرياض </t>
  </si>
  <si>
    <t>خيره</t>
  </si>
  <si>
    <t>محمد نافع</t>
  </si>
  <si>
    <t>طارق الكردي</t>
  </si>
  <si>
    <t xml:space="preserve">منين </t>
  </si>
  <si>
    <t>عبير الخطيب</t>
  </si>
  <si>
    <t>فاطمه علي</t>
  </si>
  <si>
    <t>جليله</t>
  </si>
  <si>
    <t>هنيه</t>
  </si>
  <si>
    <t xml:space="preserve">عبد الهادي </t>
  </si>
  <si>
    <t>زمرين</t>
  </si>
  <si>
    <t>شحادة</t>
  </si>
  <si>
    <t>اعتماد</t>
  </si>
  <si>
    <t>دينا</t>
  </si>
  <si>
    <t>زهيره</t>
  </si>
  <si>
    <t>ريم حمزه</t>
  </si>
  <si>
    <t xml:space="preserve">غالب </t>
  </si>
  <si>
    <t xml:space="preserve">سميرة </t>
  </si>
  <si>
    <t xml:space="preserve">ليلى </t>
  </si>
  <si>
    <t>علي يحيى</t>
  </si>
  <si>
    <t>غفران الرفاعي</t>
  </si>
  <si>
    <t>احمد جمال</t>
  </si>
  <si>
    <t>رهف دريج</t>
  </si>
  <si>
    <t>اسراء الصفدي</t>
  </si>
  <si>
    <t>الاء شبيب</t>
  </si>
  <si>
    <t>جان بغدادي</t>
  </si>
  <si>
    <t>تقى اللبابيدي</t>
  </si>
  <si>
    <t>سماح طريش</t>
  </si>
  <si>
    <t>مها الابراهيم</t>
  </si>
  <si>
    <t>نصر الدين نصر الله</t>
  </si>
  <si>
    <t>هدى عبد العزيز</t>
  </si>
  <si>
    <t>هند الجلاب</t>
  </si>
  <si>
    <t>عتبه</t>
  </si>
  <si>
    <t>محمد احسان</t>
  </si>
  <si>
    <t>وفاء القضماني</t>
  </si>
  <si>
    <t>احمد العبد الله</t>
  </si>
  <si>
    <t xml:space="preserve">عماد </t>
  </si>
  <si>
    <t>امتثال</t>
  </si>
  <si>
    <t xml:space="preserve">نذير </t>
  </si>
  <si>
    <t>حمدو</t>
  </si>
  <si>
    <t xml:space="preserve">عباس </t>
  </si>
  <si>
    <t>حلا العلي</t>
  </si>
  <si>
    <t xml:space="preserve">صباح </t>
  </si>
  <si>
    <t xml:space="preserve">رافع </t>
  </si>
  <si>
    <t>شكر الله</t>
  </si>
  <si>
    <t>ايهاب</t>
  </si>
  <si>
    <t>ماريا</t>
  </si>
  <si>
    <t xml:space="preserve">خديجة </t>
  </si>
  <si>
    <t xml:space="preserve">اليس </t>
  </si>
  <si>
    <t xml:space="preserve">نجوى </t>
  </si>
  <si>
    <t>نزيهة</t>
  </si>
  <si>
    <t>عابده</t>
  </si>
  <si>
    <t>احلام الحلبي</t>
  </si>
  <si>
    <t>امتثال الطوير</t>
  </si>
  <si>
    <t>ديمه كحال</t>
  </si>
  <si>
    <t>ربا مبارك</t>
  </si>
  <si>
    <t>رهف سليمان</t>
  </si>
  <si>
    <t>زياد شعيب</t>
  </si>
  <si>
    <t>زلوخ</t>
  </si>
  <si>
    <t>سلوى عتمه</t>
  </si>
  <si>
    <t>معتز بالله</t>
  </si>
  <si>
    <t xml:space="preserve">عبير الدوس </t>
  </si>
  <si>
    <t>معاويه المقداد</t>
  </si>
  <si>
    <t>مياده الطعاني</t>
  </si>
  <si>
    <t>ميس الغضبان</t>
  </si>
  <si>
    <t>ناديه ثليجان</t>
  </si>
  <si>
    <t>ندى كحلوس</t>
  </si>
  <si>
    <t>عزو</t>
  </si>
  <si>
    <t>نور عاصي</t>
  </si>
  <si>
    <t>دانا ميرزا</t>
  </si>
  <si>
    <t>رشا صائمه</t>
  </si>
  <si>
    <t>كناز الطبل</t>
  </si>
  <si>
    <t>كناز عبيد</t>
  </si>
  <si>
    <t>جاكلين ساعود</t>
  </si>
  <si>
    <t>احمد يبرودي</t>
  </si>
  <si>
    <t>خلود قدوره</t>
  </si>
  <si>
    <t>عيسى ابراهيم</t>
  </si>
  <si>
    <t>هدى الحمود الهاشم</t>
  </si>
  <si>
    <t>سماره</t>
  </si>
  <si>
    <t>ايناس الكردي</t>
  </si>
  <si>
    <t>بارعه كركي اللحام</t>
  </si>
  <si>
    <t>نهى صالح</t>
  </si>
  <si>
    <t>عزيمه</t>
  </si>
  <si>
    <t>روان منصور</t>
  </si>
  <si>
    <t>حسان غانم</t>
  </si>
  <si>
    <t>هبه الصبره</t>
  </si>
  <si>
    <t>رجاء رمضان</t>
  </si>
  <si>
    <t>ديما الحاج علي</t>
  </si>
  <si>
    <t>راما كعيكاتي</t>
  </si>
  <si>
    <t>رولا حسن</t>
  </si>
  <si>
    <t>احمد هدهد</t>
  </si>
  <si>
    <t>ميس علي</t>
  </si>
  <si>
    <t>بتول النونو</t>
  </si>
  <si>
    <t>رغداء نصره</t>
  </si>
  <si>
    <t>محمد عبد الحق</t>
  </si>
  <si>
    <t>شذا العجمي</t>
  </si>
  <si>
    <t>علا بني المرجه</t>
  </si>
  <si>
    <t>علياء عدوان</t>
  </si>
  <si>
    <t>ريم ملص</t>
  </si>
  <si>
    <t>تهاني فاطمه</t>
  </si>
  <si>
    <t>قمر السقا</t>
  </si>
  <si>
    <t>عبد المجيب</t>
  </si>
  <si>
    <t>محمد عامر رحيم</t>
  </si>
  <si>
    <t>تهاني سكيكر</t>
  </si>
  <si>
    <t>خزاعي</t>
  </si>
  <si>
    <t>راما معلا</t>
  </si>
  <si>
    <t>رلا ابو حسين</t>
  </si>
  <si>
    <t>رنيم نجيم</t>
  </si>
  <si>
    <t>مريم ابو عيشه</t>
  </si>
  <si>
    <t>مريم طيب</t>
  </si>
  <si>
    <t>هاني هوله</t>
  </si>
  <si>
    <t>فراس موعد</t>
  </si>
  <si>
    <t>لانا ظاظا</t>
  </si>
  <si>
    <t>ايمان غراء</t>
  </si>
  <si>
    <t>رؤى عبد الفتاح</t>
  </si>
  <si>
    <t>ساره سمحا</t>
  </si>
  <si>
    <t>سلام الزعبي</t>
  </si>
  <si>
    <t>شروق رباح</t>
  </si>
  <si>
    <t>كفينه</t>
  </si>
  <si>
    <t>لانا الخجا</t>
  </si>
  <si>
    <t>ليزا ابراهيم</t>
  </si>
  <si>
    <t>نذار</t>
  </si>
  <si>
    <t>عبير عوده</t>
  </si>
  <si>
    <t>راميه ادريس</t>
  </si>
  <si>
    <t>هيام العلي</t>
  </si>
  <si>
    <t>زينب منصور</t>
  </si>
  <si>
    <t>زوده</t>
  </si>
  <si>
    <t>منيه</t>
  </si>
  <si>
    <t>فوزه</t>
  </si>
  <si>
    <t>ساره ابراهيم</t>
  </si>
  <si>
    <t>الاء عباس</t>
  </si>
  <si>
    <t>زينب احمد</t>
  </si>
  <si>
    <t>رياض الرز</t>
  </si>
  <si>
    <t>شام شبيب</t>
  </si>
  <si>
    <t>نوران</t>
  </si>
  <si>
    <t>عمار الحمصي</t>
  </si>
  <si>
    <t>سناء خلف</t>
  </si>
  <si>
    <t>لبنى بكار</t>
  </si>
  <si>
    <t>احمد الجزايرلي</t>
  </si>
  <si>
    <t>ايثار عبد الحي</t>
  </si>
  <si>
    <t>حنان الدج</t>
  </si>
  <si>
    <t>موفيقة</t>
  </si>
  <si>
    <t>عهد شحود</t>
  </si>
  <si>
    <t>عهيده</t>
  </si>
  <si>
    <t>محمد اديب الشرع</t>
  </si>
  <si>
    <t>عبد النبي</t>
  </si>
  <si>
    <t>محفوظ</t>
  </si>
  <si>
    <t>انشراح</t>
  </si>
  <si>
    <t>بدور بركات</t>
  </si>
  <si>
    <t>محمد وسيم الصباغ</t>
  </si>
  <si>
    <t>خديجه عزمت</t>
  </si>
  <si>
    <t>خولة السويداني</t>
  </si>
  <si>
    <t>عيشة</t>
  </si>
  <si>
    <t>مرح طرابلسي</t>
  </si>
  <si>
    <t>منار حسون</t>
  </si>
  <si>
    <t>شهرزاد</t>
  </si>
  <si>
    <t>سلام الاحمد</t>
  </si>
  <si>
    <t>فخري</t>
  </si>
  <si>
    <t>ملك البلخي</t>
  </si>
  <si>
    <t>بشيره لكه</t>
  </si>
  <si>
    <t>ضحى يوسف</t>
  </si>
  <si>
    <t>مالك العلي</t>
  </si>
  <si>
    <t>الاء بركسيه</t>
  </si>
  <si>
    <t>يوشع طرموش</t>
  </si>
  <si>
    <t>امنه زريق</t>
  </si>
  <si>
    <t>علاء نوفل</t>
  </si>
  <si>
    <t>مروه الخطيب</t>
  </si>
  <si>
    <t>منى عمقي</t>
  </si>
  <si>
    <t>الفت لطفيك</t>
  </si>
  <si>
    <t>لانا الصمادي</t>
  </si>
  <si>
    <t>محمدغسان</t>
  </si>
  <si>
    <t>علياء الشماط</t>
  </si>
  <si>
    <t>جمال غيث</t>
  </si>
  <si>
    <t>غناء حمد</t>
  </si>
  <si>
    <t>مهى غياض</t>
  </si>
  <si>
    <t>عرفات</t>
  </si>
  <si>
    <t>رامي العبار</t>
  </si>
  <si>
    <t>موسى ببيلي</t>
  </si>
  <si>
    <t>محمد نعيم حسين</t>
  </si>
  <si>
    <t>نور الشريباتي</t>
  </si>
  <si>
    <t>نيرمين ابو محمود</t>
  </si>
  <si>
    <t>الهام حموده</t>
  </si>
  <si>
    <t>رفاه مهره</t>
  </si>
  <si>
    <t>ولاء مهره</t>
  </si>
  <si>
    <t>سوار الحميدي</t>
  </si>
  <si>
    <t>مجدي الشايب</t>
  </si>
  <si>
    <t>ريم مرعي</t>
  </si>
  <si>
    <t>محمد غياث سراقبي</t>
  </si>
  <si>
    <t>فاطمه هزاع</t>
  </si>
  <si>
    <t>لجين مسعود</t>
  </si>
  <si>
    <t>عدي الصفدي</t>
  </si>
  <si>
    <t>سلام فوال</t>
  </si>
  <si>
    <t>رنيم صالح</t>
  </si>
  <si>
    <t>اباء بدور</t>
  </si>
  <si>
    <t>مزيد السلمان</t>
  </si>
  <si>
    <t>زريفي</t>
  </si>
  <si>
    <t>بدريه عبد الغني</t>
  </si>
  <si>
    <t>مسره</t>
  </si>
  <si>
    <t>بشرى حوريه</t>
  </si>
  <si>
    <t>تماره حسون</t>
  </si>
  <si>
    <t>نوهال</t>
  </si>
  <si>
    <t>دعاء راجحه</t>
  </si>
  <si>
    <t>راما القسوات</t>
  </si>
  <si>
    <t>رزان قرقورا</t>
  </si>
  <si>
    <t>عامر اسماعيل</t>
  </si>
  <si>
    <t>لينا شعبان</t>
  </si>
  <si>
    <t>مالك العايدي</t>
  </si>
  <si>
    <t>محمد العبود</t>
  </si>
  <si>
    <t>شعيب الخالد</t>
  </si>
  <si>
    <t>خلود كنفاني</t>
  </si>
  <si>
    <t>نصر قموحي</t>
  </si>
  <si>
    <t>هناء محمح</t>
  </si>
  <si>
    <t>كامل زينه</t>
  </si>
  <si>
    <t>اباء سليمان</t>
  </si>
  <si>
    <t>غفران حجازي</t>
  </si>
  <si>
    <t>ياسر صندوق</t>
  </si>
  <si>
    <t>الاء رمانه</t>
  </si>
  <si>
    <t>لما الاكرمي</t>
  </si>
  <si>
    <t>ديانا الصموعه</t>
  </si>
  <si>
    <t>رامي خولاني</t>
  </si>
  <si>
    <t>ساره القاري</t>
  </si>
  <si>
    <t>ممتاز نصر</t>
  </si>
  <si>
    <t>انصاف خديجه</t>
  </si>
  <si>
    <t>محمد عماره</t>
  </si>
  <si>
    <t>محمد فؤاد</t>
  </si>
  <si>
    <t>رنيم نداف</t>
  </si>
  <si>
    <t>مريم عيسى</t>
  </si>
  <si>
    <t>امل الاحمد</t>
  </si>
  <si>
    <t>لينا محمد</t>
  </si>
  <si>
    <t>كاتيا نصر</t>
  </si>
  <si>
    <t>اسيا قريشي</t>
  </si>
  <si>
    <t>ساره دحبور</t>
  </si>
  <si>
    <t>سيرينا صبيح</t>
  </si>
  <si>
    <t>سامي القباني</t>
  </si>
  <si>
    <t>سماح الكردي</t>
  </si>
  <si>
    <t>فجر</t>
  </si>
  <si>
    <t>بيان خطيب</t>
  </si>
  <si>
    <t>الاء حجازي</t>
  </si>
  <si>
    <t>براء سلام</t>
  </si>
  <si>
    <t>رغد سعد</t>
  </si>
  <si>
    <t>سعد</t>
  </si>
  <si>
    <t>غرام النحال</t>
  </si>
  <si>
    <t>وداد صدقه</t>
  </si>
  <si>
    <t>رنيم الدبس</t>
  </si>
  <si>
    <t>محمد فائز</t>
  </si>
  <si>
    <t>رهف السيداحمد</t>
  </si>
  <si>
    <t>ماهر الاحمد</t>
  </si>
  <si>
    <t>مروه القادري</t>
  </si>
  <si>
    <t>شهد دله</t>
  </si>
  <si>
    <t>زياد بكور</t>
  </si>
  <si>
    <t>عواش</t>
  </si>
  <si>
    <t>جودي رعدون</t>
  </si>
  <si>
    <t>سيزار عيسى</t>
  </si>
  <si>
    <t>لوليا السباعي</t>
  </si>
  <si>
    <t>عزام</t>
  </si>
  <si>
    <t>صفى اليونس</t>
  </si>
  <si>
    <t>مروه مسلم</t>
  </si>
  <si>
    <t>احمد السلوم</t>
  </si>
  <si>
    <t>مرهج</t>
  </si>
  <si>
    <t>رهام ايوب</t>
  </si>
  <si>
    <t>دعاء سكر</t>
  </si>
  <si>
    <t>غفران بصل</t>
  </si>
  <si>
    <t>محمد سليم بصل</t>
  </si>
  <si>
    <t>هدى حمود</t>
  </si>
  <si>
    <t>زينب شمص</t>
  </si>
  <si>
    <t>كرستين شاوي</t>
  </si>
  <si>
    <t>غيث نمر</t>
  </si>
  <si>
    <t>نذهت</t>
  </si>
  <si>
    <t>منه</t>
  </si>
  <si>
    <t>الاء ناصر</t>
  </si>
  <si>
    <t>نور ارمنازي</t>
  </si>
  <si>
    <t>مريم الكتاني</t>
  </si>
  <si>
    <t>محمد المعتز بالله</t>
  </si>
  <si>
    <t>ايمان الزركلي</t>
  </si>
  <si>
    <t>امل العفلق</t>
  </si>
  <si>
    <t>محمد خير المحمود</t>
  </si>
  <si>
    <t>ايمان جبور</t>
  </si>
  <si>
    <t>حديثي</t>
  </si>
  <si>
    <t>رحاب حسن</t>
  </si>
  <si>
    <t>ريما عامر</t>
  </si>
  <si>
    <t>سميره عامر</t>
  </si>
  <si>
    <t>صفيه واوي</t>
  </si>
  <si>
    <t>لمى ابراهيم</t>
  </si>
  <si>
    <t>محمد الحمد العلي</t>
  </si>
  <si>
    <t>عماش</t>
  </si>
  <si>
    <t>عايشه</t>
  </si>
  <si>
    <t>محمد طارق القصاص</t>
  </si>
  <si>
    <t>محمد غزال</t>
  </si>
  <si>
    <t>محمد نضال جمعه</t>
  </si>
  <si>
    <t>مريم قاسم</t>
  </si>
  <si>
    <t>مصطفى ادلبي</t>
  </si>
  <si>
    <t>نداء عبد الله</t>
  </si>
  <si>
    <t>ابتسام شداد</t>
  </si>
  <si>
    <t>احمد دالي</t>
  </si>
  <si>
    <t>احمد كيوان</t>
  </si>
  <si>
    <t>الفت الهرباوي</t>
  </si>
  <si>
    <t>امينه الهندي</t>
  </si>
  <si>
    <t>انشراح قذاح</t>
  </si>
  <si>
    <t>بتول احمد</t>
  </si>
  <si>
    <t>بهاء حمدان</t>
  </si>
  <si>
    <t>تهامه الفراج</t>
  </si>
  <si>
    <t>ضامن</t>
  </si>
  <si>
    <t>جورجيت عنتابي</t>
  </si>
  <si>
    <t>كابي</t>
  </si>
  <si>
    <t>رانيا الريحاوي</t>
  </si>
  <si>
    <t>رنده العكاري</t>
  </si>
  <si>
    <t>رولا غازي</t>
  </si>
  <si>
    <t>سلمى خالدي</t>
  </si>
  <si>
    <t>محمد زكي</t>
  </si>
  <si>
    <t>سهى مولانا</t>
  </si>
  <si>
    <t>ساميه حبيشي</t>
  </si>
  <si>
    <t>عائده جحا</t>
  </si>
  <si>
    <t>علا بسمار</t>
  </si>
  <si>
    <t>فائزه الغضبان</t>
  </si>
  <si>
    <t>فاديه شوربه</t>
  </si>
  <si>
    <t>مؤمنه الحافظ</t>
  </si>
  <si>
    <t>ماري بشاره</t>
  </si>
  <si>
    <t>مجد الشوا</t>
  </si>
  <si>
    <t>محمد ماهر ابو جهين</t>
  </si>
  <si>
    <t>ساطي</t>
  </si>
  <si>
    <t>مراد علي</t>
  </si>
  <si>
    <t>عقيل</t>
  </si>
  <si>
    <t>مروه عوض</t>
  </si>
  <si>
    <t>مروه قاسم</t>
  </si>
  <si>
    <t>منار بكري</t>
  </si>
  <si>
    <t>ميس حرفوش</t>
  </si>
  <si>
    <t>نغم بدران</t>
  </si>
  <si>
    <t>نور السيد احمد</t>
  </si>
  <si>
    <t>نور الشعار</t>
  </si>
  <si>
    <t xml:space="preserve">نور عواد </t>
  </si>
  <si>
    <t>همسه حنانا</t>
  </si>
  <si>
    <t>هنادي شقير</t>
  </si>
  <si>
    <t>هنادي مصري</t>
  </si>
  <si>
    <t>وعد مسلماني</t>
  </si>
  <si>
    <t>وهاد مخ</t>
  </si>
  <si>
    <t>اريج السيد</t>
  </si>
  <si>
    <t>اريج الطحان الزعيم</t>
  </si>
  <si>
    <t>افراح اللبان</t>
  </si>
  <si>
    <t>بشار عوض</t>
  </si>
  <si>
    <t>هديل عباس</t>
  </si>
  <si>
    <t>شذى عيسى</t>
  </si>
  <si>
    <t>الاء العبود</t>
  </si>
  <si>
    <t>نورا احمد</t>
  </si>
  <si>
    <t>مليا</t>
  </si>
  <si>
    <t>خلدون عزيزه</t>
  </si>
  <si>
    <t>عامر الحداد</t>
  </si>
  <si>
    <t>كنانه الهواري</t>
  </si>
  <si>
    <t>غنوم</t>
  </si>
  <si>
    <t>مروان قادري</t>
  </si>
  <si>
    <t>مهند دبلو</t>
  </si>
  <si>
    <t>هائل الكشه</t>
  </si>
  <si>
    <t>هيلين لطف الله</t>
  </si>
  <si>
    <t>اسامه صفر</t>
  </si>
  <si>
    <t>ايلي خوري</t>
  </si>
  <si>
    <t>ميساء الشرع</t>
  </si>
  <si>
    <t>وسام شكر زين الدين</t>
  </si>
  <si>
    <t>دعاء عكوري</t>
  </si>
  <si>
    <t>رواد ناصر</t>
  </si>
  <si>
    <t>علا طعمه</t>
  </si>
  <si>
    <t>منار عبد الوهاب</t>
  </si>
  <si>
    <t>ميريه طوائفي</t>
  </si>
  <si>
    <t>دونيز</t>
  </si>
  <si>
    <t>نور ملحم</t>
  </si>
  <si>
    <t>هيفاء المعراوي</t>
  </si>
  <si>
    <t>وداد الخريوش</t>
  </si>
  <si>
    <t>عفراء الصبره</t>
  </si>
  <si>
    <t>علا قرقوط</t>
  </si>
  <si>
    <t>هندا</t>
  </si>
  <si>
    <t>بنان بغدادي</t>
  </si>
  <si>
    <t>رانا</t>
  </si>
  <si>
    <t>صفاء الشيخ</t>
  </si>
  <si>
    <t>منار النعسان</t>
  </si>
  <si>
    <t>مايا وهبه</t>
  </si>
  <si>
    <t>الاء فاكياني</t>
  </si>
  <si>
    <t>بتول ابو صعب</t>
  </si>
  <si>
    <t>مرام جديد</t>
  </si>
  <si>
    <t>ديالا ابو لبن</t>
  </si>
  <si>
    <t>رؤى سلوم</t>
  </si>
  <si>
    <t>سهيل حلاوه</t>
  </si>
  <si>
    <t>هيله داوود</t>
  </si>
  <si>
    <t>صفا قاسم</t>
  </si>
  <si>
    <t>ليلى حاطوم</t>
  </si>
  <si>
    <t>ليلى حداد</t>
  </si>
  <si>
    <t>لين محلا</t>
  </si>
  <si>
    <t>منى قاسم</t>
  </si>
  <si>
    <t>وفاء ابراهيم</t>
  </si>
  <si>
    <t>ولاء قطيش</t>
  </si>
  <si>
    <t>ولاء نفيسه</t>
  </si>
  <si>
    <t>افتكار دقاق</t>
  </si>
  <si>
    <t>طوني يوسف</t>
  </si>
  <si>
    <t>ريتا افتيموس</t>
  </si>
  <si>
    <t>صفوت الزهيري الشهير بعمرو</t>
  </si>
  <si>
    <t>ظافر العلي</t>
  </si>
  <si>
    <t>عبد الرحمن عقميق</t>
  </si>
  <si>
    <t>عمار صالح</t>
  </si>
  <si>
    <t>مروه الجليلاتي</t>
  </si>
  <si>
    <t>هيفين محمود</t>
  </si>
  <si>
    <t>فجريه حليفه</t>
  </si>
  <si>
    <t>مروه الملحم</t>
  </si>
  <si>
    <t>وطنيه</t>
  </si>
  <si>
    <t>امجد مسعود</t>
  </si>
  <si>
    <t>ايله القباني</t>
  </si>
  <si>
    <t>رغدان</t>
  </si>
  <si>
    <t>باسمه نيشي</t>
  </si>
  <si>
    <t>رؤى احمد</t>
  </si>
  <si>
    <t>عدنان القادري</t>
  </si>
  <si>
    <t>الفت</t>
  </si>
  <si>
    <t>غنى ضبيان</t>
  </si>
  <si>
    <t>ناهد ابو دقه</t>
  </si>
  <si>
    <t>مهاوش</t>
  </si>
  <si>
    <t>شعيب اسعد</t>
  </si>
  <si>
    <t>ولاء ليلى</t>
  </si>
  <si>
    <t>اسراء ادلبي</t>
  </si>
  <si>
    <t>اسماعيل مصطفى</t>
  </si>
  <si>
    <t>انصاف الجنيدي</t>
  </si>
  <si>
    <t>بتول كعوش</t>
  </si>
  <si>
    <t>بسمه الدرويش</t>
  </si>
  <si>
    <t>بشرى الشيخ علي</t>
  </si>
  <si>
    <t>خانم عنيز</t>
  </si>
  <si>
    <t>دعاء الشهابي</t>
  </si>
  <si>
    <t>علي الطحان</t>
  </si>
  <si>
    <t>عمر الخياط</t>
  </si>
  <si>
    <t>غنى المنقل</t>
  </si>
  <si>
    <t>لبنى بشير</t>
  </si>
  <si>
    <t>مزنه نموره</t>
  </si>
  <si>
    <t>فيروزه</t>
  </si>
  <si>
    <t>ناديا الخضار البغدادي</t>
  </si>
  <si>
    <t>نجلاء علي</t>
  </si>
  <si>
    <t>هناء سلما</t>
  </si>
  <si>
    <t>ربا محمد</t>
  </si>
  <si>
    <t>لؤي العوا</t>
  </si>
  <si>
    <t>احمد طناطره</t>
  </si>
  <si>
    <t>الاء بغدادي</t>
  </si>
  <si>
    <t>اماني الحريري</t>
  </si>
  <si>
    <t>ايناس حواج</t>
  </si>
  <si>
    <t>بتول رمضان</t>
  </si>
  <si>
    <t>سميعه</t>
  </si>
  <si>
    <t>جهاد سرور</t>
  </si>
  <si>
    <t>راما الكيال</t>
  </si>
  <si>
    <t>راما عباس</t>
  </si>
  <si>
    <t>رحاب كلاس</t>
  </si>
  <si>
    <t>سامر الفياض</t>
  </si>
  <si>
    <t>سامي العيسى</t>
  </si>
  <si>
    <t>عبد الله كوكي</t>
  </si>
  <si>
    <t>منى الحفار</t>
  </si>
  <si>
    <t>كيناز علي</t>
  </si>
  <si>
    <t>بدران</t>
  </si>
  <si>
    <t>ملك عبد الواحد</t>
  </si>
  <si>
    <t>صفيه الطحان</t>
  </si>
  <si>
    <t>ملك غنام</t>
  </si>
  <si>
    <t>ميساء جاد الله</t>
  </si>
  <si>
    <t>نسرين حصويه</t>
  </si>
  <si>
    <t>هديل ابو طاره</t>
  </si>
  <si>
    <t>محمد باسل السمكري</t>
  </si>
  <si>
    <t>ناريمان السعدي</t>
  </si>
  <si>
    <t>ساندى شطاره</t>
  </si>
  <si>
    <t>ملاذ احمد</t>
  </si>
  <si>
    <t>ملفينا حفار</t>
  </si>
  <si>
    <t>حنان المنجد</t>
  </si>
  <si>
    <t>رهام الزلم</t>
  </si>
  <si>
    <t>لارزاء ديوب</t>
  </si>
  <si>
    <t>مجيدا</t>
  </si>
  <si>
    <t>ميسون مهايني</t>
  </si>
  <si>
    <t>ميسون السيداه</t>
  </si>
  <si>
    <t>ضحوك ادريس</t>
  </si>
  <si>
    <t>مروه الحميدي</t>
  </si>
  <si>
    <t>نرجس اللجي</t>
  </si>
  <si>
    <t>داليا الطير</t>
  </si>
  <si>
    <t>الاء قباني</t>
  </si>
  <si>
    <t>احمد ديب</t>
  </si>
  <si>
    <t>روعه شنشو</t>
  </si>
  <si>
    <t>منال عربين</t>
  </si>
  <si>
    <t>نور الخياط</t>
  </si>
  <si>
    <t>شذا محمد</t>
  </si>
  <si>
    <t>هيفاء علي</t>
  </si>
  <si>
    <t>نسرين عبد الواحد</t>
  </si>
  <si>
    <t>مرح النبكي</t>
  </si>
  <si>
    <t>سعدي</t>
  </si>
  <si>
    <t>رؤى زاهر</t>
  </si>
  <si>
    <t>لينا سلمان</t>
  </si>
  <si>
    <t>ايات سليم</t>
  </si>
  <si>
    <t>علي شدود</t>
  </si>
  <si>
    <t>هناء عبد الله</t>
  </si>
  <si>
    <t>جميل قرقجيه</t>
  </si>
  <si>
    <t>رؤى معلا</t>
  </si>
  <si>
    <t>هديل صباغ</t>
  </si>
  <si>
    <t>اليكسي</t>
  </si>
  <si>
    <t>محمد ادريس</t>
  </si>
  <si>
    <t>نسرين ديبان</t>
  </si>
  <si>
    <t>ربيع بقدليه</t>
  </si>
  <si>
    <t>سامر الخوالده</t>
  </si>
  <si>
    <t>علي الجهني</t>
  </si>
  <si>
    <t>انسام محمد</t>
  </si>
  <si>
    <t>فراس حاج معلا</t>
  </si>
  <si>
    <t>هبه ناظيف</t>
  </si>
  <si>
    <t>هيفي يوسف</t>
  </si>
  <si>
    <t>جيهان مطانس</t>
  </si>
  <si>
    <t>جميله سلهب</t>
  </si>
  <si>
    <t>ابراهيم حموليلا</t>
  </si>
  <si>
    <t>مادلين عباس</t>
  </si>
  <si>
    <t>نور الهدى كوكش</t>
  </si>
  <si>
    <t>بيان الشيخ</t>
  </si>
  <si>
    <t>دعاء البخاري</t>
  </si>
  <si>
    <t>عبد الله الحمصي</t>
  </si>
  <si>
    <t>دعاء ضاهر</t>
  </si>
  <si>
    <t>رنا المحمد المداد</t>
  </si>
  <si>
    <t>امل الشام اللبابيدي</t>
  </si>
  <si>
    <t>عزيز ملحم</t>
  </si>
  <si>
    <t>مريم الحسن</t>
  </si>
  <si>
    <t>دعاء ابو رياح</t>
  </si>
  <si>
    <t>هاله النحلاوي</t>
  </si>
  <si>
    <t>ابي العلاء</t>
  </si>
  <si>
    <t>نهاد الطيار</t>
  </si>
  <si>
    <t>زياد عثمان</t>
  </si>
  <si>
    <t>ديما سليمان</t>
  </si>
  <si>
    <t>بدور حسحس</t>
  </si>
  <si>
    <t>اريج الضمان</t>
  </si>
  <si>
    <t>اماني الصلخدي</t>
  </si>
  <si>
    <t>مروى زغيب</t>
  </si>
  <si>
    <t>هيلين ابراهيم</t>
  </si>
  <si>
    <t>الترجمة الى العربية (1)</t>
  </si>
  <si>
    <t>النحو على مستوى النص (عربي )</t>
  </si>
  <si>
    <t>الترجمة الى العربية (2)</t>
  </si>
  <si>
    <t>قراءة وتعبير (لغة عربية )(1)</t>
  </si>
  <si>
    <t xml:space="preserve">علم الترجمة  ENG </t>
  </si>
  <si>
    <t>مقال وقراءة وفهم ENG</t>
  </si>
  <si>
    <t xml:space="preserve">علم الصوتيات </t>
  </si>
  <si>
    <t xml:space="preserve">معاجم </t>
  </si>
  <si>
    <t>تدريبات في الاستماع والتعبير الشفوي ENG</t>
  </si>
  <si>
    <t xml:space="preserve">علم اللغة (التراكيب والدلالة )باللغة الانكليزية </t>
  </si>
  <si>
    <t xml:space="preserve">تدريبات في كتابة المقال باللغة العربية </t>
  </si>
  <si>
    <t xml:space="preserve">ترجمة تحريرية من والى العربية </t>
  </si>
  <si>
    <t xml:space="preserve">ترجمة ادبية من والى العربية </t>
  </si>
  <si>
    <t>النحو على مستوى الجملة (عربي )</t>
  </si>
  <si>
    <t>القراءة والفهم ENG (1)</t>
  </si>
  <si>
    <t>النحو ENG (1)</t>
  </si>
  <si>
    <t>مادة ثقافية (1)</t>
  </si>
  <si>
    <t>النحو ENG (2)</t>
  </si>
  <si>
    <t>القراءة والفهم ENG (2)</t>
  </si>
  <si>
    <t>مادة ثقافية (2)</t>
  </si>
  <si>
    <t xml:space="preserve">تدريبات في الاستماع والمناقشة باللغة العربية </t>
  </si>
  <si>
    <t xml:space="preserve">نصوص أدبية بالإنكليزية (1) </t>
  </si>
  <si>
    <t>ترجمة تتبعيه ومنظورة (1)</t>
  </si>
  <si>
    <t>نصوص ومصطلحات علمية باللغة الانكليزية</t>
  </si>
  <si>
    <t>نصوص من الادب العربي المعاصر (1)</t>
  </si>
  <si>
    <t>نصوص أدبية بالإنكليزية (2)</t>
  </si>
  <si>
    <t>ترجمة تتبعيه ومنظورة (2)</t>
  </si>
  <si>
    <t xml:space="preserve">نصوص ومصطلحات سياسية باللغة الانكليزية  </t>
  </si>
  <si>
    <t>القراءة والفهم ENG (3)</t>
  </si>
  <si>
    <t>مقال ENG</t>
  </si>
  <si>
    <t>الترجمة من والى العربية (1)</t>
  </si>
  <si>
    <t>قراءة وتعبير (لغة عربية )(2)</t>
  </si>
  <si>
    <t>الترجمة من والى العربية (2)</t>
  </si>
  <si>
    <t>المقال  ENG (1)</t>
  </si>
  <si>
    <t xml:space="preserve">لغويات مقارنة </t>
  </si>
  <si>
    <t>ترجمة فورية (1)(تدريب عملي )</t>
  </si>
  <si>
    <t>نصوص من الادب العربي المعاصر (2)</t>
  </si>
  <si>
    <t>المقال  ENG (2)</t>
  </si>
  <si>
    <t xml:space="preserve">مقدمة في تحليل النصوص بالإنكليزية </t>
  </si>
  <si>
    <t>ترجمة فورية (2)(تدريب عملي )</t>
  </si>
  <si>
    <t>إرسال ملف الإستمارة (Excel ) عبر البريد الإلكتروني إلى العنوان التالي :
tra.ol@hotmail.com 
ويجب أن يكون موضوع الإيميل هو الرقم الإمتحاني للطالب</t>
  </si>
  <si>
    <r>
      <t xml:space="preserve">ثم تسليم استمارة التسجيل مع إيصال المصرف إلى شؤون طلاب الإعلام - كلية الآداب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</si>
  <si>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مستنفذ</t>
  </si>
  <si>
    <t>فصل ثاني 2020-2021</t>
  </si>
  <si>
    <t>الفصل الأول 2020-2021</t>
  </si>
  <si>
    <t>أدخل الرقم الإمتحاني</t>
  </si>
  <si>
    <t>الثانوية</t>
  </si>
  <si>
    <t>01</t>
  </si>
  <si>
    <t>02</t>
  </si>
  <si>
    <t>الأولى حديث</t>
  </si>
  <si>
    <t>03</t>
  </si>
  <si>
    <t>رقم جواز السفر لغير السوريين</t>
  </si>
  <si>
    <t>رقم الهاتف</t>
  </si>
  <si>
    <t>06</t>
  </si>
  <si>
    <t>04</t>
  </si>
  <si>
    <t>05</t>
  </si>
  <si>
    <t>07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</si>
  <si>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</si>
  <si>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</si>
  <si>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</si>
  <si>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</si>
  <si>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</si>
  <si>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</si>
  <si>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</si>
  <si>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</si>
  <si>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</si>
  <si>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16</t>
  </si>
  <si>
    <t>غير سوري</t>
  </si>
  <si>
    <t>رقم الإيقاف</t>
  </si>
  <si>
    <t>تدوير الرسوم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</si>
  <si>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</si>
  <si>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</si>
  <si>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</si>
  <si>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</si>
  <si>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</si>
  <si>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</si>
  <si>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</si>
  <si>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</si>
  <si>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</si>
  <si>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</si>
  <si>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</si>
  <si>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</si>
  <si>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</si>
  <si>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</si>
  <si>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</si>
  <si>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</si>
  <si>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</si>
  <si>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</si>
  <si>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</si>
  <si>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</si>
  <si>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</si>
  <si>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</si>
  <si>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</si>
  <si>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</si>
  <si>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إستمارة طالب برنامج الترجمة الفصل الأول للعام الدراسي 2022/2021</t>
  </si>
  <si>
    <t>م</t>
  </si>
  <si>
    <t>الرسوم</t>
  </si>
  <si>
    <t>البيانات باللغة الإنكليزية</t>
  </si>
  <si>
    <t>النحو على مستوى الجملة (عربي)</t>
  </si>
  <si>
    <t>القراءة والفهم  ENG 1</t>
  </si>
  <si>
    <t xml:space="preserve">النحو ENG </t>
  </si>
  <si>
    <t xml:space="preserve">مادة ثقافية </t>
  </si>
  <si>
    <t xml:space="preserve">النحو   2ENG  </t>
  </si>
  <si>
    <t>القراءة والفهم   2ENG</t>
  </si>
  <si>
    <t xml:space="preserve">القراءة والفهم  3ENG   </t>
  </si>
  <si>
    <t>مقال   ENG</t>
  </si>
  <si>
    <t>الترجمة من والى العربية (3)</t>
  </si>
  <si>
    <t>قراءة وتعبير (لغة عربية )</t>
  </si>
  <si>
    <t xml:space="preserve">الترجمة من والى العربية </t>
  </si>
  <si>
    <t xml:space="preserve">تدريبات في الاستماع والمناقشة بالغة العربية </t>
  </si>
  <si>
    <t xml:space="preserve">نصوص ادبية بلانكليزية </t>
  </si>
  <si>
    <t xml:space="preserve">ترجمة تتبعية ومنظورة </t>
  </si>
  <si>
    <t xml:space="preserve">نصوص ومصطلحات علمية باللغة الانكليزية </t>
  </si>
  <si>
    <t xml:space="preserve">نصوص من الادب العربي المعاصر </t>
  </si>
  <si>
    <t xml:space="preserve">نصوص ادبية بالانكليزية </t>
  </si>
  <si>
    <t xml:space="preserve">نصوص ومصطلحات سياسية باللغة الانكليزية </t>
  </si>
  <si>
    <t>المقال  ENG</t>
  </si>
  <si>
    <t xml:space="preserve">لغويات  مقارنة </t>
  </si>
  <si>
    <t>ترجمة فورية  1(تدريب عملي )</t>
  </si>
  <si>
    <t xml:space="preserve">مقدمة في تحليل النصوص بالانكليزية </t>
  </si>
  <si>
    <t>ترجمة فورية 2(تدريب عملي )</t>
  </si>
  <si>
    <t>رسم فصل الانقطاع</t>
  </si>
  <si>
    <t>رسم تسجيل سنوي</t>
  </si>
  <si>
    <t xml:space="preserve"> </t>
  </si>
  <si>
    <t>فادي عبود</t>
  </si>
  <si>
    <t>خضر قراجه</t>
  </si>
  <si>
    <t>اسمى</t>
  </si>
  <si>
    <t>اسراء الحوز</t>
  </si>
  <si>
    <t xml:space="preserve">النبك </t>
  </si>
  <si>
    <t>احلام دبول</t>
  </si>
  <si>
    <t>غصون العايد</t>
  </si>
  <si>
    <t xml:space="preserve">عبد اللطيف </t>
  </si>
  <si>
    <t xml:space="preserve">ميادين </t>
  </si>
  <si>
    <t>بشار الشمالي</t>
  </si>
  <si>
    <t>المبعوجة</t>
  </si>
  <si>
    <t>اناس خساره</t>
  </si>
  <si>
    <t>عدويه الخطيب</t>
  </si>
  <si>
    <t>غانم الحسن</t>
  </si>
  <si>
    <t>فضل الله</t>
  </si>
  <si>
    <t>هيلانة</t>
  </si>
  <si>
    <t>سناء الحجوج</t>
  </si>
  <si>
    <t>سلامة</t>
  </si>
  <si>
    <t>محاسن محمد</t>
  </si>
  <si>
    <t>عمر علي</t>
  </si>
  <si>
    <t>سته</t>
  </si>
  <si>
    <t>مجد الحلبي</t>
  </si>
  <si>
    <t>ورد الحمد</t>
  </si>
  <si>
    <t>منى الأشقر</t>
  </si>
  <si>
    <t>سعدالدين</t>
  </si>
  <si>
    <t>رانيا مسئلة</t>
  </si>
  <si>
    <t>حسني</t>
  </si>
  <si>
    <t>فريزة</t>
  </si>
  <si>
    <t>نسرين زرزور</t>
  </si>
  <si>
    <t>علا الحمصي</t>
  </si>
  <si>
    <t>جابر الحمدي الزعال</t>
  </si>
  <si>
    <t>فاطم</t>
  </si>
  <si>
    <t>هبه خزاعي</t>
  </si>
  <si>
    <t>وئام أيوب</t>
  </si>
  <si>
    <t>سلمان محمد</t>
  </si>
  <si>
    <t>سلامه شاهين</t>
  </si>
  <si>
    <t>دير شميل</t>
  </si>
  <si>
    <t>مرام حمود</t>
  </si>
  <si>
    <t>منور عثمان</t>
  </si>
  <si>
    <t>هبا غزلان</t>
  </si>
  <si>
    <t>منى البقلي</t>
  </si>
  <si>
    <t>مرام حمصي</t>
  </si>
  <si>
    <t>نصافه كلش</t>
  </si>
  <si>
    <t>نجات</t>
  </si>
  <si>
    <t>سبال الخضر</t>
  </si>
  <si>
    <t xml:space="preserve">جرابلس </t>
  </si>
  <si>
    <t>علا المصري</t>
  </si>
  <si>
    <t>مرح الصوص</t>
  </si>
  <si>
    <t xml:space="preserve">ناهد </t>
  </si>
  <si>
    <t>زينب العميان</t>
  </si>
  <si>
    <t>كفاء الحشيش</t>
  </si>
  <si>
    <t>مريم بشللي</t>
  </si>
  <si>
    <t>ايه جمعه</t>
  </si>
  <si>
    <t>محمد بهاء الدين</t>
  </si>
  <si>
    <t>رغد حتاحت</t>
  </si>
  <si>
    <t>محمدغزوان</t>
  </si>
  <si>
    <t>ربا قنوص</t>
  </si>
  <si>
    <t>العماد</t>
  </si>
  <si>
    <t>رزان جربوع</t>
  </si>
  <si>
    <t>ايلدا</t>
  </si>
  <si>
    <t>مجد حبيب</t>
  </si>
  <si>
    <t>ساميه داوود</t>
  </si>
  <si>
    <t>جباثا الخشب</t>
  </si>
  <si>
    <t>اماني ابراهيم</t>
  </si>
  <si>
    <t>ديانا الحاج علي</t>
  </si>
  <si>
    <t>هند حاج موسى</t>
  </si>
  <si>
    <t>رهام درويش</t>
  </si>
  <si>
    <t>ردينة</t>
  </si>
  <si>
    <t>مارسيل الحداد</t>
  </si>
  <si>
    <t>بطرس</t>
  </si>
  <si>
    <t>نور الخليل</t>
  </si>
  <si>
    <t>محمد باسل سعد الدين نفاخ</t>
  </si>
  <si>
    <t>محمد زين</t>
  </si>
  <si>
    <t>علا الكلاس</t>
  </si>
  <si>
    <t>رنيم دربي</t>
  </si>
  <si>
    <t>راما حبيب</t>
  </si>
  <si>
    <t>كفاء الحاج قنبر</t>
  </si>
  <si>
    <t>البصيرة</t>
  </si>
  <si>
    <t>هيا زهير</t>
  </si>
  <si>
    <t>نور سلطان</t>
  </si>
  <si>
    <t>وهيب</t>
  </si>
  <si>
    <t>وديعه</t>
  </si>
  <si>
    <t>بريطانيا</t>
  </si>
  <si>
    <t>تيما فرج</t>
  </si>
  <si>
    <t>خلود عزقول</t>
  </si>
  <si>
    <t>لطفية</t>
  </si>
  <si>
    <t>رغد حمدان</t>
  </si>
  <si>
    <t>ريم سماق</t>
  </si>
  <si>
    <t>عبد الغفار</t>
  </si>
  <si>
    <t>لمياء فياض</t>
  </si>
  <si>
    <t>ماجده بطيح</t>
  </si>
  <si>
    <t>الاء حبيب</t>
  </si>
  <si>
    <t>امال بدور</t>
  </si>
  <si>
    <t>احمد ادريس</t>
  </si>
  <si>
    <t xml:space="preserve">السحل </t>
  </si>
  <si>
    <t>براءه الفلاح</t>
  </si>
  <si>
    <t>رزان فضه</t>
  </si>
  <si>
    <t>معضمية</t>
  </si>
  <si>
    <t>فراس هدله</t>
  </si>
  <si>
    <t>حبيبه الأيوبي</t>
  </si>
  <si>
    <t xml:space="preserve">محمد حسان </t>
  </si>
  <si>
    <t xml:space="preserve">المدينة المنورة </t>
  </si>
  <si>
    <t>علي الحلبي</t>
  </si>
  <si>
    <t>محمد موزي</t>
  </si>
  <si>
    <t>خديجه موزي</t>
  </si>
  <si>
    <t>غيث الرحمن القدسي</t>
  </si>
  <si>
    <t>شهناز البستاني</t>
  </si>
  <si>
    <t>لميس الحمصي</t>
  </si>
  <si>
    <t>رامه زيتون</t>
  </si>
  <si>
    <t>عمر الفاروق</t>
  </si>
  <si>
    <t>منار زين الدين</t>
  </si>
  <si>
    <t>عدويه</t>
  </si>
  <si>
    <t>رحاب خيربك</t>
  </si>
  <si>
    <t>شق</t>
  </si>
  <si>
    <t>شيماء ادم</t>
  </si>
  <si>
    <t>أبو ظبي</t>
  </si>
  <si>
    <t>ساره النحاس</t>
  </si>
  <si>
    <t>محمد بشار</t>
  </si>
  <si>
    <t>مي كنجو</t>
  </si>
  <si>
    <t xml:space="preserve">داليا صومو </t>
  </si>
  <si>
    <t>آرام</t>
  </si>
  <si>
    <t>ماري</t>
  </si>
  <si>
    <t>ابتهال شباط</t>
  </si>
  <si>
    <t>نمر</t>
  </si>
  <si>
    <t>ابراهيم علوش</t>
  </si>
  <si>
    <t>احمد الحاج نعيمه</t>
  </si>
  <si>
    <t>اخلاص كزالة</t>
  </si>
  <si>
    <t>عزيزة موازيني</t>
  </si>
  <si>
    <t>اريج العواد</t>
  </si>
  <si>
    <t>اقبال سراي الدين</t>
  </si>
  <si>
    <t>جزاع</t>
  </si>
  <si>
    <t>أسرار</t>
  </si>
  <si>
    <t>اكتمال احمد</t>
  </si>
  <si>
    <t>اكرام جرودي</t>
  </si>
  <si>
    <t>الاء العال</t>
  </si>
  <si>
    <t xml:space="preserve">بدور </t>
  </si>
  <si>
    <t>الاء النجم</t>
  </si>
  <si>
    <t xml:space="preserve">فريال </t>
  </si>
  <si>
    <t>الاء فياض</t>
  </si>
  <si>
    <t>النور سليمان</t>
  </si>
  <si>
    <t>امال خطاب</t>
  </si>
  <si>
    <t xml:space="preserve">فلك </t>
  </si>
  <si>
    <t>اماني شحادة</t>
  </si>
  <si>
    <t>منتصر</t>
  </si>
  <si>
    <t>اماني قبوض</t>
  </si>
  <si>
    <t>امل شبيب</t>
  </si>
  <si>
    <t xml:space="preserve">محمد مأمون </t>
  </si>
  <si>
    <t>امنه سليمان</t>
  </si>
  <si>
    <t xml:space="preserve">سلوى </t>
  </si>
  <si>
    <t>امنه غزال فتح الله</t>
  </si>
  <si>
    <t xml:space="preserve">قاسم </t>
  </si>
  <si>
    <t xml:space="preserve">ساره </t>
  </si>
  <si>
    <t>امين الجرف</t>
  </si>
  <si>
    <t>مأمون</t>
  </si>
  <si>
    <t>امين شيخ محمد</t>
  </si>
  <si>
    <t>اناس سرور</t>
  </si>
  <si>
    <t xml:space="preserve">فيصل </t>
  </si>
  <si>
    <t>انغام طحطح</t>
  </si>
  <si>
    <t>لينده المتني</t>
  </si>
  <si>
    <t>اياب الخطيب</t>
  </si>
  <si>
    <t>مجد</t>
  </si>
  <si>
    <t>ايام شاكر</t>
  </si>
  <si>
    <t>غرناطه</t>
  </si>
  <si>
    <t>اية اغا</t>
  </si>
  <si>
    <t xml:space="preserve">محمد عماد </t>
  </si>
  <si>
    <t>ايليانا حكيمه</t>
  </si>
  <si>
    <t>ايناس الشامي</t>
  </si>
  <si>
    <t>ايه المهايني</t>
  </si>
  <si>
    <t>محمد رشاد</t>
  </si>
  <si>
    <t>ايه فارس</t>
  </si>
  <si>
    <t>عزيزة</t>
  </si>
  <si>
    <t>باسمة زعيزع</t>
  </si>
  <si>
    <t>بتول خيمي</t>
  </si>
  <si>
    <t>محمد مهند</t>
  </si>
  <si>
    <t>بثينه مليص</t>
  </si>
  <si>
    <t>بدور الحكيم</t>
  </si>
  <si>
    <t xml:space="preserve">سليم </t>
  </si>
  <si>
    <t>جلاء</t>
  </si>
  <si>
    <t>براءه احمد</t>
  </si>
  <si>
    <t>براءه درويش</t>
  </si>
  <si>
    <t>اسيا السيد</t>
  </si>
  <si>
    <t>براءه عره العينية</t>
  </si>
  <si>
    <t xml:space="preserve">امية </t>
  </si>
  <si>
    <t>بسمة بيضون</t>
  </si>
  <si>
    <t>بشرى هلال</t>
  </si>
  <si>
    <t>بشير الحلبي</t>
  </si>
  <si>
    <t>بيان جمعه</t>
  </si>
  <si>
    <t>عدنه الاحمد</t>
  </si>
  <si>
    <t>تاله الراس</t>
  </si>
  <si>
    <t>جيداء</t>
  </si>
  <si>
    <t>تاله عبيد</t>
  </si>
  <si>
    <t>تسنيم دخان</t>
  </si>
  <si>
    <t>تسنيم طالب</t>
  </si>
  <si>
    <t>تغريد حروب</t>
  </si>
  <si>
    <t>تقى عفاالرفاعي</t>
  </si>
  <si>
    <t>تيماء فرج</t>
  </si>
  <si>
    <t>مي</t>
  </si>
  <si>
    <t>جمان نصير</t>
  </si>
  <si>
    <t>جنان صلان</t>
  </si>
  <si>
    <t xml:space="preserve">نور الدين </t>
  </si>
  <si>
    <t>جنى القيمه</t>
  </si>
  <si>
    <t>محمد فادي</t>
  </si>
  <si>
    <t>جودي المرعشلي</t>
  </si>
  <si>
    <t xml:space="preserve">مازن </t>
  </si>
  <si>
    <t>حسن ابراهيم</t>
  </si>
  <si>
    <t>حنان الخياط</t>
  </si>
  <si>
    <t>حنان القسطي</t>
  </si>
  <si>
    <t xml:space="preserve">عبد الاله </t>
  </si>
  <si>
    <t>حنان ضاهر</t>
  </si>
  <si>
    <t>حنان نادر</t>
  </si>
  <si>
    <t>حنين الحريري</t>
  </si>
  <si>
    <t>حنين محمد</t>
  </si>
  <si>
    <t>حوريه غنيم</t>
  </si>
  <si>
    <t>خالد حرب</t>
  </si>
  <si>
    <t>معتصم</t>
  </si>
  <si>
    <t>سنا</t>
  </si>
  <si>
    <t>خنساء مصطفى</t>
  </si>
  <si>
    <t>دارم بقاعي</t>
  </si>
  <si>
    <t xml:space="preserve">محمد سليم </t>
  </si>
  <si>
    <t>دانه خماش</t>
  </si>
  <si>
    <t xml:space="preserve">باسمه </t>
  </si>
  <si>
    <t>دانيا الحسكي</t>
  </si>
  <si>
    <t>دانيه الدباس</t>
  </si>
  <si>
    <t>دانيه بركات</t>
  </si>
  <si>
    <t>فهد محي الدين</t>
  </si>
  <si>
    <t>دعاء القادري</t>
  </si>
  <si>
    <t>ديانا بلحوس</t>
  </si>
  <si>
    <t>ديما حاج حسن</t>
  </si>
  <si>
    <t xml:space="preserve">حسنية </t>
  </si>
  <si>
    <t>دينا النجار</t>
  </si>
  <si>
    <t xml:space="preserve">اسماعيل </t>
  </si>
  <si>
    <t xml:space="preserve">مروه </t>
  </si>
  <si>
    <t>ذكرى الحليبي</t>
  </si>
  <si>
    <t>راشيل الذيب</t>
  </si>
  <si>
    <t>كارول</t>
  </si>
  <si>
    <t>راكان مقلد</t>
  </si>
  <si>
    <t xml:space="preserve">طرفه </t>
  </si>
  <si>
    <t>رامه الدنف</t>
  </si>
  <si>
    <t>فضيلة</t>
  </si>
  <si>
    <t>رانيا الياس</t>
  </si>
  <si>
    <t>رانيه الحمامي</t>
  </si>
  <si>
    <t>رحاب غانم</t>
  </si>
  <si>
    <t xml:space="preserve"> 
نايف</t>
  </si>
  <si>
    <t>رزان العوا</t>
  </si>
  <si>
    <t>رزان قطاش</t>
  </si>
  <si>
    <t>رشا ديب</t>
  </si>
  <si>
    <t>مهدية</t>
  </si>
  <si>
    <t>رشا عباسي</t>
  </si>
  <si>
    <t>هالة</t>
  </si>
  <si>
    <t>رغد الاسمر</t>
  </si>
  <si>
    <t>رقيه الفلاح</t>
  </si>
  <si>
    <t>بثينة</t>
  </si>
  <si>
    <t>رنا السيد</t>
  </si>
  <si>
    <t xml:space="preserve">حافظ </t>
  </si>
  <si>
    <t>رنا عامر</t>
  </si>
  <si>
    <t>رنا علبه</t>
  </si>
  <si>
    <t>رنا يوسف</t>
  </si>
  <si>
    <t>آدمه</t>
  </si>
  <si>
    <t>رنيم البدوي</t>
  </si>
  <si>
    <t>محمد مأمون</t>
  </si>
  <si>
    <t>رنيم خليفة</t>
  </si>
  <si>
    <t>رهام خلف</t>
  </si>
  <si>
    <t xml:space="preserve">طاهر </t>
  </si>
  <si>
    <t>رهف الغجري</t>
  </si>
  <si>
    <t>راضي</t>
  </si>
  <si>
    <t>عزاميه</t>
  </si>
  <si>
    <t>روان السلوم</t>
  </si>
  <si>
    <t>حايف</t>
  </si>
  <si>
    <t xml:space="preserve">جليلة </t>
  </si>
  <si>
    <t>روان الشرع</t>
  </si>
  <si>
    <t>روان العلي</t>
  </si>
  <si>
    <t>روان شيخو</t>
  </si>
  <si>
    <t>رولا العبد الله</t>
  </si>
  <si>
    <t>حفيظة</t>
  </si>
  <si>
    <t>رولا شعبان</t>
  </si>
  <si>
    <t>أمال</t>
  </si>
  <si>
    <t>ريم ابو عساف</t>
  </si>
  <si>
    <t>ريم الجمال</t>
  </si>
  <si>
    <t>ريم السمان</t>
  </si>
  <si>
    <t>ريم حنون</t>
  </si>
  <si>
    <t>ريم شحاده</t>
  </si>
  <si>
    <t>ريم مسلماني</t>
  </si>
  <si>
    <t>ريمة كاسوحة</t>
  </si>
  <si>
    <t>ريمه علم الدين</t>
  </si>
  <si>
    <t xml:space="preserve">ناصر </t>
  </si>
  <si>
    <t>زاهر كباره</t>
  </si>
  <si>
    <t xml:space="preserve">اسامه </t>
  </si>
  <si>
    <t>زينب الطرشان</t>
  </si>
  <si>
    <t xml:space="preserve">عبد المنعم </t>
  </si>
  <si>
    <t>عبيده</t>
  </si>
  <si>
    <t>زينب سليمان</t>
  </si>
  <si>
    <t xml:space="preserve">يعقوب </t>
  </si>
  <si>
    <t xml:space="preserve">علوية </t>
  </si>
  <si>
    <t>ساجده اسعد</t>
  </si>
  <si>
    <t>خديجه اسعد</t>
  </si>
  <si>
    <t>سارة مصطفى</t>
  </si>
  <si>
    <t xml:space="preserve">أكرم </t>
  </si>
  <si>
    <t xml:space="preserve">ساميه </t>
  </si>
  <si>
    <t>ساره قصار</t>
  </si>
  <si>
    <t xml:space="preserve">محمد ايمن </t>
  </si>
  <si>
    <t>سامر الخضري</t>
  </si>
  <si>
    <t>وفيقة</t>
  </si>
  <si>
    <t>سحر العاصي</t>
  </si>
  <si>
    <t>حسنة</t>
  </si>
  <si>
    <t>سعاد الصافي</t>
  </si>
  <si>
    <t>سلام حلواني</t>
  </si>
  <si>
    <t>سلام عباس</t>
  </si>
  <si>
    <t>اسامة</t>
  </si>
  <si>
    <t>سلمى سليمان</t>
  </si>
  <si>
    <t>سميه ابو بكر</t>
  </si>
  <si>
    <t>سميه شريده</t>
  </si>
  <si>
    <t>سناء العليوي</t>
  </si>
  <si>
    <t>سها علي</t>
  </si>
  <si>
    <t>سهى ياسين</t>
  </si>
  <si>
    <t>سولين حسن</t>
  </si>
  <si>
    <t xml:space="preserve">أحمد </t>
  </si>
  <si>
    <t xml:space="preserve">خنسه </t>
  </si>
  <si>
    <t>شذى المليحان</t>
  </si>
  <si>
    <t>شذى عيروض</t>
  </si>
  <si>
    <t>شفاء سلامة</t>
  </si>
  <si>
    <t>عناية</t>
  </si>
  <si>
    <t>شهيره الحموره</t>
  </si>
  <si>
    <t>صبا ابو حجيلة</t>
  </si>
  <si>
    <t xml:space="preserve">صالحه </t>
  </si>
  <si>
    <t>صفاء السعيد</t>
  </si>
  <si>
    <t>حميدة</t>
  </si>
  <si>
    <t>ضحى الصحن</t>
  </si>
  <si>
    <t>ضحى الغزالي</t>
  </si>
  <si>
    <t>رستم</t>
  </si>
  <si>
    <t>عاتكه الحمد</t>
  </si>
  <si>
    <t xml:space="preserve">رضوه </t>
  </si>
  <si>
    <t>عامر النادر</t>
  </si>
  <si>
    <t xml:space="preserve">هبة </t>
  </si>
  <si>
    <t>عايده الدخيل النمير</t>
  </si>
  <si>
    <t xml:space="preserve">ليديا </t>
  </si>
  <si>
    <t>عائشه كناكري</t>
  </si>
  <si>
    <t>عبد الرحمن الشمالي</t>
  </si>
  <si>
    <t>هال</t>
  </si>
  <si>
    <t>عبد الفتاح شيخ عمر</t>
  </si>
  <si>
    <t xml:space="preserve">سمير </t>
  </si>
  <si>
    <t>عبدو زيدان</t>
  </si>
  <si>
    <t>زائد</t>
  </si>
  <si>
    <t xml:space="preserve">عروبه </t>
  </si>
  <si>
    <t>عبير المصري</t>
  </si>
  <si>
    <t>عبير هاشم</t>
  </si>
  <si>
    <t xml:space="preserve">أميره </t>
  </si>
  <si>
    <t>عزه اسماعيل</t>
  </si>
  <si>
    <t>عزه يوسف</t>
  </si>
  <si>
    <t>نجمه</t>
  </si>
  <si>
    <t>عفاف شحاده</t>
  </si>
  <si>
    <t>عقبه مرشد</t>
  </si>
  <si>
    <t xml:space="preserve">معين </t>
  </si>
  <si>
    <t xml:space="preserve">سهام </t>
  </si>
  <si>
    <t>علا ابراهيم</t>
  </si>
  <si>
    <t>علا البني</t>
  </si>
  <si>
    <t>علا الخطيب</t>
  </si>
  <si>
    <t>علا السكري</t>
  </si>
  <si>
    <t>شيماء رشيد</t>
  </si>
  <si>
    <t>علا القداح</t>
  </si>
  <si>
    <t>علا جاموس</t>
  </si>
  <si>
    <t xml:space="preserve">عبد الناصر </t>
  </si>
  <si>
    <t>علي شديد</t>
  </si>
  <si>
    <t xml:space="preserve">هدى </t>
  </si>
  <si>
    <t>علي قربوز</t>
  </si>
  <si>
    <t>عمر ادريس</t>
  </si>
  <si>
    <t>عمر الخلف</t>
  </si>
  <si>
    <t>عهد العلي</t>
  </si>
  <si>
    <t>عيد محمد</t>
  </si>
  <si>
    <t xml:space="preserve">صحبة </t>
  </si>
  <si>
    <t>غدير ابو رشدان</t>
  </si>
  <si>
    <t>غزل حجازي</t>
  </si>
  <si>
    <t>بهيره</t>
  </si>
  <si>
    <t>غزل حسن</t>
  </si>
  <si>
    <t>هويدة</t>
  </si>
  <si>
    <t xml:space="preserve">عبيده </t>
  </si>
  <si>
    <t>غمار عباس</t>
  </si>
  <si>
    <t>فاديه ابو مغضب</t>
  </si>
  <si>
    <t>يسره</t>
  </si>
  <si>
    <t>فاطمة الزهراء العبيد</t>
  </si>
  <si>
    <t>نصر الدين</t>
  </si>
  <si>
    <t>ختام</t>
  </si>
  <si>
    <t>فاطمة المصري</t>
  </si>
  <si>
    <t xml:space="preserve">ثناء </t>
  </si>
  <si>
    <t>فاطمة خضر</t>
  </si>
  <si>
    <t>حاكم</t>
  </si>
  <si>
    <t>فاطمه الناصوري</t>
  </si>
  <si>
    <t xml:space="preserve">يسيره </t>
  </si>
  <si>
    <t>فاطمه ذياب</t>
  </si>
  <si>
    <t>فتحي غزاوي</t>
  </si>
  <si>
    <t>فتون ابو زيد</t>
  </si>
  <si>
    <t>فوزية علوش</t>
  </si>
  <si>
    <t>عبد الحسيب</t>
  </si>
  <si>
    <t>قمر سيف الدين</t>
  </si>
  <si>
    <t>كريس كسواني</t>
  </si>
  <si>
    <t>حنه</t>
  </si>
  <si>
    <t>لبانه الباسط</t>
  </si>
  <si>
    <t>غازي</t>
  </si>
  <si>
    <t>لبنى الحجيري</t>
  </si>
  <si>
    <t>لبنى عيد</t>
  </si>
  <si>
    <t>لما ياسين</t>
  </si>
  <si>
    <t xml:space="preserve">سليمان </t>
  </si>
  <si>
    <t>زكاء</t>
  </si>
  <si>
    <t>لما يوسف</t>
  </si>
  <si>
    <t>لمى مقداد</t>
  </si>
  <si>
    <t>ناريمان</t>
  </si>
  <si>
    <t>لمى يونس</t>
  </si>
  <si>
    <t>لورين الخطيب</t>
  </si>
  <si>
    <t xml:space="preserve">اسامة </t>
  </si>
  <si>
    <t>لينه العبار</t>
  </si>
  <si>
    <t>لينه زيدان</t>
  </si>
  <si>
    <t xml:space="preserve">مديحة </t>
  </si>
  <si>
    <t>ماجد ابو راس</t>
  </si>
  <si>
    <t>ماريا الشولي</t>
  </si>
  <si>
    <t>غاليه</t>
  </si>
  <si>
    <t>مايا حامد</t>
  </si>
  <si>
    <t>مجد الدمشقي</t>
  </si>
  <si>
    <t>لما</t>
  </si>
  <si>
    <t>مجد الشمالي</t>
  </si>
  <si>
    <t xml:space="preserve">محمد ابو بكر سنوبر </t>
  </si>
  <si>
    <t>باسله</t>
  </si>
  <si>
    <t>محمد اسامه قطان</t>
  </si>
  <si>
    <t xml:space="preserve">محمد علي </t>
  </si>
  <si>
    <t xml:space="preserve">سلمى </t>
  </si>
  <si>
    <t>محمد جبه</t>
  </si>
  <si>
    <t xml:space="preserve">توفيقة </t>
  </si>
  <si>
    <t>محمد حاج صالح</t>
  </si>
  <si>
    <t>عفيفة</t>
  </si>
  <si>
    <t>محمد دعاس</t>
  </si>
  <si>
    <t>محمد زكريا مراد</t>
  </si>
  <si>
    <t>لطيفة</t>
  </si>
  <si>
    <t>محمد زينيه</t>
  </si>
  <si>
    <t xml:space="preserve">احمد حسام الدين </t>
  </si>
  <si>
    <t>نهوة</t>
  </si>
  <si>
    <t>محمد صوفان</t>
  </si>
  <si>
    <t>محمد يونس</t>
  </si>
  <si>
    <t>محمود زعتري</t>
  </si>
  <si>
    <t>محمد عصام</t>
  </si>
  <si>
    <t>مرام سميد</t>
  </si>
  <si>
    <t>مرام شحرور</t>
  </si>
  <si>
    <t>مرام محمد</t>
  </si>
  <si>
    <t>مرح البكاوي</t>
  </si>
  <si>
    <t>مرح مان الدين</t>
  </si>
  <si>
    <t>نهال</t>
  </si>
  <si>
    <t>مروه البكاوي</t>
  </si>
  <si>
    <t>مروه العبد الرزاق</t>
  </si>
  <si>
    <t xml:space="preserve">ازدهار </t>
  </si>
  <si>
    <t>منار بوبس</t>
  </si>
  <si>
    <t>مي خضور</t>
  </si>
  <si>
    <t>ميادة معلم سلطان</t>
  </si>
  <si>
    <t>ميساء الشرقاوي</t>
  </si>
  <si>
    <t>ميساء العبد الله</t>
  </si>
  <si>
    <t>ناديا سنقر</t>
  </si>
  <si>
    <t>محمد منيب</t>
  </si>
  <si>
    <t>نجود ديب</t>
  </si>
  <si>
    <t xml:space="preserve">مالك </t>
  </si>
  <si>
    <t xml:space="preserve">اسيه </t>
  </si>
  <si>
    <t>ندى نايفه</t>
  </si>
  <si>
    <t xml:space="preserve">سعاد </t>
  </si>
  <si>
    <t>نزيه حوراني</t>
  </si>
  <si>
    <t>محمد معاذ</t>
  </si>
  <si>
    <t>نسمه حمدون</t>
  </si>
  <si>
    <t>سكينة</t>
  </si>
  <si>
    <t>نعيمة شبلي</t>
  </si>
  <si>
    <t>نغم ايوبه</t>
  </si>
  <si>
    <t>نوار دياب</t>
  </si>
  <si>
    <t>نور اسماعيل</t>
  </si>
  <si>
    <t>نور حماده</t>
  </si>
  <si>
    <t>عبدو</t>
  </si>
  <si>
    <t>نورا ريحاوي</t>
  </si>
  <si>
    <t xml:space="preserve">مؤمن </t>
  </si>
  <si>
    <t>نيفين طقطق</t>
  </si>
  <si>
    <t>هاجر الشاهين</t>
  </si>
  <si>
    <t>هادي اداري</t>
  </si>
  <si>
    <t>عفراء</t>
  </si>
  <si>
    <t>هادي الماضي</t>
  </si>
  <si>
    <t>زهراء</t>
  </si>
  <si>
    <t>هانيه خماش</t>
  </si>
  <si>
    <t xml:space="preserve">باسمة </t>
  </si>
  <si>
    <t>هبة الله وسوف</t>
  </si>
  <si>
    <t xml:space="preserve">عقل </t>
  </si>
  <si>
    <t xml:space="preserve">توفيقه </t>
  </si>
  <si>
    <t>هبة محمود</t>
  </si>
  <si>
    <t xml:space="preserve">شما </t>
  </si>
  <si>
    <t>هبه ابو الفضل</t>
  </si>
  <si>
    <t>هبه الشلبي</t>
  </si>
  <si>
    <t>هبه الشيخ قويدر</t>
  </si>
  <si>
    <t>هدى شعبان</t>
  </si>
  <si>
    <t>هديل حائك</t>
  </si>
  <si>
    <t xml:space="preserve">عبد السلام </t>
  </si>
  <si>
    <t>هديل عياش</t>
  </si>
  <si>
    <t>هلا الحفار</t>
  </si>
  <si>
    <t>هلا عطاونه</t>
  </si>
  <si>
    <t>هيا كبول</t>
  </si>
  <si>
    <t>وديعه حلاق</t>
  </si>
  <si>
    <t>نبيه</t>
  </si>
  <si>
    <t>وسام زحيمان</t>
  </si>
  <si>
    <t>وعد الحريري</t>
  </si>
  <si>
    <t>وعد بدور</t>
  </si>
  <si>
    <t xml:space="preserve">رمضان </t>
  </si>
  <si>
    <t>وعد ثمينه</t>
  </si>
  <si>
    <t>منيب</t>
  </si>
  <si>
    <t>ولاء المجذوب</t>
  </si>
  <si>
    <t xml:space="preserve">احمد راتب </t>
  </si>
  <si>
    <t xml:space="preserve">بشرا </t>
  </si>
  <si>
    <t>يارا فرج</t>
  </si>
  <si>
    <t>ياسمين الخريشى</t>
  </si>
  <si>
    <t>ياسمين عتمه</t>
  </si>
  <si>
    <t>يزن عباس</t>
  </si>
  <si>
    <t>هولا</t>
  </si>
  <si>
    <t>يمان العبيد</t>
  </si>
  <si>
    <t>سهام طيبة</t>
  </si>
  <si>
    <t>ربيحة</t>
  </si>
  <si>
    <t>سوسن مامون</t>
  </si>
  <si>
    <t>سناء حسن</t>
  </si>
  <si>
    <t>ماري فضول</t>
  </si>
  <si>
    <t>مخايل</t>
  </si>
  <si>
    <t>عبد السلام حمزه</t>
  </si>
  <si>
    <t>قسطل</t>
  </si>
  <si>
    <t>جمال الدين جاموس</t>
  </si>
  <si>
    <t>منى الاسدي</t>
  </si>
  <si>
    <t>غاندي</t>
  </si>
  <si>
    <t>جده</t>
  </si>
  <si>
    <t xml:space="preserve">أنغام رومية </t>
  </si>
  <si>
    <t>ريما حويشان</t>
  </si>
  <si>
    <t>هدى حويشان</t>
  </si>
  <si>
    <t>هبه ابو حمدان</t>
  </si>
  <si>
    <t xml:space="preserve">سويداء </t>
  </si>
  <si>
    <t>عزه طربوش</t>
  </si>
  <si>
    <t>نوره قلوش</t>
  </si>
  <si>
    <t>والدتهاساميه</t>
  </si>
  <si>
    <t>ريم العريضي</t>
  </si>
  <si>
    <t>امريه</t>
  </si>
  <si>
    <t>منار الصمادي</t>
  </si>
  <si>
    <t xml:space="preserve">الحسكة </t>
  </si>
  <si>
    <t>هبه صعب</t>
  </si>
  <si>
    <t>منتهى</t>
  </si>
  <si>
    <t>عفاف الاشقر</t>
  </si>
  <si>
    <t>جديده الخاص</t>
  </si>
  <si>
    <t>ورده بدور</t>
  </si>
  <si>
    <t>اديبه</t>
  </si>
  <si>
    <t>رشا جبري</t>
  </si>
  <si>
    <t>محمد عمر</t>
  </si>
  <si>
    <t>حنان محفوض</t>
  </si>
  <si>
    <t>مدينا</t>
  </si>
  <si>
    <t>رافع كنجو</t>
  </si>
  <si>
    <t>تغريد مصطفى</t>
  </si>
  <si>
    <t>امنة موسى</t>
  </si>
  <si>
    <t>ملك اليمامه القاري</t>
  </si>
  <si>
    <t>سامه</t>
  </si>
  <si>
    <t>مشهور الركابي</t>
  </si>
  <si>
    <t xml:space="preserve">عين ذكر </t>
  </si>
  <si>
    <t>وليد المصطفى</t>
  </si>
  <si>
    <t>ربى محمود</t>
  </si>
  <si>
    <t>سوزان كنعان</t>
  </si>
  <si>
    <t>زينب حناوي</t>
  </si>
  <si>
    <t>بشرى صقر</t>
  </si>
  <si>
    <t>غدير</t>
  </si>
  <si>
    <t>بشرى حبيب</t>
  </si>
  <si>
    <t>نانسي سليمان</t>
  </si>
  <si>
    <t>ميسون زين الدين</t>
  </si>
  <si>
    <t>خزاعيه</t>
  </si>
  <si>
    <t>سماح مظلوم</t>
  </si>
  <si>
    <t>رويده المسلم</t>
  </si>
  <si>
    <t xml:space="preserve">عبد الرحمن </t>
  </si>
  <si>
    <t xml:space="preserve">سوريه </t>
  </si>
  <si>
    <t>ريم الشلي</t>
  </si>
  <si>
    <t>رامية قطشه</t>
  </si>
  <si>
    <t>قاسم شحود</t>
  </si>
  <si>
    <t>عامر احمد</t>
  </si>
  <si>
    <t>بيت الشيخ يونس</t>
  </si>
  <si>
    <t>مرح القصاص</t>
  </si>
  <si>
    <t>محمد مالك</t>
  </si>
  <si>
    <t>منيرفا</t>
  </si>
  <si>
    <t>غبون صقر</t>
  </si>
  <si>
    <t>شبلي</t>
  </si>
  <si>
    <t>قرنفله</t>
  </si>
  <si>
    <t>رشا ابو فرح</t>
  </si>
  <si>
    <t>سلامه</t>
  </si>
  <si>
    <t>ثواب جحى</t>
  </si>
  <si>
    <t>محمدعيد</t>
  </si>
  <si>
    <t>كريستين عيسى سمعان</t>
  </si>
  <si>
    <t>غاليه عوده</t>
  </si>
  <si>
    <t>رقيه قبسي</t>
  </si>
  <si>
    <t>ميثه</t>
  </si>
  <si>
    <t>بسمه السمان</t>
  </si>
  <si>
    <t>محمد غياث</t>
  </si>
  <si>
    <t>هيفاء نقشه</t>
  </si>
  <si>
    <t>مريم عربش</t>
  </si>
  <si>
    <t>رشا اسماعيل</t>
  </si>
  <si>
    <t>مروى عتمه</t>
  </si>
  <si>
    <t>رشا المصطفى</t>
  </si>
  <si>
    <t>تحسين</t>
  </si>
  <si>
    <t>ساميه دكه</t>
  </si>
  <si>
    <t>ديما النحاس</t>
  </si>
  <si>
    <t>الاء عنداني سيرجيه</t>
  </si>
  <si>
    <t>شذا العقله</t>
  </si>
  <si>
    <t>عقاب</t>
  </si>
  <si>
    <t>يارا الجبر</t>
  </si>
  <si>
    <t>محمد خير الحواصلي</t>
  </si>
  <si>
    <t>رضى الحروب</t>
  </si>
  <si>
    <t>ميس صفر</t>
  </si>
  <si>
    <t>قحطان</t>
  </si>
  <si>
    <t>رانيا السمان</t>
  </si>
  <si>
    <t>احمد نبيل</t>
  </si>
  <si>
    <t>براعم نعانسه</t>
  </si>
  <si>
    <t>ريمه النصيرات</t>
  </si>
  <si>
    <t>سعد العشا</t>
  </si>
  <si>
    <t>هبه النداف</t>
  </si>
  <si>
    <t>جميلا</t>
  </si>
  <si>
    <t>اوديسا</t>
  </si>
  <si>
    <t>نبال البهلول</t>
  </si>
  <si>
    <t xml:space="preserve">مسعود </t>
  </si>
  <si>
    <t xml:space="preserve">امال داؤد </t>
  </si>
  <si>
    <t>احمد الاوتاني</t>
  </si>
  <si>
    <t>حزه</t>
  </si>
  <si>
    <t>شادي الحمدالمفرج</t>
  </si>
  <si>
    <t>خنساء</t>
  </si>
  <si>
    <t>مهران فروح</t>
  </si>
  <si>
    <t>علا برنبو</t>
  </si>
  <si>
    <t>لينا بكداش</t>
  </si>
  <si>
    <t>وديعه تعتوع</t>
  </si>
  <si>
    <t>جديده عرطوز</t>
  </si>
  <si>
    <t>سماح الهندي</t>
  </si>
  <si>
    <t>محمد نديم</t>
  </si>
  <si>
    <t>خديجه السراقبي</t>
  </si>
  <si>
    <t>شيراز عبود</t>
  </si>
  <si>
    <t>جديده</t>
  </si>
  <si>
    <t>نادين ملحم</t>
  </si>
  <si>
    <t>زبرقان</t>
  </si>
  <si>
    <t>سليمان الشيخ</t>
  </si>
  <si>
    <t>الماس</t>
  </si>
  <si>
    <t>كفتين</t>
  </si>
  <si>
    <t>باسل الخير</t>
  </si>
  <si>
    <t>يحيى راجح</t>
  </si>
  <si>
    <t>اسماء ابو حمزه</t>
  </si>
  <si>
    <t>نادين نعيم</t>
  </si>
  <si>
    <t>عبير الطحان</t>
  </si>
  <si>
    <t>محمد نعيم</t>
  </si>
  <si>
    <t>ساندرا منافيخي</t>
  </si>
  <si>
    <t>امنه الداغر</t>
  </si>
  <si>
    <t>فوزيه فقاش</t>
  </si>
  <si>
    <t xml:space="preserve">ضمير </t>
  </si>
  <si>
    <t>هنادي عبيد</t>
  </si>
  <si>
    <t>وليد عطيه</t>
  </si>
  <si>
    <t>اصاله علم الدين</t>
  </si>
  <si>
    <t>فاطمه الدالاتي</t>
  </si>
  <si>
    <t>دير مقرن</t>
  </si>
  <si>
    <t>لمى مزاحم</t>
  </si>
  <si>
    <t>عين الفيجة</t>
  </si>
  <si>
    <t>مارج محمود</t>
  </si>
  <si>
    <t>فاتن المغربي</t>
  </si>
  <si>
    <t>صنعاء</t>
  </si>
  <si>
    <t>عماد هركل</t>
  </si>
  <si>
    <t>نور الكبرا</t>
  </si>
  <si>
    <t>صفيه الحجه</t>
  </si>
  <si>
    <t>هزار دعدع</t>
  </si>
  <si>
    <t>اسماء الحماده</t>
  </si>
  <si>
    <t>روان عرنوس</t>
  </si>
  <si>
    <t>عهد حيدر</t>
  </si>
  <si>
    <t>كليله</t>
  </si>
  <si>
    <t>دلال علي</t>
  </si>
  <si>
    <t>خير الدين</t>
  </si>
  <si>
    <t>بتول الساطي</t>
  </si>
  <si>
    <t>لمى داود</t>
  </si>
  <si>
    <t>وجيها</t>
  </si>
  <si>
    <t>نسرين الشاطر</t>
  </si>
  <si>
    <t>باسمه اسماعيل</t>
  </si>
  <si>
    <t>أنيس</t>
  </si>
  <si>
    <t>فضة</t>
  </si>
  <si>
    <t>اسكندر خضر</t>
  </si>
  <si>
    <t>ينال كجك</t>
  </si>
  <si>
    <t>روشان الحراكي</t>
  </si>
  <si>
    <t>انس</t>
  </si>
  <si>
    <t>سيده</t>
  </si>
  <si>
    <t>مريم السيد</t>
  </si>
  <si>
    <t>وعد الحسين</t>
  </si>
  <si>
    <t>امان باكير</t>
  </si>
  <si>
    <t>ريمه</t>
  </si>
  <si>
    <t>كاتيا الفرح</t>
  </si>
  <si>
    <t>ريم عبيسي</t>
  </si>
  <si>
    <t>مريم غانم</t>
  </si>
  <si>
    <t>اكتمال</t>
  </si>
  <si>
    <t>هلا سيد باكير</t>
  </si>
  <si>
    <t>مضر ملازي</t>
  </si>
  <si>
    <t>هديل يوسف</t>
  </si>
  <si>
    <t>مصياف</t>
  </si>
  <si>
    <t>كنانه قنوت</t>
  </si>
  <si>
    <t>محمد اكرم</t>
  </si>
  <si>
    <t>نوار خطاب</t>
  </si>
  <si>
    <t>عبدالكريم</t>
  </si>
  <si>
    <t>بانه الحمصي</t>
  </si>
  <si>
    <t>ايهم كشيك</t>
  </si>
  <si>
    <t xml:space="preserve">صحنايا </t>
  </si>
  <si>
    <t>غياث الحشيش</t>
  </si>
  <si>
    <t>نوار عبد الحميد</t>
  </si>
  <si>
    <t>بيت عائشة - طرطوس</t>
  </si>
  <si>
    <t>زكيه قسيس</t>
  </si>
  <si>
    <t>ايمان بعلبكي</t>
  </si>
  <si>
    <t>الاء حصريه</t>
  </si>
  <si>
    <t>جنان الكجو</t>
  </si>
  <si>
    <t>عواد</t>
  </si>
  <si>
    <t>سميره محمد</t>
  </si>
  <si>
    <t>الشعفانية</t>
  </si>
  <si>
    <t>اماني حبيب</t>
  </si>
  <si>
    <t>محمدخير</t>
  </si>
  <si>
    <t>نادين المتني</t>
  </si>
  <si>
    <t>طربا</t>
  </si>
  <si>
    <t>احمد سعدي</t>
  </si>
  <si>
    <t>ياسمين الفريح</t>
  </si>
  <si>
    <t xml:space="preserve">مساكن غسوله </t>
  </si>
  <si>
    <t>ولاء ادم</t>
  </si>
  <si>
    <t>رهف الحرش</t>
  </si>
  <si>
    <t>نوال ابو زند</t>
  </si>
  <si>
    <t>سهام حسن</t>
  </si>
  <si>
    <t>ميسون الملقي</t>
  </si>
  <si>
    <t>هاله الرفاعي</t>
  </si>
  <si>
    <t>نورا الطباع</t>
  </si>
  <si>
    <t xml:space="preserve">محمد بلال </t>
  </si>
  <si>
    <t xml:space="preserve">رانية </t>
  </si>
  <si>
    <t>نور الهدى الزعبي</t>
  </si>
  <si>
    <t>لين الحداد</t>
  </si>
  <si>
    <t>اليانا</t>
  </si>
  <si>
    <t>وسام الحالوش</t>
  </si>
  <si>
    <t>قارة</t>
  </si>
  <si>
    <t>فاطمه حشري</t>
  </si>
  <si>
    <t>سماح العباس</t>
  </si>
  <si>
    <t>ولاء دركزنلي</t>
  </si>
  <si>
    <t>اسماء دمشقي</t>
  </si>
  <si>
    <t>سمر بدور</t>
  </si>
  <si>
    <t>ايوب</t>
  </si>
  <si>
    <t>فاطمة ريا</t>
  </si>
  <si>
    <t>صفيه</t>
  </si>
  <si>
    <t>فاطمه عطايا</t>
  </si>
  <si>
    <t xml:space="preserve">احسان </t>
  </si>
  <si>
    <t xml:space="preserve">عربين </t>
  </si>
  <si>
    <t>هديل بدر الدين</t>
  </si>
  <si>
    <t>عرنه</t>
  </si>
  <si>
    <t>سلمى حيدر</t>
  </si>
  <si>
    <t>مخزوم</t>
  </si>
  <si>
    <t>جيانا ابوزيدان</t>
  </si>
  <si>
    <t>فوزات</t>
  </si>
  <si>
    <t>بعثه</t>
  </si>
  <si>
    <t>سلام العلبي</t>
  </si>
  <si>
    <t>ساريه</t>
  </si>
  <si>
    <t>مجد علي</t>
  </si>
  <si>
    <t>معلا</t>
  </si>
  <si>
    <t>نجيدا</t>
  </si>
  <si>
    <t>موسى سلمان</t>
  </si>
  <si>
    <t>فنيتق</t>
  </si>
  <si>
    <t>روان كركوتلي</t>
  </si>
  <si>
    <t>مروه الشطه</t>
  </si>
  <si>
    <t>صفا علال</t>
  </si>
  <si>
    <t>مها حسن</t>
  </si>
  <si>
    <t>ديبه زينيه</t>
  </si>
  <si>
    <t>حنان العبد</t>
  </si>
  <si>
    <t>دعاء قباقيبو</t>
  </si>
  <si>
    <t>هديا هاشم</t>
  </si>
  <si>
    <t>فتون سنوبر</t>
  </si>
  <si>
    <t>رغد الشاغوري</t>
  </si>
  <si>
    <t>فرح ذلغنى</t>
  </si>
  <si>
    <t>عنايه</t>
  </si>
  <si>
    <t>هزار نصر</t>
  </si>
  <si>
    <t>حمد</t>
  </si>
  <si>
    <t>لينده</t>
  </si>
  <si>
    <t>لبنى الجزائري</t>
  </si>
  <si>
    <t>مروه رمضان</t>
  </si>
  <si>
    <t>خلود محمود</t>
  </si>
  <si>
    <t>محمد صلاح</t>
  </si>
  <si>
    <t>جلى حمود</t>
  </si>
  <si>
    <t>اسماء السباعي</t>
  </si>
  <si>
    <t>ريف دمشق-ببيلا</t>
  </si>
  <si>
    <t>الاء عربش</t>
  </si>
  <si>
    <t>ليلى الجنيد</t>
  </si>
  <si>
    <t>شاها</t>
  </si>
  <si>
    <t>فائزه الدالاتي</t>
  </si>
  <si>
    <t>محمد نزار</t>
  </si>
  <si>
    <t>مهران ابو فخر</t>
  </si>
  <si>
    <t>فادي العوا</t>
  </si>
  <si>
    <t>خالد المصري</t>
  </si>
  <si>
    <t>واصل</t>
  </si>
  <si>
    <t xml:space="preserve">حماة </t>
  </si>
  <si>
    <t>عبد الله الجمعات</t>
  </si>
  <si>
    <t xml:space="preserve">إبراهيم </t>
  </si>
  <si>
    <t>حسام درويش</t>
  </si>
  <si>
    <t>راويه جمال الدين</t>
  </si>
  <si>
    <t>نيرمين خضر</t>
  </si>
  <si>
    <t>نزيها</t>
  </si>
  <si>
    <t>هيا عز الدين</t>
  </si>
  <si>
    <t>ميمون</t>
  </si>
  <si>
    <t>عفاف عز الدين</t>
  </si>
  <si>
    <t>منار الجدي</t>
  </si>
  <si>
    <t>محمد مختار</t>
  </si>
  <si>
    <t>سماح الزعبي</t>
  </si>
  <si>
    <t>وداع</t>
  </si>
  <si>
    <t>نور الدوشه</t>
  </si>
  <si>
    <t>لبنى الابيض</t>
  </si>
  <si>
    <t>رغد دياربكرلي</t>
  </si>
  <si>
    <t>وعد اسطى</t>
  </si>
  <si>
    <t>هلا المشرف</t>
  </si>
  <si>
    <t>مهند بوسف</t>
  </si>
  <si>
    <t>مرام زخور</t>
  </si>
  <si>
    <t>جرجس</t>
  </si>
  <si>
    <t>السيسنية</t>
  </si>
  <si>
    <t>آلاء الفلاح</t>
  </si>
  <si>
    <t>عبدالإله</t>
  </si>
  <si>
    <t>نورا كركوتلي</t>
  </si>
  <si>
    <t>عبد الرحمن عبيد</t>
  </si>
  <si>
    <t>جورج قطاع</t>
  </si>
  <si>
    <t>تيودوره</t>
  </si>
  <si>
    <t>سلمى يبرودي</t>
  </si>
  <si>
    <t>صفاء العلام</t>
  </si>
  <si>
    <t>مفيده صفدي</t>
  </si>
  <si>
    <t>عبير البواب</t>
  </si>
  <si>
    <t>نورا خداج</t>
  </si>
  <si>
    <t>الاء كركه</t>
  </si>
  <si>
    <t>الاء</t>
  </si>
  <si>
    <t>محبه شاهين</t>
  </si>
  <si>
    <t xml:space="preserve">شيرين صالح </t>
  </si>
  <si>
    <t>صالحه الصالح</t>
  </si>
  <si>
    <t>ايات خادم السروجي</t>
  </si>
  <si>
    <t>سوزان عوض</t>
  </si>
  <si>
    <t>حنان الملا</t>
  </si>
  <si>
    <t>لين ابوزينه</t>
  </si>
  <si>
    <t>نميره الفحل</t>
  </si>
  <si>
    <t>نور الكناكري</t>
  </si>
  <si>
    <t>نسيبه</t>
  </si>
  <si>
    <t>آيات خضره</t>
  </si>
  <si>
    <t>حسيبه</t>
  </si>
  <si>
    <t>سناء الزعبي</t>
  </si>
  <si>
    <t>زيكار عيسى</t>
  </si>
  <si>
    <t>علي سلمان</t>
  </si>
  <si>
    <t>حسين اليوسف</t>
  </si>
  <si>
    <t>عبد الجبار</t>
  </si>
  <si>
    <t>عمران الخلف</t>
  </si>
  <si>
    <t xml:space="preserve">تسيل </t>
  </si>
  <si>
    <t>يسرى قاسم</t>
  </si>
  <si>
    <t>هبه ابو القمر</t>
  </si>
  <si>
    <t>محمد السكري</t>
  </si>
  <si>
    <t>مطيعه شاهين</t>
  </si>
  <si>
    <t>مريم شحادة</t>
  </si>
  <si>
    <t>عبدالسلام</t>
  </si>
  <si>
    <t>سيما السيوفي</t>
  </si>
  <si>
    <t>علا علي</t>
  </si>
  <si>
    <t>مائسه</t>
  </si>
  <si>
    <t>دعاء الزهيري</t>
  </si>
  <si>
    <t>اسماء قصيده</t>
  </si>
  <si>
    <t>جميله الحاج علي</t>
  </si>
  <si>
    <t>فاتن عز الدين</t>
  </si>
  <si>
    <t>هبه الحمود</t>
  </si>
  <si>
    <t>أسماء غبرا</t>
  </si>
  <si>
    <t>مؤمنات صفايا</t>
  </si>
  <si>
    <t>ضحى قاسم</t>
  </si>
  <si>
    <t>نسيم</t>
  </si>
  <si>
    <t>محمد احمد</t>
  </si>
  <si>
    <t>فايزه صبح</t>
  </si>
  <si>
    <t>شيرين اشريفه</t>
  </si>
  <si>
    <t>عهد العموري</t>
  </si>
  <si>
    <t>عمر فخري</t>
  </si>
  <si>
    <t>سميرا</t>
  </si>
  <si>
    <t>لؤي مسعود</t>
  </si>
  <si>
    <t>بديعه التركماني</t>
  </si>
  <si>
    <t>رهف دعدوش</t>
  </si>
  <si>
    <t>رند المجذوب</t>
  </si>
  <si>
    <t>كلسن</t>
  </si>
  <si>
    <t>ايه غنيمه</t>
  </si>
  <si>
    <t>دعاء الخرفان</t>
  </si>
  <si>
    <t>ايه خطار</t>
  </si>
  <si>
    <t>ربيعه الحايك</t>
  </si>
  <si>
    <t>محمد نذير</t>
  </si>
  <si>
    <t>مزنه الفهاد</t>
  </si>
  <si>
    <t xml:space="preserve">زاكية </t>
  </si>
  <si>
    <t>لورا علي</t>
  </si>
  <si>
    <t>سجيعه</t>
  </si>
  <si>
    <t>المرحة</t>
  </si>
  <si>
    <t>دعاء البزر</t>
  </si>
  <si>
    <t>عبد ي</t>
  </si>
  <si>
    <t>اباء المنعم</t>
  </si>
  <si>
    <t>لانا ماميش</t>
  </si>
  <si>
    <t>مروه شبيكه</t>
  </si>
  <si>
    <t>نادين الجنيدي</t>
  </si>
  <si>
    <t>نبيهه</t>
  </si>
  <si>
    <t>ردينه بركات</t>
  </si>
  <si>
    <t>هيام الخطيب</t>
  </si>
  <si>
    <t>ريم طراب</t>
  </si>
  <si>
    <t>عائشة مامو</t>
  </si>
  <si>
    <t>آلاء مقصود</t>
  </si>
  <si>
    <t>خالدية الشقه</t>
  </si>
  <si>
    <t>ريف دمشق- جراجير</t>
  </si>
  <si>
    <t>هيلين السيد</t>
  </si>
  <si>
    <t>مروه عمران</t>
  </si>
  <si>
    <t>عبد الرحمن ألفا</t>
  </si>
  <si>
    <t>محمد هشام البغجاتي</t>
  </si>
  <si>
    <t>محمد يزن نجيب</t>
  </si>
  <si>
    <t>فاديه احمد</t>
  </si>
  <si>
    <t>مفيضه</t>
  </si>
  <si>
    <t>علا عز</t>
  </si>
  <si>
    <t>منال حموده</t>
  </si>
  <si>
    <t>لميس ابو النعاج</t>
  </si>
  <si>
    <t>رغد الدجاني</t>
  </si>
  <si>
    <t>ميسون عزو</t>
  </si>
  <si>
    <t>ياسمين الغلاييني</t>
  </si>
  <si>
    <t>سهى</t>
  </si>
  <si>
    <t xml:space="preserve">مخيم اليرموك </t>
  </si>
  <si>
    <t>رشا الشاغوري</t>
  </si>
  <si>
    <t>منى منيزل</t>
  </si>
  <si>
    <t>يسرى نقرش</t>
  </si>
  <si>
    <t>دلال غندور</t>
  </si>
  <si>
    <t>ايات الحاج علي</t>
  </si>
  <si>
    <t>رهف ديوب</t>
  </si>
  <si>
    <t>لميس منذر</t>
  </si>
  <si>
    <t>دخل الله</t>
  </si>
  <si>
    <t>نضيره</t>
  </si>
  <si>
    <t>المزرعة</t>
  </si>
  <si>
    <t>ساره الحجل</t>
  </si>
  <si>
    <t>زينب الزعيم</t>
  </si>
  <si>
    <t>محمد زكريا الزعيم</t>
  </si>
  <si>
    <t>سميرة أوغلي</t>
  </si>
  <si>
    <t>لين الدوه جي</t>
  </si>
  <si>
    <t>هدى عبسي</t>
  </si>
  <si>
    <t>وفى شعبان</t>
  </si>
  <si>
    <t>جادالله</t>
  </si>
  <si>
    <t>هبه محمود</t>
  </si>
  <si>
    <t>امل الكراد</t>
  </si>
  <si>
    <t>حنين حديفه</t>
  </si>
  <si>
    <t>همسه عامر</t>
  </si>
  <si>
    <t>هلا الدلال</t>
  </si>
  <si>
    <t>عائشه عواد</t>
  </si>
  <si>
    <t>رهام سعد الدين</t>
  </si>
  <si>
    <t>بيان خولاني</t>
  </si>
  <si>
    <t xml:space="preserve">سيبال حقي </t>
  </si>
  <si>
    <t>عمشة</t>
  </si>
  <si>
    <t>راس العين</t>
  </si>
  <si>
    <t>اريج حمزه</t>
  </si>
  <si>
    <t>دبي</t>
  </si>
  <si>
    <t>عاليه كريم</t>
  </si>
  <si>
    <t>نوره جنود</t>
  </si>
  <si>
    <t>معروف</t>
  </si>
  <si>
    <t>الاء نقشبندي</t>
  </si>
  <si>
    <t>محمد نبيل</t>
  </si>
  <si>
    <t>الاء الطرح</t>
  </si>
  <si>
    <t>ربا زعيم</t>
  </si>
  <si>
    <t>محمد حسام</t>
  </si>
  <si>
    <t>شام</t>
  </si>
  <si>
    <t>دينه درخباني</t>
  </si>
  <si>
    <t>محمد نصر الدين</t>
  </si>
  <si>
    <t>مفاز</t>
  </si>
  <si>
    <t>ريزان محمود</t>
  </si>
  <si>
    <t>راجو</t>
  </si>
  <si>
    <t>ميس بلوخ</t>
  </si>
  <si>
    <t>محمود غاندي</t>
  </si>
  <si>
    <t>ولاء الناصر</t>
  </si>
  <si>
    <t>جاكلين انجوق</t>
  </si>
  <si>
    <t>نشاه</t>
  </si>
  <si>
    <t>شفاء الدمشقي</t>
  </si>
  <si>
    <t>العين</t>
  </si>
  <si>
    <t>مرح ابو حطب</t>
  </si>
  <si>
    <t>اشرفية الوادي</t>
  </si>
  <si>
    <t>براءه العيد</t>
  </si>
  <si>
    <t>هاجر الرفاعي</t>
  </si>
  <si>
    <t>لوريس ابوزيد</t>
  </si>
  <si>
    <t>ايمان مريود</t>
  </si>
  <si>
    <t>جباتا الخشب</t>
  </si>
  <si>
    <t>نور الصواف</t>
  </si>
  <si>
    <t>ميسان</t>
  </si>
  <si>
    <t>صفيه الهبالي</t>
  </si>
  <si>
    <t>محمد انس الحمصي</t>
  </si>
  <si>
    <t>علاء الدين ظليلو</t>
  </si>
  <si>
    <t>نيروز ابو غازي</t>
  </si>
  <si>
    <t>محمد خير ادريس</t>
  </si>
  <si>
    <t>اسماء المصطفى</t>
  </si>
  <si>
    <t xml:space="preserve">جمعة </t>
  </si>
  <si>
    <t>كنده النصار</t>
  </si>
  <si>
    <t>هنه</t>
  </si>
  <si>
    <t>تقى ابازيد</t>
  </si>
  <si>
    <t>رهام العبد الله</t>
  </si>
  <si>
    <t>منار كنعان</t>
  </si>
  <si>
    <t>رمزي</t>
  </si>
  <si>
    <t>عبير الخليل</t>
  </si>
  <si>
    <t>مهد التوما البشاره</t>
  </si>
  <si>
    <t>رانيا الزيات</t>
  </si>
  <si>
    <t>حنان الهادي</t>
  </si>
  <si>
    <t>عفيف</t>
  </si>
  <si>
    <t>حرنه</t>
  </si>
  <si>
    <t>علا البيك</t>
  </si>
  <si>
    <t>رزان النابلسي</t>
  </si>
  <si>
    <t>سهيله</t>
  </si>
  <si>
    <t>رنا رمضان</t>
  </si>
  <si>
    <t>ايات صلاح</t>
  </si>
  <si>
    <t>سوزان حداد</t>
  </si>
  <si>
    <t>كريستين يوسف</t>
  </si>
  <si>
    <t>كلير</t>
  </si>
  <si>
    <t>ساره الخباز</t>
  </si>
  <si>
    <t>لمى حجازي</t>
  </si>
  <si>
    <t>مبارك</t>
  </si>
  <si>
    <t>معرة صيدنايا</t>
  </si>
  <si>
    <t>راما العبسه</t>
  </si>
  <si>
    <t>محمد شهير</t>
  </si>
  <si>
    <t>رهام السروجي قناني</t>
  </si>
  <si>
    <t>بتول العم</t>
  </si>
  <si>
    <t>هبة الله مكحل</t>
  </si>
  <si>
    <t>اماني ضحى</t>
  </si>
  <si>
    <t>أريج جبر</t>
  </si>
  <si>
    <t>اميره جبر</t>
  </si>
  <si>
    <t>صفاء سلامه</t>
  </si>
  <si>
    <t xml:space="preserve">زريف </t>
  </si>
  <si>
    <t>كليمه</t>
  </si>
  <si>
    <t>فداء علي</t>
  </si>
  <si>
    <t>نوال النايف</t>
  </si>
  <si>
    <t>خزامى الغزالي</t>
  </si>
  <si>
    <t>يارا المحاميد</t>
  </si>
  <si>
    <t>ام الميادين</t>
  </si>
  <si>
    <t>نادين شديد</t>
  </si>
  <si>
    <t>مهيب</t>
  </si>
  <si>
    <t>ندى الشدايده</t>
  </si>
  <si>
    <t>رغده خنجر</t>
  </si>
  <si>
    <t>هبه الشمعه</t>
  </si>
  <si>
    <t>حسام الدين الابراهيم</t>
  </si>
  <si>
    <t>الكسوه</t>
  </si>
  <si>
    <t>رهف الجرادات</t>
  </si>
  <si>
    <t>عائشه الحلبي</t>
  </si>
  <si>
    <t>منى الحمصي</t>
  </si>
  <si>
    <t>لين جندلي الرفاعي</t>
  </si>
  <si>
    <t>رغد العبار</t>
  </si>
  <si>
    <t>ساره الخيمي</t>
  </si>
  <si>
    <t>سدره حورانيه</t>
  </si>
  <si>
    <t>شيرين الاسعد</t>
  </si>
  <si>
    <t>سميره السلاخ</t>
  </si>
  <si>
    <t>امتياز</t>
  </si>
  <si>
    <t>باسمه صوان</t>
  </si>
  <si>
    <t>خديجه صوان</t>
  </si>
  <si>
    <t>خديجه الحمصي</t>
  </si>
  <si>
    <t>صبحي</t>
  </si>
  <si>
    <t>عين ترما</t>
  </si>
  <si>
    <t>ماريا جعمور</t>
  </si>
  <si>
    <t>حسين الغوثاني</t>
  </si>
  <si>
    <t xml:space="preserve">محمد امين صوان </t>
  </si>
  <si>
    <t>هيام السلطي</t>
  </si>
  <si>
    <t>رافت</t>
  </si>
  <si>
    <t>ايمان عبد العزيز</t>
  </si>
  <si>
    <t>تغريد ابوشريفه</t>
  </si>
  <si>
    <t>ولاء فواز</t>
  </si>
  <si>
    <t>ميدان</t>
  </si>
  <si>
    <t>نور علم الدين</t>
  </si>
  <si>
    <t>يمنى شريفه</t>
  </si>
  <si>
    <t>علا شعيريه</t>
  </si>
  <si>
    <t>راما جبور</t>
  </si>
  <si>
    <t>اوديت</t>
  </si>
  <si>
    <t>راوند الرز</t>
  </si>
  <si>
    <t>لما الاعور</t>
  </si>
  <si>
    <t xml:space="preserve">حضر </t>
  </si>
  <si>
    <t>فارعه سعود</t>
  </si>
  <si>
    <t>راس العن</t>
  </si>
  <si>
    <t>ياسمين الاسمر</t>
  </si>
  <si>
    <t>هزار الحميدي</t>
  </si>
  <si>
    <t>اغادير الفريج</t>
  </si>
  <si>
    <t>ليندا</t>
  </si>
  <si>
    <t>حنان مبارك</t>
  </si>
  <si>
    <t>انوار العلي</t>
  </si>
  <si>
    <t>ريما محمد</t>
  </si>
  <si>
    <t>اناس السقال</t>
  </si>
  <si>
    <t>نصره</t>
  </si>
  <si>
    <t>نور محمد</t>
  </si>
  <si>
    <t>نعمات</t>
  </si>
  <si>
    <t>اسراء الهاماني</t>
  </si>
  <si>
    <t>معربا</t>
  </si>
  <si>
    <t>حنان سوسق</t>
  </si>
  <si>
    <t>روز احمد</t>
  </si>
  <si>
    <t>حرف متور</t>
  </si>
  <si>
    <t>اسماء سيف الدين</t>
  </si>
  <si>
    <t>السحل</t>
  </si>
  <si>
    <t>مريم شعبان</t>
  </si>
  <si>
    <t>المانيا</t>
  </si>
  <si>
    <t>ثناء قدور</t>
  </si>
  <si>
    <t>صفاء قدور</t>
  </si>
  <si>
    <t>دعاء عنقود</t>
  </si>
  <si>
    <t>نجاه العمر</t>
  </si>
  <si>
    <t>سيرغايا</t>
  </si>
  <si>
    <t>بترا ابو صالح</t>
  </si>
  <si>
    <t>عاصم</t>
  </si>
  <si>
    <t>العانات</t>
  </si>
  <si>
    <t>براءه الذياب</t>
  </si>
  <si>
    <t>فهيده</t>
  </si>
  <si>
    <t>عين التينه</t>
  </si>
  <si>
    <t>ريتا الذيب</t>
  </si>
  <si>
    <t>ريمه عطيه</t>
  </si>
  <si>
    <t>الحجرالاسود</t>
  </si>
  <si>
    <t>ايات السليمان</t>
  </si>
  <si>
    <t>الفوعه</t>
  </si>
  <si>
    <t>علي علي</t>
  </si>
  <si>
    <t>ذوالفقار علي</t>
  </si>
  <si>
    <t>ماهر العبد</t>
  </si>
  <si>
    <t>الثعلة</t>
  </si>
  <si>
    <t>نضال الاحمر</t>
  </si>
  <si>
    <t>وسن يوسف</t>
  </si>
  <si>
    <t>غيداء نظام</t>
  </si>
  <si>
    <t>بيان غزاله</t>
  </si>
  <si>
    <t>جوان</t>
  </si>
  <si>
    <t>اليسار الخوري</t>
  </si>
  <si>
    <t>خبب</t>
  </si>
  <si>
    <t>سميه اللافي</t>
  </si>
  <si>
    <t xml:space="preserve">جبا </t>
  </si>
  <si>
    <t>نور الصعيدي</t>
  </si>
  <si>
    <t>اسماء مخلوف</t>
  </si>
  <si>
    <t>مديحه</t>
  </si>
  <si>
    <t>ندى عطا</t>
  </si>
  <si>
    <t>محمدديب</t>
  </si>
  <si>
    <t>نور الحمصي</t>
  </si>
  <si>
    <t>فريد</t>
  </si>
  <si>
    <t>اخلاص</t>
  </si>
  <si>
    <t>دعاء شريدي</t>
  </si>
  <si>
    <t>منال الرز</t>
  </si>
  <si>
    <t>روان مراد</t>
  </si>
  <si>
    <t>ياسمين الأشقر</t>
  </si>
  <si>
    <t>منيف</t>
  </si>
  <si>
    <t>جواهر كردي</t>
  </si>
  <si>
    <t>جهان</t>
  </si>
  <si>
    <t>بلقيس الزعبي</t>
  </si>
  <si>
    <t xml:space="preserve">المسيفرة </t>
  </si>
  <si>
    <t>ناديا بخش</t>
  </si>
  <si>
    <t>محمد غازي</t>
  </si>
  <si>
    <t>اوصاف حجيج</t>
  </si>
  <si>
    <t>نبيلة ظاهر</t>
  </si>
  <si>
    <t>الكتيبة</t>
  </si>
  <si>
    <t>فاطمه العلي</t>
  </si>
  <si>
    <t>دير العصافير</t>
  </si>
  <si>
    <t>رازه زكريا</t>
  </si>
  <si>
    <t>نيرمين الشعار</t>
  </si>
  <si>
    <t>مشهور</t>
  </si>
  <si>
    <t>سمره</t>
  </si>
  <si>
    <t>نيفين باير</t>
  </si>
  <si>
    <t>ابراهيم علي</t>
  </si>
  <si>
    <t>احمد قلعه جي</t>
  </si>
  <si>
    <t>رازن</t>
  </si>
  <si>
    <t>طارق زياده</t>
  </si>
  <si>
    <t>محمد ثريا</t>
  </si>
  <si>
    <t>ابراهيم صوماف</t>
  </si>
  <si>
    <t>مريم عللوه</t>
  </si>
  <si>
    <t>علاء الدين الخطايبي</t>
  </si>
  <si>
    <t>رهف حبي</t>
  </si>
  <si>
    <t>هبه يوسف</t>
  </si>
  <si>
    <t>تسنيم فره</t>
  </si>
  <si>
    <t>سالي حيدر</t>
  </si>
  <si>
    <t>وفاء شاهين</t>
  </si>
  <si>
    <t>روعه الحافي</t>
  </si>
  <si>
    <t>رائده الجزار</t>
  </si>
  <si>
    <t>مليحا</t>
  </si>
  <si>
    <t>ديما قارح</t>
  </si>
  <si>
    <t>محمد راغب</t>
  </si>
  <si>
    <t>روضه عبد الله</t>
  </si>
  <si>
    <t>ميساء شاهين</t>
  </si>
  <si>
    <t>عقارب</t>
  </si>
  <si>
    <t>جلاء الحلبي</t>
  </si>
  <si>
    <t>الهويا</t>
  </si>
  <si>
    <t>ريتا القنطار</t>
  </si>
  <si>
    <t>راويه</t>
  </si>
  <si>
    <t>ديالا احمد</t>
  </si>
  <si>
    <t xml:space="preserve">اكرم </t>
  </si>
  <si>
    <t xml:space="preserve">ابتسام  </t>
  </si>
  <si>
    <t>تسنيم مطلق</t>
  </si>
  <si>
    <t>ساره العقاد</t>
  </si>
  <si>
    <t>آلاء خفاجه</t>
  </si>
  <si>
    <t xml:space="preserve">افتكار </t>
  </si>
  <si>
    <t>مرح سليمان</t>
  </si>
  <si>
    <t>فاطمة يوسف</t>
  </si>
  <si>
    <t>دانا عنيز</t>
  </si>
  <si>
    <t>عليا الاشقر</t>
  </si>
  <si>
    <t>ازهار</t>
  </si>
  <si>
    <t>ديانا حسن</t>
  </si>
  <si>
    <t>الهزاني</t>
  </si>
  <si>
    <t>ازدهار المغربي</t>
  </si>
  <si>
    <t xml:space="preserve">هند </t>
  </si>
  <si>
    <t>رنيم دركزلي</t>
  </si>
  <si>
    <t>صبا سويد</t>
  </si>
  <si>
    <t>محمد عبد المنعم</t>
  </si>
  <si>
    <t>وئام المصري</t>
  </si>
  <si>
    <t>اسراء محب الدين</t>
  </si>
  <si>
    <t>ابتسام الدنف</t>
  </si>
  <si>
    <t>ريف دمشق - ببيلا</t>
  </si>
  <si>
    <t>دانية الطسه</t>
  </si>
  <si>
    <t xml:space="preserve">مها </t>
  </si>
  <si>
    <t>ريم حمصي</t>
  </si>
  <si>
    <t>مرح زهر الدين</t>
  </si>
  <si>
    <t>دانه زريق</t>
  </si>
  <si>
    <t>كريس واكيم</t>
  </si>
  <si>
    <t>سمر مهنا</t>
  </si>
  <si>
    <t>خانه حسين</t>
  </si>
  <si>
    <t>وضحة</t>
  </si>
  <si>
    <t>دعاء سليمان</t>
  </si>
  <si>
    <t>هاجره</t>
  </si>
  <si>
    <t>ليلى الحجلي</t>
  </si>
  <si>
    <t>اسماء الاسعد</t>
  </si>
  <si>
    <t>خضره الحاج</t>
  </si>
  <si>
    <t>جبا</t>
  </si>
  <si>
    <t>اعتدال ساسه</t>
  </si>
  <si>
    <t>احمد العجيل</t>
  </si>
  <si>
    <t>الميادين</t>
  </si>
  <si>
    <t>حسن المراد</t>
  </si>
  <si>
    <t>معربة</t>
  </si>
  <si>
    <t>وسيم عامر</t>
  </si>
  <si>
    <t>حسين العقله</t>
  </si>
  <si>
    <t>احمد الشبلاق</t>
  </si>
  <si>
    <t>الكتيبه</t>
  </si>
  <si>
    <t>ارام عبد الولي</t>
  </si>
  <si>
    <t>نجوا</t>
  </si>
  <si>
    <t>ديالا البياري</t>
  </si>
  <si>
    <t xml:space="preserve">معن </t>
  </si>
  <si>
    <t>لجين مقداد</t>
  </si>
  <si>
    <t>بشرى السواحي</t>
  </si>
  <si>
    <t>اليرموك</t>
  </si>
  <si>
    <t>سليمان زيدان</t>
  </si>
  <si>
    <t>رنيم زيدان</t>
  </si>
  <si>
    <t>راما جلال</t>
  </si>
  <si>
    <t>فاتح</t>
  </si>
  <si>
    <t>بنان الجلودي</t>
  </si>
  <si>
    <t>تالا ظاظا</t>
  </si>
  <si>
    <t>سدره القدسي</t>
  </si>
  <si>
    <t>سارا دعمش</t>
  </si>
  <si>
    <t>فاطمه العينيه</t>
  </si>
  <si>
    <t>علا الصياد</t>
  </si>
  <si>
    <t>سلام المصري</t>
  </si>
  <si>
    <t>نور الحرح</t>
  </si>
  <si>
    <t xml:space="preserve">لنور </t>
  </si>
  <si>
    <t>غيداء حرزون</t>
  </si>
  <si>
    <t>أميره نديم</t>
  </si>
  <si>
    <t>محمد فراس</t>
  </si>
  <si>
    <t xml:space="preserve">ريما </t>
  </si>
  <si>
    <t>تهامه السليمان</t>
  </si>
  <si>
    <t>عبير داود</t>
  </si>
  <si>
    <t>مساكن نجها</t>
  </si>
  <si>
    <t>عفراء مرشد</t>
  </si>
  <si>
    <t>فاطمه منصور</t>
  </si>
  <si>
    <t>هدا</t>
  </si>
  <si>
    <t>علي الحصوه</t>
  </si>
  <si>
    <t>غدير يوسف</t>
  </si>
  <si>
    <t>محمد فنده</t>
  </si>
  <si>
    <t>محمد اكرم شبعانيه</t>
  </si>
  <si>
    <t>يسرا</t>
  </si>
  <si>
    <t>محمد الحاج</t>
  </si>
  <si>
    <t>خديجه عطا الله</t>
  </si>
  <si>
    <t>مازن عبد الحميد</t>
  </si>
  <si>
    <t>امجد الصالح</t>
  </si>
  <si>
    <t>حسن الحسن</t>
  </si>
  <si>
    <t>جهاديه الحمود</t>
  </si>
  <si>
    <t>قنا شمالي</t>
  </si>
  <si>
    <t>ندى البغدادي الدركزللي</t>
  </si>
  <si>
    <t>غيداء عرنوس</t>
  </si>
  <si>
    <t>محمد مامون</t>
  </si>
  <si>
    <t>ديمه زرزر</t>
  </si>
  <si>
    <t>نيكول ضاهر</t>
  </si>
  <si>
    <t>اياد</t>
  </si>
  <si>
    <t>رالدا</t>
  </si>
  <si>
    <t>نجلاء العلوي</t>
  </si>
  <si>
    <t>محمد فتحي</t>
  </si>
  <si>
    <t>مروه داود</t>
  </si>
  <si>
    <t>تاج الورود درويش</t>
  </si>
  <si>
    <t>غياث</t>
  </si>
  <si>
    <t>دعاء رجب</t>
  </si>
  <si>
    <t>وداد الضحاك</t>
  </si>
  <si>
    <t>تيماء</t>
  </si>
  <si>
    <t>فرح اللبواني</t>
  </si>
  <si>
    <t>محمد كمال</t>
  </si>
  <si>
    <t>مروه حمدان</t>
  </si>
  <si>
    <t>ابتسام الشيخ</t>
  </si>
  <si>
    <t>الرستن</t>
  </si>
  <si>
    <t>ماجده سيد</t>
  </si>
  <si>
    <t>هنوف النهار</t>
  </si>
  <si>
    <t>ابريهة</t>
  </si>
  <si>
    <t>ماجده الحريري</t>
  </si>
  <si>
    <t>يارا العراوي</t>
  </si>
  <si>
    <t>هيلين</t>
  </si>
  <si>
    <t>جمانه الجبان</t>
  </si>
  <si>
    <t>رهف الصباغ</t>
  </si>
  <si>
    <t>نور القلطقجي</t>
  </si>
  <si>
    <t>راما شمس الدين</t>
  </si>
  <si>
    <t>مؤيد</t>
  </si>
  <si>
    <t>جمانه عبدو</t>
  </si>
  <si>
    <t>نبراس</t>
  </si>
  <si>
    <t>سجود أبورافع</t>
  </si>
  <si>
    <t xml:space="preserve">زاكيه </t>
  </si>
  <si>
    <t xml:space="preserve">قلعة جندل </t>
  </si>
  <si>
    <t>دانه عابدين</t>
  </si>
  <si>
    <t>بلقيس الحبش</t>
  </si>
  <si>
    <t xml:space="preserve">ضياء الدين </t>
  </si>
  <si>
    <t>خزامى وسوف</t>
  </si>
  <si>
    <t>جلميدون</t>
  </si>
  <si>
    <t>روان فهد</t>
  </si>
  <si>
    <t>ريم عمران</t>
  </si>
  <si>
    <t>حماه-الدليبة</t>
  </si>
  <si>
    <t>ايه عبد الرحمن</t>
  </si>
  <si>
    <t xml:space="preserve">جائزة </t>
  </si>
  <si>
    <t>الاء ابو قبع</t>
  </si>
  <si>
    <t>رغد سليق</t>
  </si>
  <si>
    <t>محمد ممدوح نحلاوي</t>
  </si>
  <si>
    <t>سعيد ادريس</t>
  </si>
  <si>
    <t>مجدي التوماالبشاره</t>
  </si>
  <si>
    <t>مارلين</t>
  </si>
  <si>
    <t>السويدا - خربا</t>
  </si>
  <si>
    <t>عبد الرزاق شعيل</t>
  </si>
  <si>
    <t>عبدالمنعم</t>
  </si>
  <si>
    <t>هيلانه</t>
  </si>
  <si>
    <t>يسار منذر</t>
  </si>
  <si>
    <t>فارس صلاح الدين</t>
  </si>
  <si>
    <t>نوفليه</t>
  </si>
  <si>
    <t>محمد السلمان</t>
  </si>
  <si>
    <t>جواهر</t>
  </si>
  <si>
    <t>محمد يوسف الدوامنه</t>
  </si>
  <si>
    <t>تالا صوان</t>
  </si>
  <si>
    <t xml:space="preserve">تماضر </t>
  </si>
  <si>
    <t>براءه خشه</t>
  </si>
  <si>
    <t>فرح سلطان</t>
  </si>
  <si>
    <t>محمد اشرف</t>
  </si>
  <si>
    <t>رهف قلاجو</t>
  </si>
  <si>
    <t>أيسل الحموي</t>
  </si>
  <si>
    <t>رباح خيرزان</t>
  </si>
  <si>
    <t>سلمى الحموي</t>
  </si>
  <si>
    <t>محمد فتحى</t>
  </si>
  <si>
    <t>ليلاس شمندور</t>
  </si>
  <si>
    <t>امل العبود</t>
  </si>
  <si>
    <t xml:space="preserve">كامله </t>
  </si>
  <si>
    <t xml:space="preserve">عران </t>
  </si>
  <si>
    <t>رشا العقاد</t>
  </si>
  <si>
    <t>غنى الشلاح</t>
  </si>
  <si>
    <t>بارعة</t>
  </si>
  <si>
    <t>رهف الصبي</t>
  </si>
  <si>
    <t>مشفى السويداء</t>
  </si>
  <si>
    <t>تقى سلعس</t>
  </si>
  <si>
    <t xml:space="preserve">نديم </t>
  </si>
  <si>
    <t>لانا الديركي</t>
  </si>
  <si>
    <t>مأمون الصالحاني</t>
  </si>
  <si>
    <t>هايل رفاعه</t>
  </si>
  <si>
    <t>حمزة</t>
  </si>
  <si>
    <t>باسمة رفاعة</t>
  </si>
  <si>
    <t>ريف دمشق - اشرفية صحنايا</t>
  </si>
  <si>
    <t>تهاني عبد الكريم</t>
  </si>
  <si>
    <t>هاجر الحمود</t>
  </si>
  <si>
    <t>تماره انبوشه</t>
  </si>
  <si>
    <t>مياده المصري</t>
  </si>
  <si>
    <t>ساميه</t>
  </si>
  <si>
    <t>قطيفه</t>
  </si>
  <si>
    <t>مرام الحموي</t>
  </si>
  <si>
    <t>نسرين حنيفه</t>
  </si>
  <si>
    <t>دعاء الرفاعي</t>
  </si>
  <si>
    <t>زينب ديوب</t>
  </si>
  <si>
    <t>فاطمه التيناوي</t>
  </si>
  <si>
    <t>هند التيناوي</t>
  </si>
  <si>
    <t>كلاديس عازار</t>
  </si>
  <si>
    <t>رولا عليمي</t>
  </si>
  <si>
    <t>محمد منار</t>
  </si>
  <si>
    <t>لينا مشمش</t>
  </si>
  <si>
    <t>الهام الدنيفات</t>
  </si>
  <si>
    <t>قرفا</t>
  </si>
  <si>
    <t>كنزا سيركه</t>
  </si>
  <si>
    <t>مرج السلطان</t>
  </si>
  <si>
    <t>لنا الشريف</t>
  </si>
  <si>
    <t>شيرين صادقه</t>
  </si>
  <si>
    <t>محمد راتب</t>
  </si>
  <si>
    <t>كريستين شابو</t>
  </si>
  <si>
    <t>كابريل</t>
  </si>
  <si>
    <t>يمنى ابو حمزه</t>
  </si>
  <si>
    <t>بتول السيدحسن</t>
  </si>
  <si>
    <t>تقى طيري</t>
  </si>
  <si>
    <t>رزان فرحات</t>
  </si>
  <si>
    <t>روان الدره</t>
  </si>
  <si>
    <t xml:space="preserve">احمد ماهر </t>
  </si>
  <si>
    <t xml:space="preserve">ريمه </t>
  </si>
  <si>
    <t>جيزيل الشحاده</t>
  </si>
  <si>
    <t>لين التوما البشاره</t>
  </si>
  <si>
    <t>فداء قبلان</t>
  </si>
  <si>
    <t>ايه مكنا</t>
  </si>
  <si>
    <t>نبال المرابع</t>
  </si>
  <si>
    <t>بدريه الاحمد</t>
  </si>
  <si>
    <t>آيات الحوراني</t>
  </si>
  <si>
    <t>رؤى العر</t>
  </si>
  <si>
    <t xml:space="preserve">روضه </t>
  </si>
  <si>
    <t>دعاء عيدو</t>
  </si>
  <si>
    <t xml:space="preserve">بداما </t>
  </si>
  <si>
    <t>ايات الطحان</t>
  </si>
  <si>
    <t>ذهبيه الشامي</t>
  </si>
  <si>
    <t>نوال شهدا</t>
  </si>
  <si>
    <t xml:space="preserve">لجين الحفار </t>
  </si>
  <si>
    <t>هاله خشامه</t>
  </si>
  <si>
    <t>30/8/1998</t>
  </si>
  <si>
    <t>الاحساء</t>
  </si>
  <si>
    <t>ايدال الشما</t>
  </si>
  <si>
    <t>هيفاء شدود</t>
  </si>
  <si>
    <t>سلمى ابو خزام</t>
  </si>
  <si>
    <t>هند حرب</t>
  </si>
  <si>
    <t xml:space="preserve">فريد </t>
  </si>
  <si>
    <t xml:space="preserve">وحيده </t>
  </si>
  <si>
    <t>رزان الضاهر</t>
  </si>
  <si>
    <t>منال ابودقه</t>
  </si>
  <si>
    <t>فهميه</t>
  </si>
  <si>
    <t>شام موسى</t>
  </si>
  <si>
    <t>مريم حسن</t>
  </si>
  <si>
    <t>نمير</t>
  </si>
  <si>
    <t>الجيد</t>
  </si>
  <si>
    <t>علا الدبس</t>
  </si>
  <si>
    <t>روان فياض</t>
  </si>
  <si>
    <t>وفاء عبد الخالق</t>
  </si>
  <si>
    <t>ركن الدين</t>
  </si>
  <si>
    <t>شاديه</t>
  </si>
  <si>
    <t>ربا تمساح</t>
  </si>
  <si>
    <t>عيشه ريحان</t>
  </si>
  <si>
    <t>رامي ندور</t>
  </si>
  <si>
    <t>حليم</t>
  </si>
  <si>
    <t>منى قريط</t>
  </si>
  <si>
    <t>يزن خرسه</t>
  </si>
  <si>
    <t>كنان البربور</t>
  </si>
  <si>
    <t>هيله</t>
  </si>
  <si>
    <t>حاتم الحسين</t>
  </si>
  <si>
    <t>ربيع</t>
  </si>
  <si>
    <t>السجن</t>
  </si>
  <si>
    <t>حسني عابو</t>
  </si>
  <si>
    <t>سيدنافع</t>
  </si>
  <si>
    <t>طارق العر</t>
  </si>
  <si>
    <t>هاديه مرعي</t>
  </si>
  <si>
    <t>يزن اسبر</t>
  </si>
  <si>
    <t>محمد امين حموده</t>
  </si>
  <si>
    <t>نور البردويل</t>
  </si>
  <si>
    <t>يعقوب</t>
  </si>
  <si>
    <t>ابتهال</t>
  </si>
  <si>
    <t>سام غندور</t>
  </si>
  <si>
    <t>رامي الدقاق</t>
  </si>
  <si>
    <t>القطيف</t>
  </si>
  <si>
    <t>ابي يوسف</t>
  </si>
  <si>
    <t>وسام عقله</t>
  </si>
  <si>
    <t>زيانات</t>
  </si>
  <si>
    <t>حمزه العلي</t>
  </si>
  <si>
    <t>ريف دمشق- بيطارية</t>
  </si>
  <si>
    <t>مادج</t>
  </si>
  <si>
    <t>جناده صالح</t>
  </si>
  <si>
    <t>احمد الصالح</t>
  </si>
  <si>
    <t>هجين</t>
  </si>
  <si>
    <t>احمد البطين</t>
  </si>
  <si>
    <t>رعد الحكيم</t>
  </si>
  <si>
    <t>رفاء</t>
  </si>
  <si>
    <t>محمد كرم غبش</t>
  </si>
  <si>
    <t>عبد السلام ابو قبع</t>
  </si>
  <si>
    <t>اريج مراد</t>
  </si>
  <si>
    <t>محممد هشام</t>
  </si>
  <si>
    <t>زويا عبد الكريم</t>
  </si>
  <si>
    <t>ينال</t>
  </si>
  <si>
    <t>لانا المصري</t>
  </si>
  <si>
    <t>حلا سليمان</t>
  </si>
  <si>
    <t>اسد</t>
  </si>
  <si>
    <t>لين الماوردي</t>
  </si>
  <si>
    <t>سعسع</t>
  </si>
  <si>
    <t>نور الحافظ</t>
  </si>
  <si>
    <t>ريم النوري</t>
  </si>
  <si>
    <t>رشا النوري</t>
  </si>
  <si>
    <t>انغام علوش</t>
  </si>
  <si>
    <t>هنيده</t>
  </si>
  <si>
    <t>عفيفه كحال</t>
  </si>
  <si>
    <t>سمر فندي</t>
  </si>
  <si>
    <t>يارا الجمعه</t>
  </si>
  <si>
    <t>كوسر</t>
  </si>
  <si>
    <t>بدور كامل</t>
  </si>
  <si>
    <t xml:space="preserve">خلود </t>
  </si>
  <si>
    <t>خديجه ورده</t>
  </si>
  <si>
    <t xml:space="preserve">عيسى </t>
  </si>
  <si>
    <t xml:space="preserve">عائشه ورده </t>
  </si>
  <si>
    <t>جيسيكا الصايغ</t>
  </si>
  <si>
    <t>لوريس</t>
  </si>
  <si>
    <t>شهد الحافي</t>
  </si>
  <si>
    <t>شيماء علي</t>
  </si>
  <si>
    <t>سعاد الزعوقي</t>
  </si>
  <si>
    <t>اسماء اللحام</t>
  </si>
  <si>
    <t>حنين الحريب</t>
  </si>
  <si>
    <t>نوال القداح</t>
  </si>
  <si>
    <t>غزل ابو عمار</t>
  </si>
  <si>
    <t>ارجوان</t>
  </si>
  <si>
    <t>ساره نصر الله</t>
  </si>
  <si>
    <t>نور الحروب</t>
  </si>
  <si>
    <t>هبه بنيان</t>
  </si>
  <si>
    <t>مبينه</t>
  </si>
  <si>
    <t>موسى ميدع</t>
  </si>
  <si>
    <t>ميريام</t>
  </si>
  <si>
    <t>امير دبا</t>
  </si>
  <si>
    <t>احمد افليس</t>
  </si>
  <si>
    <t>مؤيد مخللاتي</t>
  </si>
  <si>
    <t>محمود حسين درويش</t>
  </si>
  <si>
    <t>نور النابلسي</t>
  </si>
  <si>
    <t>الزهراء الاعور</t>
  </si>
  <si>
    <t>كنانه ياسين الصباغ</t>
  </si>
  <si>
    <t>ريم خضره</t>
  </si>
  <si>
    <t>أمجد</t>
  </si>
  <si>
    <t>آمنة</t>
  </si>
  <si>
    <t>شهد جمال الدين</t>
  </si>
  <si>
    <t>لطفيه اللحام</t>
  </si>
  <si>
    <t>ديمه شحاده</t>
  </si>
  <si>
    <t xml:space="preserve">فاديا </t>
  </si>
  <si>
    <t>حنان نصر</t>
  </si>
  <si>
    <t>لانا نجيب</t>
  </si>
  <si>
    <t>ياسمين علي ديب</t>
  </si>
  <si>
    <t>ديمه الحسين</t>
  </si>
  <si>
    <t xml:space="preserve">نصار </t>
  </si>
  <si>
    <t xml:space="preserve">غادية </t>
  </si>
  <si>
    <t xml:space="preserve">قامعة المضيق </t>
  </si>
  <si>
    <t>منى المهايني</t>
  </si>
  <si>
    <t>مياس</t>
  </si>
  <si>
    <t>راما جعاره</t>
  </si>
  <si>
    <t xml:space="preserve">بيت سحم </t>
  </si>
  <si>
    <t>رنيم الحمد</t>
  </si>
  <si>
    <t>غادة العلبي</t>
  </si>
  <si>
    <t>مرح سعود</t>
  </si>
  <si>
    <t xml:space="preserve">شيرين </t>
  </si>
  <si>
    <t>هيلين غزال</t>
  </si>
  <si>
    <t>روان دركزنلي</t>
  </si>
  <si>
    <t xml:space="preserve">حسام </t>
  </si>
  <si>
    <t>نوران اندوره</t>
  </si>
  <si>
    <t>سارة</t>
  </si>
  <si>
    <t>منيره العقاد</t>
  </si>
  <si>
    <t>سماح ارشيد</t>
  </si>
  <si>
    <t>الين القواص</t>
  </si>
  <si>
    <t>اسراء خالد</t>
  </si>
  <si>
    <t>دروشا</t>
  </si>
  <si>
    <t>الاء شعبان</t>
  </si>
  <si>
    <t>ايات خلف</t>
  </si>
  <si>
    <t>آيه قلفه</t>
  </si>
  <si>
    <t>آية الشيخ محمد</t>
  </si>
  <si>
    <t>آيه المسلم</t>
  </si>
  <si>
    <t>ساره الحبال</t>
  </si>
  <si>
    <t>طارق قشوم</t>
  </si>
  <si>
    <t>مجد عيسى</t>
  </si>
  <si>
    <t>علوان</t>
  </si>
  <si>
    <t>حمود رضوان</t>
  </si>
  <si>
    <t>سوريا - السويداء</t>
  </si>
  <si>
    <t xml:space="preserve">باسمه اسماعيل </t>
  </si>
  <si>
    <t>طلال الفاعور بني العباس</t>
  </si>
  <si>
    <t>نائلة</t>
  </si>
  <si>
    <t>السعودية/جدة</t>
  </si>
  <si>
    <t>عبد العزيز الحفري</t>
  </si>
  <si>
    <t>عبد الله حتاحت</t>
  </si>
  <si>
    <t>محمد غزوان</t>
  </si>
  <si>
    <t>محمد أوس الدهان</t>
  </si>
  <si>
    <t>مصعب الرفاعي</t>
  </si>
  <si>
    <t>وجدان</t>
  </si>
  <si>
    <t>احمد محمد</t>
  </si>
  <si>
    <t>احمد الاسعد</t>
  </si>
  <si>
    <t>ولاء شعبان</t>
  </si>
  <si>
    <t>ساهر</t>
  </si>
  <si>
    <t>ليلي</t>
  </si>
  <si>
    <t>فرح يوسف طرشا</t>
  </si>
  <si>
    <t>ياسمين جمعه</t>
  </si>
  <si>
    <t>دعاء السعدي</t>
  </si>
  <si>
    <t>هلا سعيد</t>
  </si>
  <si>
    <t>ميسم خضره</t>
  </si>
  <si>
    <t>دانيا الصيداوي</t>
  </si>
  <si>
    <t>غانا</t>
  </si>
  <si>
    <t>مميز الخولي</t>
  </si>
  <si>
    <t>نور تكله</t>
  </si>
  <si>
    <t>نور كبه</t>
  </si>
  <si>
    <t>صيدنايا</t>
  </si>
  <si>
    <t>لين الخوجه</t>
  </si>
  <si>
    <t>دانا</t>
  </si>
  <si>
    <t>غريس كلش</t>
  </si>
  <si>
    <t>صبا حمامي</t>
  </si>
  <si>
    <t>منيره قباوه</t>
  </si>
  <si>
    <t>علياء الخطيب</t>
  </si>
  <si>
    <t>حنين بدران</t>
  </si>
  <si>
    <t xml:space="preserve">ديب </t>
  </si>
  <si>
    <t xml:space="preserve">نهى </t>
  </si>
  <si>
    <t>حنين يقظان</t>
  </si>
  <si>
    <t>لوسيان صقر</t>
  </si>
  <si>
    <t>اسامه البيبي</t>
  </si>
  <si>
    <t>محمد حسام الدين مرعي</t>
  </si>
  <si>
    <t>محمد ضياء الدين</t>
  </si>
  <si>
    <t>محمد بشير السادات</t>
  </si>
  <si>
    <t>احمد اليونس</t>
  </si>
  <si>
    <t>عزالدين</t>
  </si>
  <si>
    <t>نور سلام</t>
  </si>
  <si>
    <t>بيان ابو ذراع</t>
  </si>
  <si>
    <t>حسان الريحاني</t>
  </si>
  <si>
    <t>محمد محروس</t>
  </si>
  <si>
    <t>إيمان خليفة</t>
  </si>
  <si>
    <t>محمد ياسر</t>
  </si>
  <si>
    <t>علي القطريب</t>
  </si>
  <si>
    <t>غفران عيسى</t>
  </si>
  <si>
    <t xml:space="preserve">امينه </t>
  </si>
  <si>
    <t>آيات الراعي</t>
  </si>
  <si>
    <t>مليحه</t>
  </si>
  <si>
    <t>لجين الماضي</t>
  </si>
  <si>
    <t>كفاح النصارى</t>
  </si>
  <si>
    <t>فاطمه اختيار</t>
  </si>
  <si>
    <t>هلا شهاب</t>
  </si>
  <si>
    <t>بشرى القادري</t>
  </si>
  <si>
    <t>هبه القباني</t>
  </si>
  <si>
    <t>ليليان اللحام</t>
  </si>
  <si>
    <t>كلود</t>
  </si>
  <si>
    <t>روان الشاويش</t>
  </si>
  <si>
    <t>رزان البيرقدار</t>
  </si>
  <si>
    <t>محمد بديع مسلمانيه حريره</t>
  </si>
  <si>
    <t>مصعب شتيوي</t>
  </si>
  <si>
    <t>معن الحمود</t>
  </si>
  <si>
    <t>لطفيه</t>
  </si>
  <si>
    <t>دعاء صالح</t>
  </si>
  <si>
    <t>بشرى زيتون</t>
  </si>
  <si>
    <t>الجبه</t>
  </si>
  <si>
    <t>لينا الحلو</t>
  </si>
  <si>
    <t>جبرائيل</t>
  </si>
  <si>
    <t>رحاب محمود</t>
  </si>
  <si>
    <t>محمد الرفاعي</t>
  </si>
  <si>
    <t>دير البخت</t>
  </si>
  <si>
    <t>مصطفى السباهي</t>
  </si>
  <si>
    <t>فرح بايرلي</t>
  </si>
  <si>
    <t>زينب الحسين</t>
  </si>
  <si>
    <t>فاتن نزهه</t>
  </si>
  <si>
    <t>فايزه الحبش</t>
  </si>
  <si>
    <t xml:space="preserve">حسناء حسن </t>
  </si>
  <si>
    <t>دلال عصيده</t>
  </si>
  <si>
    <t>بهجاه</t>
  </si>
  <si>
    <t>لمى جحا</t>
  </si>
  <si>
    <t>رفيده</t>
  </si>
  <si>
    <t>مرح رافع</t>
  </si>
  <si>
    <t>رفيف</t>
  </si>
  <si>
    <t>لمى نصر</t>
  </si>
  <si>
    <t>نصرية</t>
  </si>
  <si>
    <t>هيا الابراهيم</t>
  </si>
  <si>
    <t>صفاء بلان</t>
  </si>
  <si>
    <t>مروا العجان</t>
  </si>
  <si>
    <t>هنادي الساميه</t>
  </si>
  <si>
    <t>ميساء فلوح</t>
  </si>
  <si>
    <t xml:space="preserve">بصير </t>
  </si>
  <si>
    <t>سماره طه</t>
  </si>
  <si>
    <t>لمى المهايني</t>
  </si>
  <si>
    <t>مروه الفردوس العظم</t>
  </si>
  <si>
    <t>نور الاحمر</t>
  </si>
  <si>
    <t>سوزان ابراهيم</t>
  </si>
  <si>
    <t>المويسه</t>
  </si>
  <si>
    <t>باسمه قربان</t>
  </si>
  <si>
    <t>محيا العش</t>
  </si>
  <si>
    <t>نور الهدى العش</t>
  </si>
  <si>
    <t xml:space="preserve">الحرجلة </t>
  </si>
  <si>
    <t>ايمان البدوي</t>
  </si>
  <si>
    <t>بدا</t>
  </si>
  <si>
    <t>رانيا شتيوي</t>
  </si>
  <si>
    <t>ساره طه</t>
  </si>
  <si>
    <t>علا باشي</t>
  </si>
  <si>
    <t>سميح</t>
  </si>
  <si>
    <t>ايمان الحمصي</t>
  </si>
  <si>
    <t>ديما ابو النصر</t>
  </si>
  <si>
    <t>ناديا سوقيه</t>
  </si>
  <si>
    <t>الاء سعيد</t>
  </si>
  <si>
    <t>بتول الحاج علي</t>
  </si>
  <si>
    <t>جميله الحوري</t>
  </si>
  <si>
    <t>كناكر</t>
  </si>
  <si>
    <t>جنا الصيفي</t>
  </si>
  <si>
    <t>سعدى</t>
  </si>
  <si>
    <t>دانه الحكيم</t>
  </si>
  <si>
    <t>تكسس</t>
  </si>
  <si>
    <t>رؤى مرقبي</t>
  </si>
  <si>
    <t>رنا ابو عقل</t>
  </si>
  <si>
    <t>روان مخيبر</t>
  </si>
  <si>
    <t>احمد مازن</t>
  </si>
  <si>
    <t>تلفيتا</t>
  </si>
  <si>
    <t>ساميه خطاب</t>
  </si>
  <si>
    <t>حمديه</t>
  </si>
  <si>
    <t>شهد العوفي</t>
  </si>
  <si>
    <t>فايزه العبد</t>
  </si>
  <si>
    <t>فايزه المظلوم</t>
  </si>
  <si>
    <t>ىمال</t>
  </si>
  <si>
    <t>نعمات الرفاعي</t>
  </si>
  <si>
    <t>ياسمين عباس</t>
  </si>
  <si>
    <t>نجوى يونس</t>
  </si>
  <si>
    <t>مروى الخضراء</t>
  </si>
  <si>
    <t>محمد صابر</t>
  </si>
  <si>
    <t>غاليه سلاله</t>
  </si>
  <si>
    <t>هبه غزاله عينيه</t>
  </si>
  <si>
    <t>فتحيه الحاج علي</t>
  </si>
  <si>
    <t>رفاعيه</t>
  </si>
  <si>
    <t xml:space="preserve">راس المعره </t>
  </si>
  <si>
    <t>سماح الهواش</t>
  </si>
  <si>
    <t>زينب العبد الله</t>
  </si>
  <si>
    <t>هبه الفتال</t>
  </si>
  <si>
    <t>فاديه كتابه</t>
  </si>
  <si>
    <t>نور الحكيم</t>
  </si>
  <si>
    <t>تفريد</t>
  </si>
  <si>
    <t>راما الحمصي</t>
  </si>
  <si>
    <t>مروى ابو ريشه</t>
  </si>
  <si>
    <t>امل حبي</t>
  </si>
  <si>
    <t>بنان</t>
  </si>
  <si>
    <t>اناس حوا</t>
  </si>
  <si>
    <t>امل قضماني</t>
  </si>
  <si>
    <t>احمد زهير</t>
  </si>
  <si>
    <t>سحر دخيل</t>
  </si>
  <si>
    <t>نبع الصخر</t>
  </si>
  <si>
    <t>الاء نصر الله</t>
  </si>
  <si>
    <t>صفيه الحلبي</t>
  </si>
  <si>
    <t>فاطمه درغام</t>
  </si>
  <si>
    <t>ولاء مرزوق</t>
  </si>
  <si>
    <t>رغد حيدر</t>
  </si>
  <si>
    <t>رولان ابراهيم</t>
  </si>
  <si>
    <t>بعيته</t>
  </si>
  <si>
    <t>فاطمه العزي النقشبندي</t>
  </si>
  <si>
    <t>ميرنا احمد</t>
  </si>
  <si>
    <t>هيا ابو شعر</t>
  </si>
  <si>
    <t>منى زين العابدين</t>
  </si>
  <si>
    <t>احمد غالب</t>
  </si>
  <si>
    <t>نسيمه</t>
  </si>
  <si>
    <t>اسمهان اوسو</t>
  </si>
  <si>
    <t>ديانا زخم</t>
  </si>
  <si>
    <t>لودي</t>
  </si>
  <si>
    <t>راما عيطه</t>
  </si>
  <si>
    <t>عتاب فرج</t>
  </si>
  <si>
    <t>بيان النابلسي</t>
  </si>
  <si>
    <t>لبنى الاشقر</t>
  </si>
  <si>
    <t>سلوى رزوق</t>
  </si>
  <si>
    <t>سلام الحاج علي</t>
  </si>
  <si>
    <t xml:space="preserve">خربه غزاله </t>
  </si>
  <si>
    <t>حنين الانقر</t>
  </si>
  <si>
    <t>ساره التشه</t>
  </si>
  <si>
    <t>تهاني طالب</t>
  </si>
  <si>
    <t>نهى القنواتي</t>
  </si>
  <si>
    <t>علا عاقله</t>
  </si>
  <si>
    <t>ساره شموط</t>
  </si>
  <si>
    <t>الاء حبال</t>
  </si>
  <si>
    <t>ايلا هدايا</t>
  </si>
  <si>
    <t>محمد وائل</t>
  </si>
  <si>
    <t>لوليا هدايا</t>
  </si>
  <si>
    <t>وسيم</t>
  </si>
  <si>
    <t>ايه الرحمن الاسعد</t>
  </si>
  <si>
    <t>موحسن</t>
  </si>
  <si>
    <t>ديانا الصغير</t>
  </si>
  <si>
    <t>نور الهدى عمر</t>
  </si>
  <si>
    <t>بساتين</t>
  </si>
  <si>
    <t>شهد العصيري</t>
  </si>
  <si>
    <t>امير</t>
  </si>
  <si>
    <t>شهد حسون</t>
  </si>
  <si>
    <t>ريحان</t>
  </si>
  <si>
    <t>خديجه البر</t>
  </si>
  <si>
    <t>يعفور</t>
  </si>
  <si>
    <t>هديل عبد المجيد</t>
  </si>
  <si>
    <t>هاديا</t>
  </si>
  <si>
    <t xml:space="preserve">غزلانية </t>
  </si>
  <si>
    <t>كناز شيخ</t>
  </si>
  <si>
    <t>مي مارديني</t>
  </si>
  <si>
    <t>رانيه الخلف</t>
  </si>
  <si>
    <t>روان عبد الحي</t>
  </si>
  <si>
    <t>زينه محمد</t>
  </si>
  <si>
    <t>ريم الجوخدار</t>
  </si>
  <si>
    <t>راويه الشعار</t>
  </si>
  <si>
    <t>ايه سره</t>
  </si>
  <si>
    <t>رهف المعتصم</t>
  </si>
  <si>
    <t xml:space="preserve">دمشق ميدان </t>
  </si>
  <si>
    <t>دانيا الابيض</t>
  </si>
  <si>
    <t>لما خولاني</t>
  </si>
  <si>
    <t>رشا الحجي</t>
  </si>
  <si>
    <t>غفران مهتدي</t>
  </si>
  <si>
    <t>صبا الجرماني</t>
  </si>
  <si>
    <t>وفاء السلامه</t>
  </si>
  <si>
    <t>رؤى ميا</t>
  </si>
  <si>
    <t>رشا ابو حمدان</t>
  </si>
  <si>
    <t>انعامي</t>
  </si>
  <si>
    <t>شذا شداد</t>
  </si>
  <si>
    <t>حبوس</t>
  </si>
  <si>
    <t>شهد تقلا</t>
  </si>
  <si>
    <t>رغد عبد الفتاح</t>
  </si>
  <si>
    <t>ردينه شتيوي</t>
  </si>
  <si>
    <t>شتيوي</t>
  </si>
  <si>
    <t>خضره السعيد</t>
  </si>
  <si>
    <t>مقيليبه</t>
  </si>
  <si>
    <t>ديما عبود</t>
  </si>
  <si>
    <t xml:space="preserve">قطيلبية </t>
  </si>
  <si>
    <t>شيريهان سلوم</t>
  </si>
  <si>
    <t>بتول الرصيص</t>
  </si>
  <si>
    <t>الاء قابل</t>
  </si>
  <si>
    <t>الخرج</t>
  </si>
  <si>
    <t>زينه موعي</t>
  </si>
  <si>
    <t>نهر البارد</t>
  </si>
  <si>
    <t>اناس صالح</t>
  </si>
  <si>
    <t>باب لور</t>
  </si>
  <si>
    <t>يمن عثمان</t>
  </si>
  <si>
    <t>رشا المحني</t>
  </si>
  <si>
    <t>بيان خلقي</t>
  </si>
  <si>
    <t>محمد اكرام</t>
  </si>
  <si>
    <t>ريتا الراعي</t>
  </si>
  <si>
    <t>ايه صافي</t>
  </si>
  <si>
    <t>بارعه الغزي</t>
  </si>
  <si>
    <t>رؤى الدباك</t>
  </si>
  <si>
    <t>ريم ورده</t>
  </si>
  <si>
    <t>ريما ناصر</t>
  </si>
  <si>
    <t>ساره القده</t>
  </si>
  <si>
    <t>سمر معروف</t>
  </si>
  <si>
    <t>ابتسام ابراهيم</t>
  </si>
  <si>
    <t>شهد الجرمقاني</t>
  </si>
  <si>
    <t>اريام</t>
  </si>
  <si>
    <t xml:space="preserve">عرمان </t>
  </si>
  <si>
    <t>كارين الصيفي</t>
  </si>
  <si>
    <t>الزاويه</t>
  </si>
  <si>
    <t>مروه محيسن</t>
  </si>
  <si>
    <t>منى الحرفوش</t>
  </si>
  <si>
    <t>حكمات</t>
  </si>
  <si>
    <t>نجاه الاسعد</t>
  </si>
  <si>
    <t>هنادي تلتلو</t>
  </si>
  <si>
    <t>جنديرس</t>
  </si>
  <si>
    <t>غدير يونس</t>
  </si>
  <si>
    <t>مدنيه</t>
  </si>
  <si>
    <t>ماريه الصغير</t>
  </si>
  <si>
    <t>محمدالبدر</t>
  </si>
  <si>
    <t>حلا الطباع</t>
  </si>
  <si>
    <t>منانة</t>
  </si>
  <si>
    <t>نورمان ابراهيم</t>
  </si>
  <si>
    <t>مجد رشيدالشعراني</t>
  </si>
  <si>
    <t>الدور</t>
  </si>
  <si>
    <t xml:space="preserve">مجد جبرة </t>
  </si>
  <si>
    <t xml:space="preserve">هالة </t>
  </si>
  <si>
    <t>سامي زعتر</t>
  </si>
  <si>
    <t>محمد بشر الزبيبي</t>
  </si>
  <si>
    <t>وائل قادري</t>
  </si>
  <si>
    <t>ميشيل طعمه</t>
  </si>
  <si>
    <t>عبد الباسط المكاوي</t>
  </si>
  <si>
    <t>ميلاد احمد</t>
  </si>
  <si>
    <t>عمرو ابو صعب</t>
  </si>
  <si>
    <t>عمار الشاطر</t>
  </si>
  <si>
    <t>وليم منيف</t>
  </si>
  <si>
    <t>هجر</t>
  </si>
  <si>
    <t>مشيره</t>
  </si>
  <si>
    <t>محمد الخلف</t>
  </si>
  <si>
    <t>هدله الجاسم</t>
  </si>
  <si>
    <t>نشابيه</t>
  </si>
  <si>
    <t>محمد رياض زرزور</t>
  </si>
  <si>
    <t>سامر عدس</t>
  </si>
  <si>
    <t>لويس اندراوس</t>
  </si>
  <si>
    <t>عبيده السمهر</t>
  </si>
  <si>
    <t>ذيبه</t>
  </si>
  <si>
    <t xml:space="preserve">الناصرية </t>
  </si>
  <si>
    <t>كناز الشيخ علي</t>
  </si>
  <si>
    <t>بيان روميه</t>
  </si>
  <si>
    <t>وفاء زين</t>
  </si>
  <si>
    <t>خالد شعبان</t>
  </si>
  <si>
    <t>عين الحيات</t>
  </si>
  <si>
    <t>ممدوح درويش</t>
  </si>
  <si>
    <t>محمد يسار</t>
  </si>
  <si>
    <t xml:space="preserve">العين </t>
  </si>
  <si>
    <t>برزان عبد الكريم</t>
  </si>
  <si>
    <t>عبد الباقي</t>
  </si>
  <si>
    <t>عبد المنعم الفرحان</t>
  </si>
  <si>
    <t>برزة</t>
  </si>
  <si>
    <t>ياسر الحميد</t>
  </si>
  <si>
    <t>عبد الحكيم</t>
  </si>
  <si>
    <t>افتكار</t>
  </si>
  <si>
    <t xml:space="preserve">انخل </t>
  </si>
  <si>
    <t>نوار منصور</t>
  </si>
  <si>
    <t xml:space="preserve">ايوا ميركا </t>
  </si>
  <si>
    <t>عبد العزيز الشافعي</t>
  </si>
  <si>
    <t>فواز الجاحد</t>
  </si>
  <si>
    <t>مثنى حمد</t>
  </si>
  <si>
    <t xml:space="preserve">نامر </t>
  </si>
  <si>
    <t>مجد قنبس</t>
  </si>
  <si>
    <t>حسن اسماعيل الخضر</t>
  </si>
  <si>
    <t>عبد المقصود</t>
  </si>
  <si>
    <t>محمد الجوساني</t>
  </si>
  <si>
    <t>عبد المعطي</t>
  </si>
  <si>
    <t>ميدعا</t>
  </si>
  <si>
    <t>جمال اسماعيل</t>
  </si>
  <si>
    <t>سليمان عيسى</t>
  </si>
  <si>
    <t>مصباح</t>
  </si>
  <si>
    <t>منازل</t>
  </si>
  <si>
    <t>طارق نفاع</t>
  </si>
  <si>
    <t>ملحم</t>
  </si>
  <si>
    <t>زاد الخير</t>
  </si>
  <si>
    <t>محمد علي المرستاني</t>
  </si>
  <si>
    <t>احسان لحلوح</t>
  </si>
  <si>
    <t>الفوعة</t>
  </si>
  <si>
    <t>محمد القديمي</t>
  </si>
  <si>
    <t>تبوك</t>
  </si>
  <si>
    <t>محمد الدخل الله</t>
  </si>
  <si>
    <t>صافي</t>
  </si>
  <si>
    <t>وائل ياسمينه</t>
  </si>
  <si>
    <t>محمد سميح</t>
  </si>
  <si>
    <t>وائله</t>
  </si>
  <si>
    <t>باسل عيزوق</t>
  </si>
  <si>
    <t xml:space="preserve">السلمية </t>
  </si>
  <si>
    <t>رامي التويني</t>
  </si>
  <si>
    <t>حلومه</t>
  </si>
  <si>
    <t>تلمنس</t>
  </si>
  <si>
    <t>صالح رضا</t>
  </si>
  <si>
    <t>طاهر الفاضل</t>
  </si>
  <si>
    <t>ثامر</t>
  </si>
  <si>
    <t>بقرص تحتاني</t>
  </si>
  <si>
    <t>عيسى ادريس</t>
  </si>
  <si>
    <t>مختار</t>
  </si>
  <si>
    <t>سعيده</t>
  </si>
  <si>
    <t xml:space="preserve">دير شميل </t>
  </si>
  <si>
    <t>هاني الحناوي</t>
  </si>
  <si>
    <t>نادره</t>
  </si>
  <si>
    <t>كفير الزيت</t>
  </si>
  <si>
    <t>محمد يوسف الخطيب</t>
  </si>
  <si>
    <t>يوسف القادري</t>
  </si>
  <si>
    <t>محمد شاكر الحنش</t>
  </si>
  <si>
    <t>يمان سلام</t>
  </si>
  <si>
    <t>هدايا القادري</t>
  </si>
  <si>
    <t>ايمان حميد</t>
  </si>
  <si>
    <t>مناهل الشرقاوي</t>
  </si>
  <si>
    <t>راما البكري</t>
  </si>
  <si>
    <t>جمانه عيد</t>
  </si>
  <si>
    <t>فراس</t>
  </si>
  <si>
    <t>هدى العمري</t>
  </si>
  <si>
    <t>رابعة</t>
  </si>
  <si>
    <t>ابراهيم الرفاعي</t>
  </si>
  <si>
    <t>هادي ابو عيشه</t>
  </si>
  <si>
    <t>زينب سلامه</t>
  </si>
  <si>
    <t>ليلاس الحلواني</t>
  </si>
  <si>
    <t>احمد ايهاب</t>
  </si>
  <si>
    <t>لمياء صلاح الدين</t>
  </si>
  <si>
    <t>زهراء حيدري</t>
  </si>
  <si>
    <t>عبد الواسع</t>
  </si>
  <si>
    <t>مي شلش</t>
  </si>
  <si>
    <t xml:space="preserve">لواحظ </t>
  </si>
  <si>
    <t>علياء سفكوني</t>
  </si>
  <si>
    <t>جعفر سليمان</t>
  </si>
  <si>
    <t>محمد الضامن</t>
  </si>
  <si>
    <t>ضيف الله</t>
  </si>
  <si>
    <t>ندى الديب</t>
  </si>
  <si>
    <t>طنوس</t>
  </si>
  <si>
    <t>ابتهاج</t>
  </si>
  <si>
    <t>ناهد المحمد</t>
  </si>
  <si>
    <t>فطمه سليمان</t>
  </si>
  <si>
    <t>غدير الاعور</t>
  </si>
  <si>
    <t>سامي آغا</t>
  </si>
  <si>
    <t>ندى حبيب</t>
  </si>
  <si>
    <t>نور ابو شاهين</t>
  </si>
  <si>
    <t>احلام الصالح</t>
  </si>
  <si>
    <t>أمون</t>
  </si>
  <si>
    <t>تهاني الهادي</t>
  </si>
  <si>
    <t xml:space="preserve">ديانا أبو علي </t>
  </si>
  <si>
    <t>شاديه حسين</t>
  </si>
  <si>
    <t>لبانه سليم</t>
  </si>
  <si>
    <t>ميرنا سلمان</t>
  </si>
  <si>
    <t>لورى</t>
  </si>
  <si>
    <t>لينا دحدل</t>
  </si>
  <si>
    <t>عويسيه</t>
  </si>
  <si>
    <t>يارا خير بك</t>
  </si>
  <si>
    <t>سارة الصعيدي</t>
  </si>
  <si>
    <t>نور الاخرس</t>
  </si>
  <si>
    <t>احمد هدى</t>
  </si>
  <si>
    <t>كامل حسين</t>
  </si>
  <si>
    <t>علي النوري</t>
  </si>
  <si>
    <t>زينب عباس</t>
  </si>
  <si>
    <t>جعفر</t>
  </si>
  <si>
    <t>نور عمران</t>
  </si>
  <si>
    <t>القطيفة</t>
  </si>
  <si>
    <t>إعادة ارتباط</t>
  </si>
  <si>
    <t>كنان الفلاح</t>
  </si>
  <si>
    <t>هاني عربش</t>
  </si>
  <si>
    <t>اسامة الايمام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</si>
</sst>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000]yyyy/mm/dd;@"/>
    <numFmt numFmtId="165" formatCode="#,##0\ &quot;ل.س.‏&quot;"/>
    <numFmt numFmtId="166" formatCode="[$-2010000]yyyy/mm/dd;@"/>
  </numFmts>
  <fonts count="10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2"/>
      <color rgb="FFFF0000"/>
      <name val="Sakkal Majalla"/>
    </font>
    <font>
      <sz val="8"/>
      <name val="Arial"/>
      <family val="2"/>
    </font>
    <font>
      <b/>
      <sz val="12"/>
      <color theme="1"/>
      <name val="Sakkal Majalla"/>
    </font>
    <font>
      <b/>
      <sz val="16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name val="Arial"/>
      <family val="2"/>
      <charset val="178"/>
    </font>
    <font>
      <sz val="12"/>
      <color rgb="FFFF0000"/>
      <name val="Calibri"/>
      <family val="2"/>
      <charset val="178"/>
      <scheme val="minor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2"/>
      <name val="Sakkal Majalla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2"/>
      <color theme="0"/>
      <name val="Arial"/>
      <family val="2"/>
      <charset val="178"/>
    </font>
    <font>
      <u/>
      <sz val="12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14"/>
      <name val="Arial"/>
      <family val="2"/>
      <charset val="178"/>
    </font>
    <font>
      <sz val="12"/>
      <color theme="0"/>
      <name val="Calibri"/>
      <family val="2"/>
      <charset val="178"/>
      <scheme val="minor"/>
    </font>
    <font>
      <sz val="12"/>
      <color theme="0"/>
      <name val="Sakkal Majalla"/>
    </font>
    <font>
      <u/>
      <sz val="12"/>
      <color rgb="FF0070C0"/>
      <name val="Arial"/>
      <family val="2"/>
      <charset val="178"/>
    </font>
    <font>
      <sz val="12"/>
      <color rgb="FFFF0000"/>
      <name val="Arial"/>
      <family val="2"/>
      <charset val="17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ck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10" fillId="0" borderId="0"/>
  </cellStyleXfs>
  <cellXfs count="60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 textRotation="90"/>
      <protection hidden="1"/>
    </xf>
    <xf numFmtId="0" fontId="1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shrinkToFit="1"/>
      <protection hidden="1"/>
    </xf>
    <xf numFmtId="0" fontId="26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1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12" fillId="6" borderId="8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 vertical="center"/>
      <protection hidden="1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/>
    <xf numFmtId="0" fontId="32" fillId="0" borderId="0" xfId="0" applyFont="1" applyFill="1" applyBorder="1" applyAlignment="1" applyProtection="1">
      <alignment vertical="center"/>
      <protection hidden="1"/>
    </xf>
    <xf numFmtId="0" fontId="49" fillId="14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50" fillId="2" borderId="19" xfId="0" applyFont="1" applyFill="1" applyBorder="1" applyAlignment="1" applyProtection="1">
      <alignment horizontal="center" vertical="center" wrapText="1"/>
      <protection hidden="1"/>
    </xf>
    <xf numFmtId="0" fontId="32" fillId="2" borderId="9" xfId="0" applyFont="1" applyFill="1" applyBorder="1" applyAlignment="1" applyProtection="1">
      <alignment horizontal="center" vertical="center"/>
      <protection hidden="1"/>
    </xf>
    <xf numFmtId="0" fontId="32" fillId="2" borderId="3" xfId="0" applyFont="1" applyFill="1" applyBorder="1" applyAlignment="1" applyProtection="1">
      <alignment horizontal="center" vertical="center" shrinkToFit="1"/>
      <protection hidden="1"/>
    </xf>
    <xf numFmtId="0" fontId="32" fillId="2" borderId="3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46" fillId="0" borderId="0" xfId="0" applyFont="1" applyFill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0" fillId="0" borderId="23" xfId="0" applyFont="1" applyBorder="1" applyAlignment="1" applyProtection="1">
      <alignment horizontal="center" vertical="center"/>
      <protection hidden="1"/>
    </xf>
    <xf numFmtId="0" fontId="0" fillId="0" borderId="54" xfId="0" applyFont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5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3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Fill="1" applyBorder="1" applyAlignment="1" applyProtection="1">
      <alignment vertical="center"/>
      <protection hidden="1"/>
    </xf>
    <xf numFmtId="0" fontId="52" fillId="0" borderId="0" xfId="0" applyFont="1" applyFill="1" applyBorder="1" applyProtection="1"/>
    <xf numFmtId="0" fontId="53" fillId="6" borderId="17" xfId="0" applyFont="1" applyFill="1" applyBorder="1" applyAlignment="1" applyProtection="1">
      <alignment vertical="center"/>
    </xf>
    <xf numFmtId="0" fontId="12" fillId="0" borderId="32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textRotation="90"/>
      <protection hidden="1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28" fillId="8" borderId="0" xfId="0" applyFont="1" applyFill="1" applyBorder="1" applyAlignment="1" applyProtection="1">
      <alignment horizontal="center" vertical="center"/>
      <protection hidden="1"/>
    </xf>
    <xf numFmtId="0" fontId="28" fillId="0" borderId="31" xfId="0" applyFont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4" fillId="6" borderId="60" xfId="0" applyNumberFormat="1" applyFont="1" applyFill="1" applyBorder="1" applyAlignment="1" applyProtection="1">
      <alignment vertical="center" shrinkToFit="1"/>
      <protection hidden="1"/>
    </xf>
    <xf numFmtId="0" fontId="0" fillId="5" borderId="20" xfId="0" applyFill="1" applyBorder="1" applyAlignment="1" applyProtection="1">
      <alignment wrapText="1"/>
      <protection locked="0"/>
    </xf>
    <xf numFmtId="49" fontId="0" fillId="5" borderId="20" xfId="0" applyNumberFormat="1" applyFill="1" applyBorder="1" applyAlignment="1" applyProtection="1">
      <alignment wrapText="1"/>
      <protection locked="0"/>
    </xf>
    <xf numFmtId="0" fontId="5" fillId="3" borderId="57" xfId="0" applyFont="1" applyFill="1" applyBorder="1" applyAlignment="1" applyProtection="1">
      <alignment vertical="center"/>
      <protection hidden="1"/>
    </xf>
    <xf numFmtId="0" fontId="5" fillId="3" borderId="58" xfId="0" applyFont="1" applyFill="1" applyBorder="1" applyAlignment="1" applyProtection="1">
      <alignment vertical="center"/>
      <protection hidden="1"/>
    </xf>
    <xf numFmtId="0" fontId="3" fillId="3" borderId="65" xfId="0" applyFont="1" applyFill="1" applyBorder="1" applyAlignment="1" applyProtection="1">
      <alignment horizontal="center" vertical="center"/>
    </xf>
    <xf numFmtId="0" fontId="3" fillId="3" borderId="66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3" fillId="3" borderId="68" xfId="0" applyFont="1" applyFill="1" applyBorder="1" applyAlignment="1" applyProtection="1">
      <alignment horizontal="center" vertical="center"/>
      <protection hidden="1"/>
    </xf>
    <xf numFmtId="0" fontId="3" fillId="3" borderId="69" xfId="0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/>
    <xf numFmtId="0" fontId="58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0" fontId="64" fillId="12" borderId="85" xfId="1" applyFont="1" applyFill="1" applyBorder="1"/>
    <xf numFmtId="0" fontId="68" fillId="0" borderId="0" xfId="0" applyFont="1" applyAlignment="1"/>
    <xf numFmtId="0" fontId="68" fillId="0" borderId="0" xfId="0" applyFont="1" applyAlignment="1">
      <alignment horizontal="center"/>
    </xf>
    <xf numFmtId="0" fontId="70" fillId="0" borderId="0" xfId="1" applyFont="1" applyFill="1" applyBorder="1" applyAlignment="1">
      <alignment vertical="center" wrapText="1"/>
    </xf>
    <xf numFmtId="0" fontId="58" fillId="0" borderId="0" xfId="0" applyFont="1" applyFill="1"/>
    <xf numFmtId="0" fontId="70" fillId="0" borderId="0" xfId="1" applyFont="1" applyFill="1" applyAlignment="1"/>
    <xf numFmtId="0" fontId="58" fillId="0" borderId="0" xfId="0" applyFont="1" applyAlignment="1"/>
    <xf numFmtId="0" fontId="28" fillId="0" borderId="0" xfId="0" applyFont="1" applyAlignment="1">
      <alignment horizontal="center" vertical="center"/>
    </xf>
    <xf numFmtId="0" fontId="72" fillId="18" borderId="23" xfId="0" applyFont="1" applyFill="1" applyBorder="1" applyAlignment="1" applyProtection="1">
      <alignment horizontal="center" vertical="center"/>
      <protection locked="0" hidden="1"/>
    </xf>
    <xf numFmtId="0" fontId="27" fillId="18" borderId="3" xfId="0" applyFont="1" applyFill="1" applyBorder="1" applyAlignment="1" applyProtection="1">
      <alignment horizontal="center" vertical="center"/>
      <protection hidden="1"/>
    </xf>
    <xf numFmtId="0" fontId="27" fillId="18" borderId="54" xfId="0" applyFont="1" applyFill="1" applyBorder="1" applyAlignment="1" applyProtection="1">
      <alignment horizontal="center" vertical="center"/>
      <protection hidden="1"/>
    </xf>
    <xf numFmtId="0" fontId="27" fillId="18" borderId="67" xfId="0" applyFont="1" applyFill="1" applyBorder="1" applyAlignment="1" applyProtection="1">
      <alignment horizontal="center" vertical="center"/>
      <protection hidden="1"/>
    </xf>
    <xf numFmtId="0" fontId="0" fillId="18" borderId="3" xfId="0" applyFont="1" applyFill="1" applyBorder="1" applyAlignment="1" applyProtection="1">
      <alignment horizontal="center" vertical="center"/>
      <protection hidden="1"/>
    </xf>
    <xf numFmtId="0" fontId="0" fillId="18" borderId="54" xfId="0" applyFont="1" applyFill="1" applyBorder="1" applyAlignment="1" applyProtection="1">
      <alignment horizontal="center" vertical="center"/>
      <protection hidden="1"/>
    </xf>
    <xf numFmtId="0" fontId="0" fillId="18" borderId="67" xfId="0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Protection="1"/>
    <xf numFmtId="0" fontId="0" fillId="11" borderId="0" xfId="0" applyFill="1" applyProtection="1"/>
    <xf numFmtId="0" fontId="28" fillId="11" borderId="0" xfId="0" applyFont="1" applyFill="1" applyBorder="1" applyAlignment="1" applyProtection="1"/>
    <xf numFmtId="0" fontId="0" fillId="11" borderId="0" xfId="0" applyFill="1" applyAlignment="1" applyProtection="1"/>
    <xf numFmtId="0" fontId="28" fillId="11" borderId="0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vertical="center"/>
    </xf>
    <xf numFmtId="0" fontId="53" fillId="0" borderId="17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30" fillId="0" borderId="0" xfId="0" applyFont="1" applyAlignment="1">
      <alignment horizontal="center" vertical="center"/>
    </xf>
    <xf numFmtId="0" fontId="35" fillId="12" borderId="33" xfId="0" applyFont="1" applyFill="1" applyBorder="1" applyAlignment="1">
      <alignment horizontal="center" vertical="center"/>
    </xf>
    <xf numFmtId="0" fontId="35" fillId="12" borderId="34" xfId="0" applyFont="1" applyFill="1" applyBorder="1" applyAlignment="1">
      <alignment horizontal="center" vertical="center"/>
    </xf>
    <xf numFmtId="14" fontId="35" fillId="12" borderId="34" xfId="0" applyNumberFormat="1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vertical="center"/>
    </xf>
    <xf numFmtId="0" fontId="36" fillId="12" borderId="33" xfId="0" applyFont="1" applyFill="1" applyBorder="1" applyAlignment="1">
      <alignment horizontal="center" vertical="center"/>
    </xf>
    <xf numFmtId="0" fontId="36" fillId="12" borderId="34" xfId="0" applyFont="1" applyFill="1" applyBorder="1" applyAlignment="1">
      <alignment horizontal="center" vertical="center"/>
    </xf>
    <xf numFmtId="14" fontId="36" fillId="12" borderId="34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3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2" fillId="0" borderId="55" xfId="0" applyFont="1" applyBorder="1" applyAlignment="1" applyProtection="1">
      <alignment vertical="center" textRotation="90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7" fillId="7" borderId="10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31" fillId="12" borderId="0" xfId="0" applyFont="1" applyFill="1" applyAlignment="1" applyProtection="1">
      <alignment vertical="center"/>
      <protection hidden="1"/>
    </xf>
    <xf numFmtId="0" fontId="66" fillId="21" borderId="105" xfId="0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165" fontId="29" fillId="0" borderId="97" xfId="0" applyNumberFormat="1" applyFont="1" applyFill="1" applyBorder="1" applyAlignment="1" applyProtection="1">
      <alignment vertical="center" shrinkToFit="1"/>
      <protection hidden="1"/>
    </xf>
    <xf numFmtId="0" fontId="0" fillId="0" borderId="97" xfId="0" applyFill="1" applyBorder="1" applyProtection="1">
      <protection hidden="1"/>
    </xf>
    <xf numFmtId="0" fontId="73" fillId="0" borderId="97" xfId="0" applyFont="1" applyFill="1" applyBorder="1" applyAlignment="1" applyProtection="1">
      <alignment vertical="center"/>
      <protection hidden="1"/>
    </xf>
    <xf numFmtId="165" fontId="76" fillId="0" borderId="97" xfId="0" applyNumberFormat="1" applyFont="1" applyFill="1" applyBorder="1" applyAlignment="1" applyProtection="1">
      <alignment vertical="center" shrinkToFit="1"/>
      <protection hidden="1"/>
    </xf>
    <xf numFmtId="165" fontId="77" fillId="0" borderId="97" xfId="0" applyNumberFormat="1" applyFont="1" applyFill="1" applyBorder="1" applyAlignment="1" applyProtection="1">
      <alignment vertical="center"/>
      <protection hidden="1"/>
    </xf>
    <xf numFmtId="165" fontId="28" fillId="0" borderId="97" xfId="0" applyNumberFormat="1" applyFont="1" applyFill="1" applyBorder="1" applyAlignment="1" applyProtection="1">
      <alignment vertical="center" shrinkToFit="1"/>
      <protection hidden="1"/>
    </xf>
    <xf numFmtId="0" fontId="12" fillId="0" borderId="97" xfId="0" applyFont="1" applyFill="1" applyBorder="1" applyAlignment="1" applyProtection="1">
      <alignment vertical="center"/>
      <protection hidden="1"/>
    </xf>
    <xf numFmtId="0" fontId="81" fillId="5" borderId="20" xfId="0" applyFont="1" applyFill="1" applyBorder="1" applyAlignment="1" applyProtection="1">
      <alignment horizontal="center" vertical="center" wrapText="1"/>
      <protection locked="0"/>
    </xf>
    <xf numFmtId="0" fontId="32" fillId="0" borderId="55" xfId="0" applyFont="1" applyBorder="1" applyAlignment="1" applyProtection="1">
      <alignment horizontal="center" vertical="top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left" vertical="center" shrinkToFit="1"/>
      <protection hidden="1"/>
    </xf>
    <xf numFmtId="0" fontId="85" fillId="0" borderId="12" xfId="0" applyFont="1" applyBorder="1" applyAlignment="1" applyProtection="1">
      <alignment horizontal="right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85" fillId="0" borderId="13" xfId="0" applyFont="1" applyBorder="1" applyAlignment="1" applyProtection="1">
      <alignment horizontal="right" vertical="center" shrinkToFit="1"/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24" borderId="0" xfId="0" applyFill="1" applyProtection="1">
      <protection hidden="1"/>
    </xf>
    <xf numFmtId="0" fontId="0" fillId="24" borderId="0" xfId="0" applyFill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3" fillId="5" borderId="6" xfId="0" applyFont="1" applyFill="1" applyBorder="1" applyAlignment="1" applyProtection="1">
      <alignment horizontal="center" vertical="center"/>
    </xf>
    <xf numFmtId="0" fontId="31" fillId="11" borderId="8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vertical="center" shrinkToFit="1"/>
      <protection hidden="1"/>
    </xf>
    <xf numFmtId="0" fontId="90" fillId="20" borderId="35" xfId="0" applyFont="1" applyFill="1" applyBorder="1" applyAlignment="1">
      <alignment horizontal="center"/>
    </xf>
    <xf numFmtId="164" fontId="90" fillId="20" borderId="35" xfId="0" applyNumberFormat="1" applyFont="1" applyFill="1" applyBorder="1" applyAlignment="1">
      <alignment horizontal="center"/>
    </xf>
    <xf numFmtId="49" fontId="90" fillId="20" borderId="35" xfId="0" applyNumberFormat="1" applyFont="1" applyFill="1" applyBorder="1" applyAlignment="1">
      <alignment horizontal="center"/>
    </xf>
    <xf numFmtId="0" fontId="90" fillId="20" borderId="36" xfId="0" applyFont="1" applyFill="1" applyBorder="1" applyAlignment="1">
      <alignment horizontal="center"/>
    </xf>
    <xf numFmtId="0" fontId="90" fillId="20" borderId="43" xfId="0" applyFont="1" applyFill="1" applyBorder="1" applyAlignment="1">
      <alignment horizontal="center"/>
    </xf>
    <xf numFmtId="0" fontId="90" fillId="20" borderId="37" xfId="0" applyFont="1" applyFill="1" applyBorder="1" applyAlignment="1">
      <alignment horizontal="center"/>
    </xf>
    <xf numFmtId="0" fontId="90" fillId="20" borderId="146" xfId="0" applyFont="1" applyFill="1" applyBorder="1" applyAlignment="1">
      <alignment horizontal="center"/>
    </xf>
    <xf numFmtId="0" fontId="60" fillId="18" borderId="147" xfId="0" applyFont="1" applyFill="1" applyBorder="1" applyAlignment="1">
      <alignment horizontal="center" vertical="center"/>
    </xf>
    <xf numFmtId="0" fontId="90" fillId="10" borderId="20" xfId="0" applyFont="1" applyFill="1" applyBorder="1" applyAlignment="1">
      <alignment horizontal="center" vertical="center"/>
    </xf>
    <xf numFmtId="0" fontId="60" fillId="18" borderId="20" xfId="0" applyFont="1" applyFill="1" applyBorder="1" applyAlignment="1">
      <alignment horizontal="center" vertical="center"/>
    </xf>
    <xf numFmtId="0" fontId="90" fillId="10" borderId="140" xfId="0" applyFont="1" applyFill="1" applyBorder="1" applyAlignment="1">
      <alignment horizontal="center" vertical="center"/>
    </xf>
    <xf numFmtId="0" fontId="60" fillId="18" borderId="139" xfId="0" applyFont="1" applyFill="1" applyBorder="1" applyAlignment="1">
      <alignment horizontal="center" vertical="center"/>
    </xf>
    <xf numFmtId="0" fontId="90" fillId="10" borderId="148" xfId="0" applyFont="1" applyFill="1" applyBorder="1" applyAlignment="1">
      <alignment horizontal="center" vertical="center"/>
    </xf>
    <xf numFmtId="0" fontId="90" fillId="3" borderId="139" xfId="0" applyFont="1" applyFill="1" applyBorder="1" applyAlignment="1">
      <alignment horizontal="center" vertical="center"/>
    </xf>
    <xf numFmtId="0" fontId="90" fillId="3" borderId="20" xfId="0" applyFont="1" applyFill="1" applyBorder="1" applyAlignment="1">
      <alignment horizontal="center" vertical="center"/>
    </xf>
    <xf numFmtId="1" fontId="90" fillId="3" borderId="140" xfId="0" applyNumberFormat="1" applyFont="1" applyFill="1" applyBorder="1" applyAlignment="1">
      <alignment horizontal="center"/>
    </xf>
    <xf numFmtId="0" fontId="90" fillId="3" borderId="140" xfId="0" applyFont="1" applyFill="1" applyBorder="1" applyAlignment="1">
      <alignment horizontal="center"/>
    </xf>
    <xf numFmtId="0" fontId="90" fillId="3" borderId="139" xfId="0" applyFont="1" applyFill="1" applyBorder="1" applyAlignment="1">
      <alignment horizontal="center"/>
    </xf>
    <xf numFmtId="0" fontId="90" fillId="3" borderId="20" xfId="0" applyFont="1" applyFill="1" applyBorder="1" applyAlignment="1">
      <alignment horizontal="center"/>
    </xf>
    <xf numFmtId="0" fontId="91" fillId="3" borderId="20" xfId="0" applyFont="1" applyFill="1" applyBorder="1" applyAlignment="1">
      <alignment horizontal="center"/>
    </xf>
    <xf numFmtId="0" fontId="90" fillId="3" borderId="20" xfId="0" applyFont="1" applyFill="1" applyBorder="1"/>
    <xf numFmtId="0" fontId="90" fillId="3" borderId="140" xfId="0" applyFont="1" applyFill="1" applyBorder="1" applyAlignment="1">
      <alignment horizontal="center" vertical="center"/>
    </xf>
    <xf numFmtId="0" fontId="34" fillId="0" borderId="0" xfId="0" applyFont="1"/>
    <xf numFmtId="0" fontId="30" fillId="0" borderId="0" xfId="0" applyFont="1" applyBorder="1" applyAlignment="1" applyProtection="1">
      <alignment vertical="center"/>
      <protection hidden="1"/>
    </xf>
    <xf numFmtId="0" fontId="34" fillId="0" borderId="20" xfId="0" applyFont="1" applyBorder="1"/>
    <xf numFmtId="0" fontId="92" fillId="12" borderId="97" xfId="0" applyFont="1" applyFill="1" applyBorder="1" applyAlignment="1" applyProtection="1">
      <alignment horizontal="center" vertical="center" shrinkToFit="1"/>
      <protection hidden="1"/>
    </xf>
    <xf numFmtId="0" fontId="94" fillId="6" borderId="97" xfId="0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center" vertical="center" shrinkToFit="1"/>
      <protection hidden="1"/>
    </xf>
    <xf numFmtId="0" fontId="96" fillId="11" borderId="97" xfId="0" applyFont="1" applyFill="1" applyBorder="1" applyAlignment="1" applyProtection="1">
      <alignment horizontal="center" vertical="center" shrinkToFit="1"/>
      <protection hidden="1"/>
    </xf>
    <xf numFmtId="0" fontId="92" fillId="24" borderId="97" xfId="0" applyFont="1" applyFill="1" applyBorder="1" applyAlignment="1" applyProtection="1">
      <alignment horizontal="center" vertical="center" shrinkToFit="1"/>
      <protection hidden="1"/>
    </xf>
    <xf numFmtId="0" fontId="97" fillId="11" borderId="97" xfId="0" applyFont="1" applyFill="1" applyBorder="1" applyAlignment="1" applyProtection="1">
      <alignment horizontal="center" vertical="center" shrinkToFit="1"/>
      <protection hidden="1"/>
    </xf>
    <xf numFmtId="0" fontId="98" fillId="6" borderId="97" xfId="1" applyFont="1" applyFill="1" applyBorder="1" applyAlignment="1" applyProtection="1">
      <alignment horizontal="center" vertical="center" shrinkToFit="1"/>
      <protection hidden="1"/>
    </xf>
    <xf numFmtId="0" fontId="78" fillId="3" borderId="97" xfId="0" applyFont="1" applyFill="1" applyBorder="1" applyAlignment="1" applyProtection="1">
      <alignment horizontal="center" vertical="center" shrinkToFit="1"/>
      <protection hidden="1"/>
    </xf>
    <xf numFmtId="0" fontId="92" fillId="11" borderId="97" xfId="0" applyFont="1" applyFill="1" applyBorder="1" applyAlignment="1" applyProtection="1">
      <alignment horizontal="center" vertical="center" shrinkToFit="1"/>
      <protection hidden="1"/>
    </xf>
    <xf numFmtId="0" fontId="99" fillId="6" borderId="97" xfId="0" applyFont="1" applyFill="1" applyBorder="1" applyAlignment="1" applyProtection="1">
      <alignment horizontal="center" vertical="center" shrinkToFit="1"/>
      <protection hidden="1"/>
    </xf>
    <xf numFmtId="49" fontId="78" fillId="3" borderId="97" xfId="0" applyNumberFormat="1" applyFont="1" applyFill="1" applyBorder="1" applyAlignment="1" applyProtection="1">
      <alignment horizontal="center" vertical="center" shrinkToFit="1"/>
      <protection hidden="1"/>
    </xf>
    <xf numFmtId="164" fontId="7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96" fillId="0" borderId="97" xfId="0" applyFont="1" applyBorder="1" applyAlignment="1" applyProtection="1">
      <alignment horizontal="center" vertical="center" shrinkToFit="1"/>
      <protection hidden="1"/>
    </xf>
    <xf numFmtId="14" fontId="79" fillId="0" borderId="97" xfId="0" applyNumberFormat="1" applyFont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vertical="center" shrinkToFit="1"/>
      <protection hidden="1"/>
    </xf>
    <xf numFmtId="0" fontId="81" fillId="0" borderId="63" xfId="0" applyFont="1" applyBorder="1" applyAlignment="1" applyProtection="1">
      <alignment horizontal="center" vertical="center"/>
    </xf>
    <xf numFmtId="49" fontId="0" fillId="0" borderId="0" xfId="0" applyNumberFormat="1" applyProtection="1"/>
    <xf numFmtId="0" fontId="0" fillId="0" borderId="0" xfId="0" applyNumberFormat="1" applyProtection="1"/>
    <xf numFmtId="0" fontId="56" fillId="10" borderId="59" xfId="0" applyFont="1" applyFill="1" applyBorder="1" applyAlignment="1" applyProtection="1">
      <alignment horizontal="center" vertical="center"/>
    </xf>
    <xf numFmtId="0" fontId="56" fillId="10" borderId="62" xfId="0" applyFont="1" applyFill="1" applyBorder="1" applyAlignment="1" applyProtection="1">
      <alignment horizontal="center" vertical="center"/>
    </xf>
    <xf numFmtId="49" fontId="83" fillId="0" borderId="0" xfId="0" applyNumberFormat="1" applyFont="1" applyAlignment="1" applyProtection="1">
      <alignment shrinkToFit="1"/>
    </xf>
    <xf numFmtId="0" fontId="0" fillId="5" borderId="2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9" fontId="56" fillId="10" borderId="59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0" fillId="3" borderId="1" xfId="0" applyFill="1" applyBorder="1" applyAlignment="1" applyProtection="1">
      <alignment horizontal="center" vertical="center" shrinkToFit="1"/>
    </xf>
    <xf numFmtId="0" fontId="29" fillId="0" borderId="97" xfId="0" applyFont="1" applyFill="1" applyBorder="1" applyAlignment="1" applyProtection="1">
      <alignment vertical="center"/>
      <protection hidden="1"/>
    </xf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166" fontId="12" fillId="0" borderId="0" xfId="0" applyNumberFormat="1" applyFont="1"/>
    <xf numFmtId="0" fontId="12" fillId="0" borderId="0" xfId="0" applyNumberFormat="1" applyFont="1"/>
    <xf numFmtId="14" fontId="12" fillId="0" borderId="0" xfId="0" applyNumberFormat="1" applyFont="1"/>
    <xf numFmtId="0" fontId="12" fillId="0" borderId="0" xfId="0" applyNumberFormat="1" applyFont="1" applyBorder="1"/>
    <xf numFmtId="0" fontId="97" fillId="0" borderId="0" xfId="0" applyFont="1" applyAlignment="1">
      <alignment horizontal="center" vertical="center"/>
    </xf>
    <xf numFmtId="0" fontId="65" fillId="12" borderId="84" xfId="0" applyFont="1" applyFill="1" applyBorder="1" applyAlignment="1">
      <alignment horizontal="right" wrapText="1"/>
    </xf>
    <xf numFmtId="0" fontId="65" fillId="12" borderId="42" xfId="0" applyFont="1" applyFill="1" applyBorder="1" applyAlignment="1">
      <alignment horizontal="right" wrapText="1"/>
    </xf>
    <xf numFmtId="0" fontId="65" fillId="12" borderId="85" xfId="0" applyFont="1" applyFill="1" applyBorder="1" applyAlignment="1">
      <alignment horizontal="right" wrapText="1"/>
    </xf>
    <xf numFmtId="0" fontId="69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5" fillId="12" borderId="61" xfId="0" applyFont="1" applyFill="1" applyBorder="1" applyAlignment="1">
      <alignment horizontal="right" wrapText="1"/>
    </xf>
    <xf numFmtId="0" fontId="65" fillId="12" borderId="0" xfId="0" applyFont="1" applyFill="1" applyBorder="1" applyAlignment="1">
      <alignment horizontal="right" wrapText="1"/>
    </xf>
    <xf numFmtId="0" fontId="65" fillId="12" borderId="8" xfId="0" applyFont="1" applyFill="1" applyBorder="1" applyAlignment="1">
      <alignment horizontal="right" wrapText="1"/>
    </xf>
    <xf numFmtId="0" fontId="60" fillId="0" borderId="0" xfId="0" applyFont="1" applyBorder="1" applyAlignment="1">
      <alignment horizontal="right" vertical="center" wrapText="1"/>
    </xf>
    <xf numFmtId="0" fontId="60" fillId="0" borderId="0" xfId="0" applyFont="1" applyFill="1" applyBorder="1" applyAlignment="1">
      <alignment horizontal="right" vertical="center" wrapText="1"/>
    </xf>
    <xf numFmtId="0" fontId="60" fillId="0" borderId="0" xfId="0" applyFont="1" applyFill="1" applyAlignment="1">
      <alignment horizontal="center"/>
    </xf>
    <xf numFmtId="0" fontId="65" fillId="12" borderId="84" xfId="0" applyFont="1" applyFill="1" applyBorder="1" applyAlignment="1">
      <alignment horizontal="center"/>
    </xf>
    <xf numFmtId="0" fontId="65" fillId="12" borderId="42" xfId="0" applyFont="1" applyFill="1" applyBorder="1" applyAlignment="1">
      <alignment horizontal="center"/>
    </xf>
    <xf numFmtId="0" fontId="67" fillId="12" borderId="42" xfId="1" applyFont="1" applyFill="1" applyBorder="1" applyAlignment="1">
      <alignment horizontal="center"/>
    </xf>
    <xf numFmtId="0" fontId="67" fillId="12" borderId="85" xfId="1" applyFont="1" applyFill="1" applyBorder="1" applyAlignment="1">
      <alignment horizontal="center"/>
    </xf>
    <xf numFmtId="0" fontId="65" fillId="12" borderId="86" xfId="0" applyFont="1" applyFill="1" applyBorder="1" applyAlignment="1">
      <alignment horizontal="right"/>
    </xf>
    <xf numFmtId="0" fontId="65" fillId="12" borderId="87" xfId="0" applyFont="1" applyFill="1" applyBorder="1" applyAlignment="1">
      <alignment horizontal="right"/>
    </xf>
    <xf numFmtId="0" fontId="65" fillId="12" borderId="88" xfId="0" applyFont="1" applyFill="1" applyBorder="1" applyAlignment="1">
      <alignment horizontal="right"/>
    </xf>
    <xf numFmtId="9" fontId="65" fillId="12" borderId="81" xfId="0" applyNumberFormat="1" applyFont="1" applyFill="1" applyBorder="1" applyAlignment="1">
      <alignment horizontal="right" vertical="center"/>
    </xf>
    <xf numFmtId="0" fontId="65" fillId="12" borderId="89" xfId="0" applyFont="1" applyFill="1" applyBorder="1" applyAlignment="1">
      <alignment horizontal="right" vertical="center"/>
    </xf>
    <xf numFmtId="0" fontId="65" fillId="12" borderId="61" xfId="0" applyFont="1" applyFill="1" applyBorder="1" applyAlignment="1">
      <alignment horizontal="center" vertical="center" wrapText="1"/>
    </xf>
    <xf numFmtId="0" fontId="65" fillId="12" borderId="0" xfId="0" applyFont="1" applyFill="1" applyBorder="1" applyAlignment="1">
      <alignment horizontal="center" vertical="center" wrapText="1"/>
    </xf>
    <xf numFmtId="0" fontId="65" fillId="12" borderId="60" xfId="0" applyFont="1" applyFill="1" applyBorder="1" applyAlignment="1">
      <alignment horizontal="center" vertical="center" wrapText="1"/>
    </xf>
    <xf numFmtId="0" fontId="65" fillId="12" borderId="80" xfId="0" applyFont="1" applyFill="1" applyBorder="1" applyAlignment="1">
      <alignment horizontal="right" vertical="center" wrapText="1"/>
    </xf>
    <xf numFmtId="0" fontId="65" fillId="12" borderId="81" xfId="0" applyFont="1" applyFill="1" applyBorder="1" applyAlignment="1">
      <alignment horizontal="right" vertical="center" wrapText="1"/>
    </xf>
    <xf numFmtId="0" fontId="65" fillId="12" borderId="81" xfId="0" applyFont="1" applyFill="1" applyBorder="1" applyAlignment="1">
      <alignment horizontal="right"/>
    </xf>
    <xf numFmtId="0" fontId="65" fillId="12" borderId="89" xfId="0" applyFont="1" applyFill="1" applyBorder="1" applyAlignment="1">
      <alignment horizontal="right"/>
    </xf>
    <xf numFmtId="0" fontId="65" fillId="12" borderId="86" xfId="0" applyFont="1" applyFill="1" applyBorder="1" applyAlignment="1">
      <alignment horizontal="right" vertical="center"/>
    </xf>
    <xf numFmtId="0" fontId="65" fillId="12" borderId="87" xfId="0" applyFont="1" applyFill="1" applyBorder="1" applyAlignment="1">
      <alignment horizontal="right" vertical="center"/>
    </xf>
    <xf numFmtId="0" fontId="65" fillId="12" borderId="88" xfId="0" applyFont="1" applyFill="1" applyBorder="1" applyAlignment="1">
      <alignment horizontal="right" vertical="center"/>
    </xf>
    <xf numFmtId="9" fontId="65" fillId="12" borderId="81" xfId="0" applyNumberFormat="1" applyFont="1" applyFill="1" applyBorder="1" applyAlignment="1">
      <alignment horizontal="right" vertical="center" wrapText="1"/>
    </xf>
    <xf numFmtId="0" fontId="65" fillId="12" borderId="89" xfId="0" applyFont="1" applyFill="1" applyBorder="1" applyAlignment="1">
      <alignment horizontal="right" vertical="center" wrapText="1"/>
    </xf>
    <xf numFmtId="0" fontId="65" fillId="12" borderId="86" xfId="0" applyFont="1" applyFill="1" applyBorder="1" applyAlignment="1">
      <alignment horizontal="right" wrapText="1"/>
    </xf>
    <xf numFmtId="0" fontId="65" fillId="12" borderId="87" xfId="0" applyFont="1" applyFill="1" applyBorder="1" applyAlignment="1">
      <alignment horizontal="right" wrapText="1"/>
    </xf>
    <xf numFmtId="0" fontId="65" fillId="12" borderId="88" xfId="0" applyFont="1" applyFill="1" applyBorder="1" applyAlignment="1">
      <alignment horizontal="right" wrapText="1"/>
    </xf>
    <xf numFmtId="0" fontId="65" fillId="12" borderId="81" xfId="0" applyFont="1" applyFill="1" applyBorder="1" applyAlignment="1">
      <alignment horizontal="right" readingOrder="1"/>
    </xf>
    <xf numFmtId="0" fontId="65" fillId="12" borderId="89" xfId="0" applyFont="1" applyFill="1" applyBorder="1" applyAlignment="1">
      <alignment horizontal="right" readingOrder="1"/>
    </xf>
    <xf numFmtId="0" fontId="65" fillId="12" borderId="90" xfId="0" applyFont="1" applyFill="1" applyBorder="1" applyAlignment="1">
      <alignment horizontal="right" vertical="center"/>
    </xf>
    <xf numFmtId="0" fontId="65" fillId="12" borderId="91" xfId="0" applyFont="1" applyFill="1" applyBorder="1" applyAlignment="1">
      <alignment horizontal="right" vertical="center"/>
    </xf>
    <xf numFmtId="0" fontId="65" fillId="12" borderId="92" xfId="0" applyFont="1" applyFill="1" applyBorder="1" applyAlignment="1">
      <alignment horizontal="right" vertical="center"/>
    </xf>
    <xf numFmtId="9" fontId="65" fillId="12" borderId="93" xfId="0" applyNumberFormat="1" applyFont="1" applyFill="1" applyBorder="1" applyAlignment="1">
      <alignment horizontal="right" vertical="center"/>
    </xf>
    <xf numFmtId="0" fontId="65" fillId="12" borderId="94" xfId="0" applyFont="1" applyFill="1" applyBorder="1" applyAlignment="1">
      <alignment horizontal="right" vertical="center"/>
    </xf>
    <xf numFmtId="0" fontId="65" fillId="12" borderId="80" xfId="0" applyFont="1" applyFill="1" applyBorder="1" applyAlignment="1">
      <alignment horizontal="right" vertical="center"/>
    </xf>
    <xf numFmtId="0" fontId="65" fillId="12" borderId="81" xfId="0" applyFont="1" applyFill="1" applyBorder="1" applyAlignment="1">
      <alignment horizontal="right" vertical="center"/>
    </xf>
    <xf numFmtId="9" fontId="65" fillId="12" borderId="81" xfId="1" applyNumberFormat="1" applyFont="1" applyFill="1" applyBorder="1" applyAlignment="1">
      <alignment horizontal="right" vertical="center"/>
    </xf>
    <xf numFmtId="0" fontId="65" fillId="12" borderId="89" xfId="1" applyFont="1" applyFill="1" applyBorder="1" applyAlignment="1">
      <alignment horizontal="right" vertical="center"/>
    </xf>
    <xf numFmtId="0" fontId="65" fillId="12" borderId="84" xfId="0" applyFont="1" applyFill="1" applyBorder="1" applyAlignment="1">
      <alignment horizontal="right"/>
    </xf>
    <xf numFmtId="0" fontId="65" fillId="12" borderId="42" xfId="0" applyFont="1" applyFill="1" applyBorder="1" applyAlignment="1">
      <alignment horizontal="right"/>
    </xf>
    <xf numFmtId="0" fontId="65" fillId="12" borderId="85" xfId="0" applyFont="1" applyFill="1" applyBorder="1" applyAlignment="1">
      <alignment horizontal="right"/>
    </xf>
    <xf numFmtId="0" fontId="66" fillId="12" borderId="81" xfId="0" applyFont="1" applyFill="1" applyBorder="1" applyAlignment="1">
      <alignment horizontal="right" vertical="center"/>
    </xf>
    <xf numFmtId="0" fontId="66" fillId="12" borderId="89" xfId="0" applyFont="1" applyFill="1" applyBorder="1" applyAlignment="1">
      <alignment horizontal="right" vertical="center"/>
    </xf>
    <xf numFmtId="0" fontId="64" fillId="12" borderId="84" xfId="1" applyFont="1" applyFill="1" applyBorder="1" applyAlignment="1">
      <alignment horizontal="right"/>
    </xf>
    <xf numFmtId="0" fontId="64" fillId="12" borderId="42" xfId="1" applyFont="1" applyFill="1" applyBorder="1" applyAlignment="1">
      <alignment horizontal="right"/>
    </xf>
    <xf numFmtId="0" fontId="64" fillId="12" borderId="85" xfId="1" applyFont="1" applyFill="1" applyBorder="1" applyAlignment="1">
      <alignment horizontal="right"/>
    </xf>
    <xf numFmtId="0" fontId="59" fillId="0" borderId="0" xfId="0" applyFont="1" applyAlignment="1">
      <alignment horizontal="center"/>
    </xf>
    <xf numFmtId="0" fontId="60" fillId="0" borderId="8" xfId="0" applyFont="1" applyBorder="1" applyAlignment="1">
      <alignment horizontal="right"/>
    </xf>
    <xf numFmtId="0" fontId="62" fillId="12" borderId="73" xfId="0" applyFont="1" applyFill="1" applyBorder="1" applyAlignment="1">
      <alignment horizontal="center" vertical="center"/>
    </xf>
    <xf numFmtId="0" fontId="63" fillId="12" borderId="74" xfId="0" applyFont="1" applyFill="1" applyBorder="1" applyAlignment="1">
      <alignment horizontal="center" vertical="center"/>
    </xf>
    <xf numFmtId="0" fontId="63" fillId="12" borderId="80" xfId="0" applyFont="1" applyFill="1" applyBorder="1" applyAlignment="1">
      <alignment horizontal="center" vertical="center"/>
    </xf>
    <xf numFmtId="0" fontId="63" fillId="12" borderId="81" xfId="0" applyFont="1" applyFill="1" applyBorder="1" applyAlignment="1">
      <alignment horizontal="center" vertical="center"/>
    </xf>
    <xf numFmtId="0" fontId="63" fillId="12" borderId="75" xfId="0" applyFont="1" applyFill="1" applyBorder="1" applyAlignment="1">
      <alignment horizontal="center" vertical="center"/>
    </xf>
    <xf numFmtId="0" fontId="63" fillId="12" borderId="76" xfId="0" applyFont="1" applyFill="1" applyBorder="1" applyAlignment="1">
      <alignment horizontal="center" vertical="center"/>
    </xf>
    <xf numFmtId="0" fontId="63" fillId="12" borderId="82" xfId="0" applyFont="1" applyFill="1" applyBorder="1" applyAlignment="1">
      <alignment horizontal="center" vertical="center"/>
    </xf>
    <xf numFmtId="0" fontId="63" fillId="12" borderId="83" xfId="0" applyFont="1" applyFill="1" applyBorder="1" applyAlignment="1">
      <alignment horizontal="center" vertical="center"/>
    </xf>
    <xf numFmtId="0" fontId="64" fillId="12" borderId="77" xfId="1" applyFont="1" applyFill="1" applyBorder="1" applyAlignment="1">
      <alignment horizontal="right"/>
    </xf>
    <xf numFmtId="0" fontId="64" fillId="12" borderId="78" xfId="1" applyFont="1" applyFill="1" applyBorder="1" applyAlignment="1">
      <alignment horizontal="right"/>
    </xf>
    <xf numFmtId="0" fontId="64" fillId="12" borderId="79" xfId="1" applyFont="1" applyFill="1" applyBorder="1" applyAlignment="1">
      <alignment horizontal="right"/>
    </xf>
    <xf numFmtId="0" fontId="0" fillId="0" borderId="0" xfId="0" applyAlignment="1" applyProtection="1">
      <alignment horizontal="center"/>
    </xf>
    <xf numFmtId="0" fontId="80" fillId="23" borderId="0" xfId="0" applyFont="1" applyFill="1" applyAlignment="1" applyProtection="1">
      <alignment horizontal="right" vertical="center"/>
    </xf>
    <xf numFmtId="0" fontId="82" fillId="0" borderId="0" xfId="0" applyFont="1" applyAlignment="1" applyProtection="1">
      <alignment horizontal="center" vertical="center"/>
    </xf>
    <xf numFmtId="0" fontId="93" fillId="0" borderId="97" xfId="1" applyFont="1" applyFill="1" applyBorder="1" applyAlignment="1" applyProtection="1">
      <alignment horizontal="right" vertical="center" shrinkToFit="1"/>
      <protection hidden="1"/>
    </xf>
    <xf numFmtId="0" fontId="92" fillId="24" borderId="97" xfId="0" applyFont="1" applyFill="1" applyBorder="1" applyAlignment="1" applyProtection="1">
      <alignment horizontal="center" vertical="center" shrinkToFit="1"/>
      <protection hidden="1"/>
    </xf>
    <xf numFmtId="164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78" fillId="0" borderId="97" xfId="0" applyFont="1" applyBorder="1" applyAlignment="1" applyProtection="1">
      <alignment horizontal="right" vertical="center" shrinkToFit="1"/>
      <protection hidden="1"/>
    </xf>
    <xf numFmtId="0" fontId="78" fillId="3" borderId="97" xfId="0" applyFont="1" applyFill="1" applyBorder="1" applyAlignment="1" applyProtection="1">
      <alignment horizontal="right" vertical="center" shrinkToFit="1"/>
      <protection hidden="1"/>
    </xf>
    <xf numFmtId="0" fontId="92" fillId="12" borderId="97" xfId="0" applyFont="1" applyFill="1" applyBorder="1" applyAlignment="1" applyProtection="1">
      <alignment horizontal="center" vertical="center" shrinkToFit="1"/>
      <protection hidden="1"/>
    </xf>
    <xf numFmtId="0" fontId="95" fillId="3" borderId="97" xfId="1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right" vertical="center" shrinkToFit="1"/>
      <protection hidden="1"/>
    </xf>
    <xf numFmtId="0" fontId="78" fillId="3" borderId="97" xfId="1" applyFont="1" applyFill="1" applyBorder="1" applyAlignment="1" applyProtection="1">
      <alignment horizontal="center" vertical="center" shrinkToFit="1"/>
      <protection hidden="1"/>
    </xf>
    <xf numFmtId="0" fontId="78" fillId="0" borderId="97" xfId="1" applyFont="1" applyFill="1" applyBorder="1" applyAlignment="1" applyProtection="1">
      <alignment horizontal="right" vertical="center" shrinkToFit="1"/>
      <protection hidden="1"/>
    </xf>
    <xf numFmtId="0" fontId="28" fillId="0" borderId="97" xfId="0" applyFont="1" applyFill="1" applyBorder="1" applyAlignment="1" applyProtection="1">
      <alignment horizontal="center" vertical="center"/>
      <protection hidden="1"/>
    </xf>
    <xf numFmtId="0" fontId="78" fillId="3" borderId="97" xfId="0" applyFont="1" applyFill="1" applyBorder="1" applyAlignment="1" applyProtection="1">
      <alignment horizontal="center" vertical="center" shrinkToFit="1"/>
      <protection hidden="1"/>
    </xf>
    <xf numFmtId="0" fontId="6" fillId="3" borderId="9" xfId="0" applyFont="1" applyFill="1" applyBorder="1" applyAlignment="1" applyProtection="1">
      <alignment horizontal="center" vertical="center" shrinkToFit="1"/>
      <protection hidden="1"/>
    </xf>
    <xf numFmtId="0" fontId="6" fillId="3" borderId="23" xfId="0" applyFont="1" applyFill="1" applyBorder="1" applyAlignment="1" applyProtection="1">
      <alignment horizontal="center" vertical="center" shrinkToFit="1"/>
      <protection hidden="1"/>
    </xf>
    <xf numFmtId="0" fontId="31" fillId="11" borderId="7" xfId="0" applyFont="1" applyFill="1" applyBorder="1" applyAlignment="1" applyProtection="1">
      <alignment horizontal="center" vertical="center"/>
    </xf>
    <xf numFmtId="0" fontId="31" fillId="11" borderId="8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 shrinkToFit="1"/>
      <protection hidden="1"/>
    </xf>
    <xf numFmtId="0" fontId="6" fillId="3" borderId="12" xfId="0" applyFont="1" applyFill="1" applyBorder="1" applyAlignment="1" applyProtection="1">
      <alignment horizontal="center" vertical="center" shrinkToFit="1"/>
      <protection hidden="1"/>
    </xf>
    <xf numFmtId="0" fontId="6" fillId="3" borderId="70" xfId="0" applyFont="1" applyFill="1" applyBorder="1" applyAlignment="1" applyProtection="1">
      <alignment horizontal="center" vertical="center" shrinkToFit="1"/>
      <protection hidden="1"/>
    </xf>
    <xf numFmtId="0" fontId="78" fillId="3" borderId="97" xfId="1" applyFont="1" applyFill="1" applyBorder="1" applyAlignment="1" applyProtection="1">
      <alignment horizontal="center" vertical="center" shrinkToFit="1"/>
      <protection locked="0" hidden="1"/>
    </xf>
    <xf numFmtId="0" fontId="93" fillId="3" borderId="97" xfId="1" applyFont="1" applyFill="1" applyBorder="1" applyAlignment="1" applyProtection="1">
      <alignment horizontal="center" vertical="center" wrapText="1" shrinkToFit="1"/>
      <protection hidden="1"/>
    </xf>
    <xf numFmtId="0" fontId="93" fillId="3" borderId="97" xfId="1" applyFont="1" applyFill="1" applyBorder="1" applyAlignment="1" applyProtection="1">
      <alignment horizontal="center" vertical="center" shrinkToFit="1"/>
      <protection hidden="1"/>
    </xf>
    <xf numFmtId="0" fontId="38" fillId="5" borderId="21" xfId="0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 applyProtection="1">
      <alignment horizontal="center" vertical="center"/>
    </xf>
    <xf numFmtId="0" fontId="38" fillId="5" borderId="27" xfId="0" applyFont="1" applyFill="1" applyBorder="1" applyAlignment="1" applyProtection="1">
      <alignment horizontal="center" vertical="center"/>
    </xf>
    <xf numFmtId="49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2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6" fillId="3" borderId="25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6" fillId="3" borderId="26" xfId="0" applyFont="1" applyFill="1" applyBorder="1" applyAlignment="1" applyProtection="1">
      <alignment horizontal="center" vertical="center" shrinkToFit="1"/>
      <protection hidden="1"/>
    </xf>
    <xf numFmtId="0" fontId="78" fillId="3" borderId="97" xfId="1" applyNumberFormat="1" applyFont="1" applyFill="1" applyBorder="1" applyAlignment="1" applyProtection="1">
      <alignment horizontal="center" vertical="center" shrinkToFit="1"/>
      <protection hidden="1"/>
    </xf>
    <xf numFmtId="0" fontId="31" fillId="11" borderId="6" xfId="0" applyFont="1" applyFill="1" applyBorder="1" applyAlignment="1" applyProtection="1">
      <alignment horizontal="center" vertical="center" wrapText="1"/>
    </xf>
    <xf numFmtId="0" fontId="31" fillId="11" borderId="8" xfId="0" applyFont="1" applyFill="1" applyBorder="1" applyAlignment="1" applyProtection="1">
      <alignment horizontal="center" vertical="center" wrapText="1"/>
    </xf>
    <xf numFmtId="0" fontId="31" fillId="11" borderId="28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</xf>
    <xf numFmtId="0" fontId="92" fillId="25" borderId="97" xfId="0" applyFont="1" applyFill="1" applyBorder="1" applyAlignment="1" applyProtection="1">
      <alignment horizontal="center" vertical="center" shrinkToFit="1"/>
      <protection hidden="1"/>
    </xf>
    <xf numFmtId="0" fontId="31" fillId="11" borderId="6" xfId="0" applyFont="1" applyFill="1" applyBorder="1" applyAlignment="1" applyProtection="1">
      <alignment horizontal="center" vertical="center"/>
    </xf>
    <xf numFmtId="0" fontId="31" fillId="11" borderId="27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 shrinkToFit="1"/>
      <protection hidden="1"/>
    </xf>
    <xf numFmtId="165" fontId="29" fillId="13" borderId="97" xfId="0" applyNumberFormat="1" applyFont="1" applyFill="1" applyBorder="1" applyAlignment="1" applyProtection="1">
      <alignment horizontal="center" vertical="center" shrinkToFit="1"/>
      <protection hidden="1"/>
    </xf>
    <xf numFmtId="165" fontId="29" fillId="13" borderId="104" xfId="0" applyNumberFormat="1" applyFont="1" applyFill="1" applyBorder="1" applyAlignment="1" applyProtection="1">
      <alignment horizontal="center" vertical="center" shrinkToFit="1"/>
      <protection hidden="1"/>
    </xf>
    <xf numFmtId="0" fontId="75" fillId="6" borderId="0" xfId="0" applyFont="1" applyFill="1" applyAlignment="1" applyProtection="1">
      <alignment horizontal="center"/>
      <protection hidden="1"/>
    </xf>
    <xf numFmtId="0" fontId="41" fillId="11" borderId="17" xfId="1" applyFont="1" applyFill="1" applyBorder="1" applyAlignment="1" applyProtection="1">
      <alignment horizontal="center" vertical="center"/>
    </xf>
    <xf numFmtId="0" fontId="41" fillId="11" borderId="0" xfId="1" applyFont="1" applyFill="1" applyBorder="1" applyAlignment="1" applyProtection="1">
      <alignment horizontal="center" vertical="center"/>
    </xf>
    <xf numFmtId="0" fontId="41" fillId="11" borderId="17" xfId="1" applyFont="1" applyFill="1" applyBorder="1" applyAlignment="1" applyProtection="1">
      <alignment horizontal="center" vertical="center" wrapText="1"/>
    </xf>
    <xf numFmtId="0" fontId="41" fillId="11" borderId="0" xfId="1" applyFont="1" applyFill="1" applyBorder="1" applyAlignment="1" applyProtection="1">
      <alignment horizontal="center" vertical="center" wrapText="1"/>
    </xf>
    <xf numFmtId="0" fontId="6" fillId="3" borderId="71" xfId="0" applyFont="1" applyFill="1" applyBorder="1" applyAlignment="1" applyProtection="1">
      <alignment horizontal="center" vertical="center" shrinkToFit="1"/>
      <protection hidden="1"/>
    </xf>
    <xf numFmtId="0" fontId="6" fillId="3" borderId="22" xfId="0" applyFont="1" applyFill="1" applyBorder="1" applyAlignment="1" applyProtection="1">
      <alignment horizontal="center" vertical="center" shrinkToFit="1"/>
      <protection hidden="1"/>
    </xf>
    <xf numFmtId="0" fontId="6" fillId="3" borderId="72" xfId="0" applyFont="1" applyFill="1" applyBorder="1" applyAlignment="1" applyProtection="1">
      <alignment horizontal="center" vertical="center" shrinkToFit="1"/>
      <protection hidden="1"/>
    </xf>
    <xf numFmtId="0" fontId="31" fillId="11" borderId="56" xfId="0" applyFont="1" applyFill="1" applyBorder="1" applyAlignment="1" applyProtection="1">
      <alignment horizontal="center" vertical="center"/>
    </xf>
    <xf numFmtId="0" fontId="39" fillId="11" borderId="0" xfId="1" applyFont="1" applyFill="1" applyBorder="1" applyAlignment="1" applyProtection="1">
      <alignment horizontal="center" vertical="center" wrapText="1"/>
    </xf>
    <xf numFmtId="0" fontId="55" fillId="3" borderId="71" xfId="0" applyFont="1" applyFill="1" applyBorder="1" applyAlignment="1" applyProtection="1">
      <alignment horizontal="center" vertical="center" shrinkToFit="1"/>
      <protection hidden="1"/>
    </xf>
    <xf numFmtId="0" fontId="55" fillId="3" borderId="22" xfId="0" applyFont="1" applyFill="1" applyBorder="1" applyAlignment="1" applyProtection="1">
      <alignment horizontal="center" vertical="center" shrinkToFit="1"/>
      <protection hidden="1"/>
    </xf>
    <xf numFmtId="0" fontId="55" fillId="3" borderId="72" xfId="0" applyFont="1" applyFill="1" applyBorder="1" applyAlignment="1" applyProtection="1">
      <alignment horizontal="center" vertical="center" shrinkToFit="1"/>
      <protection hidden="1"/>
    </xf>
    <xf numFmtId="0" fontId="74" fillId="21" borderId="106" xfId="0" applyFont="1" applyFill="1" applyBorder="1" applyAlignment="1" applyProtection="1">
      <alignment horizontal="center" vertical="center"/>
      <protection hidden="1"/>
    </xf>
    <xf numFmtId="0" fontId="74" fillId="21" borderId="0" xfId="0" applyFont="1" applyFill="1" applyBorder="1" applyAlignment="1" applyProtection="1">
      <alignment horizontal="center" vertical="center"/>
      <protection hidden="1"/>
    </xf>
    <xf numFmtId="0" fontId="12" fillId="0" borderId="97" xfId="0" applyFont="1" applyFill="1" applyBorder="1" applyAlignment="1" applyProtection="1">
      <alignment horizontal="center" vertical="center"/>
      <protection hidden="1"/>
    </xf>
    <xf numFmtId="0" fontId="73" fillId="0" borderId="97" xfId="0" applyFont="1" applyFill="1" applyBorder="1" applyAlignment="1" applyProtection="1">
      <alignment horizontal="center" vertical="center"/>
      <protection hidden="1"/>
    </xf>
    <xf numFmtId="0" fontId="71" fillId="0" borderId="97" xfId="0" applyFont="1" applyFill="1" applyBorder="1" applyAlignment="1" applyProtection="1">
      <alignment horizontal="center"/>
      <protection hidden="1"/>
    </xf>
    <xf numFmtId="0" fontId="74" fillId="11" borderId="102" xfId="0" applyFont="1" applyFill="1" applyBorder="1" applyAlignment="1" applyProtection="1">
      <alignment horizontal="center" vertical="center" wrapText="1"/>
      <protection hidden="1"/>
    </xf>
    <xf numFmtId="0" fontId="74" fillId="11" borderId="102" xfId="0" applyFont="1" applyFill="1" applyBorder="1" applyAlignment="1" applyProtection="1">
      <alignment horizontal="center" vertical="center"/>
      <protection hidden="1"/>
    </xf>
    <xf numFmtId="0" fontId="44" fillId="0" borderId="98" xfId="0" applyFont="1" applyFill="1" applyBorder="1" applyAlignment="1" applyProtection="1">
      <alignment horizontal="center" vertical="center"/>
      <protection hidden="1"/>
    </xf>
    <xf numFmtId="0" fontId="44" fillId="0" borderId="97" xfId="0" applyFont="1" applyFill="1" applyBorder="1" applyAlignment="1" applyProtection="1">
      <alignment horizontal="center" vertical="center"/>
      <protection hidden="1"/>
    </xf>
    <xf numFmtId="0" fontId="45" fillId="17" borderId="97" xfId="0" applyFont="1" applyFill="1" applyBorder="1" applyAlignment="1" applyProtection="1">
      <alignment horizontal="center" vertical="center"/>
      <protection hidden="1"/>
    </xf>
    <xf numFmtId="0" fontId="47" fillId="0" borderId="97" xfId="0" applyFont="1" applyFill="1" applyBorder="1" applyAlignment="1" applyProtection="1">
      <alignment horizontal="center" vertical="center"/>
      <protection hidden="1"/>
    </xf>
    <xf numFmtId="0" fontId="45" fillId="17" borderId="103" xfId="0" applyFont="1" applyFill="1" applyBorder="1" applyAlignment="1" applyProtection="1">
      <alignment horizontal="center" vertical="center"/>
      <protection hidden="1"/>
    </xf>
    <xf numFmtId="0" fontId="45" fillId="17" borderId="104" xfId="0" applyFont="1" applyFill="1" applyBorder="1" applyAlignment="1" applyProtection="1">
      <alignment horizontal="center" vertical="center"/>
      <protection hidden="1"/>
    </xf>
    <xf numFmtId="0" fontId="31" fillId="12" borderId="0" xfId="0" applyFont="1" applyFill="1" applyAlignment="1" applyProtection="1">
      <alignment horizontal="center" vertical="center"/>
      <protection hidden="1"/>
    </xf>
    <xf numFmtId="0" fontId="66" fillId="21" borderId="105" xfId="0" applyFont="1" applyFill="1" applyBorder="1" applyAlignment="1" applyProtection="1">
      <alignment horizontal="center" vertical="center"/>
      <protection hidden="1"/>
    </xf>
    <xf numFmtId="0" fontId="74" fillId="21" borderId="105" xfId="0" applyFont="1" applyFill="1" applyBorder="1" applyAlignment="1" applyProtection="1">
      <alignment horizontal="center" vertical="center"/>
      <protection hidden="1"/>
    </xf>
    <xf numFmtId="0" fontId="74" fillId="21" borderId="102" xfId="0" applyFont="1" applyFill="1" applyBorder="1" applyAlignment="1" applyProtection="1">
      <alignment horizontal="center" vertical="center"/>
      <protection hidden="1"/>
    </xf>
    <xf numFmtId="0" fontId="29" fillId="13" borderId="103" xfId="0" applyFont="1" applyFill="1" applyBorder="1" applyAlignment="1" applyProtection="1">
      <alignment horizontal="center" vertical="center"/>
      <protection locked="0" hidden="1"/>
    </xf>
    <xf numFmtId="0" fontId="29" fillId="13" borderId="97" xfId="0" applyFont="1" applyFill="1" applyBorder="1" applyAlignment="1" applyProtection="1">
      <alignment horizontal="center" vertical="center"/>
      <protection locked="0" hidden="1"/>
    </xf>
    <xf numFmtId="0" fontId="29" fillId="13" borderId="104" xfId="0" applyFont="1" applyFill="1" applyBorder="1" applyAlignment="1" applyProtection="1">
      <alignment horizontal="center" vertical="center"/>
      <protection locked="0" hidden="1"/>
    </xf>
    <xf numFmtId="0" fontId="54" fillId="22" borderId="103" xfId="0" applyFont="1" applyFill="1" applyBorder="1" applyAlignment="1" applyProtection="1">
      <alignment horizontal="center" vertical="center"/>
      <protection hidden="1"/>
    </xf>
    <xf numFmtId="0" fontId="54" fillId="22" borderId="97" xfId="0" applyFont="1" applyFill="1" applyBorder="1" applyAlignment="1" applyProtection="1">
      <alignment horizontal="center" vertical="center"/>
      <protection hidden="1"/>
    </xf>
    <xf numFmtId="0" fontId="54" fillId="22" borderId="104" xfId="0" applyFont="1" applyFill="1" applyBorder="1" applyAlignment="1" applyProtection="1">
      <alignment horizontal="center" vertical="center"/>
      <protection hidden="1"/>
    </xf>
    <xf numFmtId="165" fontId="28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28" fillId="13" borderId="97" xfId="0" applyNumberFormat="1" applyFont="1" applyFill="1" applyBorder="1" applyAlignment="1" applyProtection="1">
      <alignment horizontal="center" vertical="center" shrinkToFit="1"/>
      <protection hidden="1"/>
    </xf>
    <xf numFmtId="165" fontId="28" fillId="13" borderId="104" xfId="0" applyNumberFormat="1" applyFont="1" applyFill="1" applyBorder="1" applyAlignment="1" applyProtection="1">
      <alignment horizontal="center" vertical="center" shrinkToFit="1"/>
      <protection hidden="1"/>
    </xf>
    <xf numFmtId="165" fontId="29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7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8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19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06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0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0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1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05" xfId="0" applyNumberFormat="1" applyFont="1" applyFill="1" applyBorder="1" applyAlignment="1" applyProtection="1">
      <alignment horizontal="center" vertical="center" shrinkToFit="1"/>
      <protection hidden="1"/>
    </xf>
    <xf numFmtId="165" fontId="57" fillId="13" borderId="122" xfId="0" applyNumberFormat="1" applyFont="1" applyFill="1" applyBorder="1" applyAlignment="1" applyProtection="1">
      <alignment horizontal="center" vertical="center" shrinkToFit="1"/>
      <protection hidden="1"/>
    </xf>
    <xf numFmtId="0" fontId="74" fillId="21" borderId="117" xfId="0" applyFont="1" applyFill="1" applyBorder="1" applyAlignment="1" applyProtection="1">
      <alignment horizontal="center" vertical="center" shrinkToFit="1"/>
      <protection hidden="1"/>
    </xf>
    <xf numFmtId="0" fontId="74" fillId="21" borderId="118" xfId="0" applyFont="1" applyFill="1" applyBorder="1" applyAlignment="1" applyProtection="1">
      <alignment horizontal="center" vertical="center" shrinkToFit="1"/>
      <protection hidden="1"/>
    </xf>
    <xf numFmtId="0" fontId="74" fillId="21" borderId="119" xfId="0" applyFont="1" applyFill="1" applyBorder="1" applyAlignment="1" applyProtection="1">
      <alignment horizontal="center" vertical="center" shrinkToFit="1"/>
      <protection hidden="1"/>
    </xf>
    <xf numFmtId="0" fontId="74" fillId="21" borderId="106" xfId="0" applyFont="1" applyFill="1" applyBorder="1" applyAlignment="1" applyProtection="1">
      <alignment horizontal="center" vertical="center" shrinkToFit="1"/>
      <protection hidden="1"/>
    </xf>
    <xf numFmtId="0" fontId="74" fillId="21" borderId="0" xfId="0" applyFont="1" applyFill="1" applyBorder="1" applyAlignment="1" applyProtection="1">
      <alignment horizontal="center" vertical="center" shrinkToFit="1"/>
      <protection hidden="1"/>
    </xf>
    <xf numFmtId="0" fontId="74" fillId="21" borderId="120" xfId="0" applyFont="1" applyFill="1" applyBorder="1" applyAlignment="1" applyProtection="1">
      <alignment horizontal="center" vertical="center" shrinkToFit="1"/>
      <protection hidden="1"/>
    </xf>
    <xf numFmtId="0" fontId="74" fillId="21" borderId="121" xfId="0" applyFont="1" applyFill="1" applyBorder="1" applyAlignment="1" applyProtection="1">
      <alignment horizontal="center" vertical="center" shrinkToFit="1"/>
      <protection hidden="1"/>
    </xf>
    <xf numFmtId="0" fontId="74" fillId="21" borderId="105" xfId="0" applyFont="1" applyFill="1" applyBorder="1" applyAlignment="1" applyProtection="1">
      <alignment horizontal="center" vertical="center" shrinkToFit="1"/>
      <protection hidden="1"/>
    </xf>
    <xf numFmtId="0" fontId="74" fillId="21" borderId="122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6" fillId="0" borderId="99" xfId="0" applyFont="1" applyBorder="1" applyAlignment="1" applyProtection="1">
      <alignment horizontal="right" vertical="center" shrinkToFit="1"/>
      <protection hidden="1"/>
    </xf>
    <xf numFmtId="0" fontId="86" fillId="0" borderId="12" xfId="0" applyFont="1" applyBorder="1" applyAlignment="1" applyProtection="1">
      <alignment horizontal="right" vertical="center" shrinkToFit="1"/>
      <protection hidden="1"/>
    </xf>
    <xf numFmtId="165" fontId="86" fillId="3" borderId="12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100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86" fillId="3" borderId="12" xfId="0" applyFont="1" applyFill="1" applyBorder="1" applyAlignment="1" applyProtection="1">
      <alignment horizontal="center" vertical="center" shrinkToFit="1"/>
      <protection hidden="1"/>
    </xf>
    <xf numFmtId="0" fontId="86" fillId="3" borderId="100" xfId="0" applyFont="1" applyFill="1" applyBorder="1" applyAlignment="1" applyProtection="1">
      <alignment horizontal="center" vertical="center" shrinkToFit="1"/>
      <protection hidden="1"/>
    </xf>
    <xf numFmtId="165" fontId="85" fillId="20" borderId="12" xfId="0" applyNumberFormat="1" applyFont="1" applyFill="1" applyBorder="1" applyAlignment="1" applyProtection="1">
      <alignment horizontal="right" vertical="center" shrinkToFit="1"/>
      <protection hidden="1"/>
    </xf>
    <xf numFmtId="165" fontId="85" fillId="20" borderId="100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2" fillId="0" borderId="55" xfId="0" applyFont="1" applyBorder="1" applyAlignment="1" applyProtection="1">
      <alignment horizontal="center" vertical="top"/>
      <protection hidden="1"/>
    </xf>
    <xf numFmtId="0" fontId="42" fillId="0" borderId="11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1" xfId="0" applyFont="1" applyBorder="1" applyAlignment="1" applyProtection="1">
      <alignment horizontal="right" vertical="center" shrinkToFit="1"/>
      <protection hidden="1"/>
    </xf>
    <xf numFmtId="0" fontId="1" fillId="0" borderId="95" xfId="0" applyFont="1" applyBorder="1" applyAlignment="1" applyProtection="1">
      <alignment horizontal="right" vertical="center" shrinkToFit="1"/>
      <protection hidden="1"/>
    </xf>
    <xf numFmtId="0" fontId="85" fillId="20" borderId="64" xfId="0" applyFont="1" applyFill="1" applyBorder="1" applyAlignment="1" applyProtection="1">
      <alignment horizontal="center" vertical="center" shrinkToFit="1"/>
      <protection hidden="1"/>
    </xf>
    <xf numFmtId="0" fontId="85" fillId="20" borderId="13" xfId="0" applyFont="1" applyFill="1" applyBorder="1" applyAlignment="1" applyProtection="1">
      <alignment horizontal="center" vertical="center" shrinkToFit="1"/>
      <protection hidden="1"/>
    </xf>
    <xf numFmtId="0" fontId="0" fillId="24" borderId="126" xfId="0" applyFill="1" applyBorder="1" applyAlignment="1" applyProtection="1">
      <alignment horizontal="center" vertical="center"/>
      <protection hidden="1"/>
    </xf>
    <xf numFmtId="0" fontId="86" fillId="0" borderId="64" xfId="0" applyFont="1" applyBorder="1" applyAlignment="1" applyProtection="1">
      <alignment horizontal="center" vertical="center" shrinkToFit="1"/>
      <protection hidden="1"/>
    </xf>
    <xf numFmtId="0" fontId="86" fillId="0" borderId="13" xfId="0" applyFont="1" applyBorder="1" applyAlignment="1" applyProtection="1">
      <alignment horizontal="center" vertical="center" shrinkToFit="1"/>
      <protection hidden="1"/>
    </xf>
    <xf numFmtId="165" fontId="9" fillId="3" borderId="13" xfId="0" applyNumberFormat="1" applyFont="1" applyFill="1" applyBorder="1" applyAlignment="1" applyProtection="1">
      <alignment horizontal="center" vertical="center" shrinkToFit="1"/>
      <protection hidden="1"/>
    </xf>
    <xf numFmtId="165" fontId="9" fillId="3" borderId="101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20" xfId="0" applyFont="1" applyBorder="1" applyAlignment="1" applyProtection="1">
      <alignment horizontal="center" vertical="center" shrinkToFit="1"/>
      <protection hidden="1"/>
    </xf>
    <xf numFmtId="0" fontId="86" fillId="0" borderId="63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Border="1" applyAlignment="1" applyProtection="1">
      <alignment horizontal="center" vertical="center" shrinkToFit="1"/>
      <protection hidden="1"/>
    </xf>
    <xf numFmtId="0" fontId="86" fillId="0" borderId="99" xfId="0" applyFont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vertical="center" shrinkToFit="1"/>
      <protection hidden="1"/>
    </xf>
    <xf numFmtId="0" fontId="87" fillId="6" borderId="64" xfId="0" applyFont="1" applyFill="1" applyBorder="1" applyAlignment="1" applyProtection="1">
      <alignment horizontal="center" shrinkToFit="1"/>
      <protection hidden="1"/>
    </xf>
    <xf numFmtId="0" fontId="87" fillId="6" borderId="13" xfId="0" applyFont="1" applyFill="1" applyBorder="1" applyAlignment="1" applyProtection="1">
      <alignment horizontal="center" shrinkToFit="1"/>
      <protection hidden="1"/>
    </xf>
    <xf numFmtId="0" fontId="87" fillId="6" borderId="101" xfId="0" applyFont="1" applyFill="1" applyBorder="1" applyAlignment="1" applyProtection="1">
      <alignment horizontal="center" shrinkToFit="1"/>
      <protection hidden="1"/>
    </xf>
    <xf numFmtId="0" fontId="87" fillId="6" borderId="63" xfId="0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Border="1" applyAlignment="1" applyProtection="1">
      <alignment horizontal="center" vertical="center" shrinkToFit="1"/>
      <protection hidden="1"/>
    </xf>
    <xf numFmtId="0" fontId="87" fillId="6" borderId="96" xfId="0" applyFont="1" applyFill="1" applyBorder="1" applyAlignment="1" applyProtection="1">
      <alignment horizontal="center" vertical="center" shrinkToFit="1"/>
      <protection hidden="1"/>
    </xf>
    <xf numFmtId="0" fontId="87" fillId="6" borderId="11" xfId="0" applyFont="1" applyFill="1" applyBorder="1" applyAlignment="1" applyProtection="1">
      <alignment horizontal="center" vertical="center" shrinkToFit="1"/>
      <protection hidden="1"/>
    </xf>
    <xf numFmtId="0" fontId="87" fillId="6" borderId="95" xfId="0" applyFont="1" applyFill="1" applyBorder="1" applyAlignment="1" applyProtection="1">
      <alignment horizontal="center" vertical="center" shrinkToFit="1"/>
      <protection hidden="1"/>
    </xf>
    <xf numFmtId="0" fontId="9" fillId="3" borderId="12" xfId="0" applyFont="1" applyFill="1" applyBorder="1" applyAlignment="1" applyProtection="1">
      <alignment horizontal="center" vertical="center" shrinkToFit="1"/>
      <protection hidden="1"/>
    </xf>
    <xf numFmtId="0" fontId="9" fillId="3" borderId="100" xfId="0" applyFont="1" applyFill="1" applyBorder="1" applyAlignment="1" applyProtection="1">
      <alignment horizontal="center" vertical="center" shrinkToFit="1"/>
      <protection hidden="1"/>
    </xf>
    <xf numFmtId="165" fontId="86" fillId="3" borderId="12" xfId="0" applyNumberFormat="1" applyFont="1" applyFill="1" applyBorder="1" applyAlignment="1" applyProtection="1">
      <alignment horizontal="right" shrinkToFit="1"/>
      <protection hidden="1"/>
    </xf>
    <xf numFmtId="165" fontId="86" fillId="3" borderId="100" xfId="0" applyNumberFormat="1" applyFont="1" applyFill="1" applyBorder="1" applyAlignment="1" applyProtection="1">
      <alignment horizontal="right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86" fillId="0" borderId="12" xfId="0" applyFont="1" applyBorder="1" applyAlignment="1" applyProtection="1">
      <alignment horizontal="center" shrinkToFit="1"/>
      <protection hidden="1"/>
    </xf>
    <xf numFmtId="0" fontId="86" fillId="0" borderId="100" xfId="0" applyFont="1" applyBorder="1" applyAlignment="1" applyProtection="1">
      <alignment horizontal="center" shrinkToFit="1"/>
      <protection hidden="1"/>
    </xf>
    <xf numFmtId="0" fontId="0" fillId="24" borderId="125" xfId="0" applyFill="1" applyBorder="1" applyAlignment="1" applyProtection="1">
      <alignment horizontal="right" vertical="center" wrapText="1"/>
      <protection hidden="1"/>
    </xf>
    <xf numFmtId="0" fontId="0" fillId="24" borderId="126" xfId="0" applyFill="1" applyBorder="1" applyAlignment="1" applyProtection="1">
      <alignment horizontal="right" vertical="center" wrapText="1"/>
      <protection hidden="1"/>
    </xf>
    <xf numFmtId="0" fontId="0" fillId="24" borderId="127" xfId="0" applyFill="1" applyBorder="1" applyAlignment="1" applyProtection="1">
      <alignment horizontal="right" vertical="center" wrapText="1"/>
      <protection hidden="1"/>
    </xf>
    <xf numFmtId="0" fontId="0" fillId="24" borderId="128" xfId="0" applyFill="1" applyBorder="1" applyAlignment="1" applyProtection="1">
      <alignment horizontal="right" vertical="center" wrapText="1"/>
      <protection hidden="1"/>
    </xf>
    <xf numFmtId="0" fontId="0" fillId="24" borderId="129" xfId="0" applyFill="1" applyBorder="1" applyAlignment="1" applyProtection="1">
      <alignment horizontal="right" vertical="center" wrapText="1"/>
      <protection hidden="1"/>
    </xf>
    <xf numFmtId="0" fontId="0" fillId="24" borderId="130" xfId="0" applyFill="1" applyBorder="1" applyAlignment="1" applyProtection="1">
      <alignment horizontal="right" vertical="center" wrapText="1"/>
      <protection hidden="1"/>
    </xf>
    <xf numFmtId="0" fontId="85" fillId="0" borderId="12" xfId="0" applyFont="1" applyBorder="1" applyAlignment="1" applyProtection="1">
      <alignment horizontal="right" vertical="center" shrinkToFit="1"/>
      <protection hidden="1"/>
    </xf>
    <xf numFmtId="164" fontId="86" fillId="3" borderId="12" xfId="0" applyNumberFormat="1" applyFont="1" applyFill="1" applyBorder="1" applyAlignment="1" applyProtection="1">
      <alignment horizontal="center" vertical="center" shrinkToFit="1"/>
      <protection hidden="1"/>
    </xf>
    <xf numFmtId="22" fontId="48" fillId="0" borderId="53" xfId="0" applyNumberFormat="1" applyFont="1" applyBorder="1" applyAlignment="1" applyProtection="1">
      <alignment horizontal="center" vertical="center" readingOrder="2"/>
      <protection hidden="1"/>
    </xf>
    <xf numFmtId="0" fontId="1" fillId="0" borderId="107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4" fillId="3" borderId="14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85" fillId="3" borderId="14" xfId="0" applyFont="1" applyFill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1" fillId="0" borderId="109" xfId="0" applyFont="1" applyBorder="1" applyAlignment="1" applyProtection="1">
      <alignment horizontal="right" vertical="center" shrinkToFit="1"/>
      <protection hidden="1"/>
    </xf>
    <xf numFmtId="0" fontId="1" fillId="0" borderId="12" xfId="0" applyFont="1" applyBorder="1" applyAlignment="1" applyProtection="1">
      <alignment horizontal="right" vertical="center" shrinkToFit="1"/>
      <protection hidden="1"/>
    </xf>
    <xf numFmtId="0" fontId="1" fillId="3" borderId="12" xfId="0" applyFont="1" applyFill="1" applyBorder="1" applyAlignment="1" applyProtection="1">
      <alignment horizontal="center" vertical="center" shrinkToFit="1"/>
      <protection hidden="1"/>
    </xf>
    <xf numFmtId="0" fontId="9" fillId="3" borderId="13" xfId="0" applyFont="1" applyFill="1" applyBorder="1" applyAlignment="1" applyProtection="1">
      <alignment horizontal="center" vertical="center" shrinkToFit="1"/>
      <protection hidden="1"/>
    </xf>
    <xf numFmtId="0" fontId="9" fillId="3" borderId="124" xfId="0" applyFont="1" applyFill="1" applyBorder="1" applyAlignment="1" applyProtection="1">
      <alignment horizontal="center" vertical="center" shrinkToFit="1"/>
      <protection hidden="1"/>
    </xf>
    <xf numFmtId="0" fontId="1" fillId="0" borderId="12" xfId="0" applyFont="1" applyBorder="1" applyAlignment="1" applyProtection="1">
      <alignment horizontal="left" vertical="center" shrinkToFit="1"/>
      <protection hidden="1"/>
    </xf>
    <xf numFmtId="0" fontId="1" fillId="0" borderId="110" xfId="0" applyFont="1" applyBorder="1" applyAlignment="1" applyProtection="1">
      <alignment horizontal="left" vertical="center" shrinkToFit="1"/>
      <protection hidden="1"/>
    </xf>
    <xf numFmtId="0" fontId="85" fillId="3" borderId="12" xfId="0" applyFont="1" applyFill="1" applyBorder="1" applyAlignment="1" applyProtection="1">
      <alignment horizontal="center" vertical="center" shrinkToFit="1"/>
      <protection hidden="1"/>
    </xf>
    <xf numFmtId="0" fontId="85" fillId="0" borderId="12" xfId="0" applyFont="1" applyBorder="1" applyAlignment="1" applyProtection="1">
      <alignment horizontal="left" vertical="center" shrinkToFit="1"/>
      <protection hidden="1"/>
    </xf>
    <xf numFmtId="0" fontId="85" fillId="0" borderId="110" xfId="0" applyFont="1" applyBorder="1" applyAlignment="1" applyProtection="1">
      <alignment horizontal="left" vertical="center" shrinkToFit="1"/>
      <protection hidden="1"/>
    </xf>
    <xf numFmtId="0" fontId="33" fillId="0" borderId="53" xfId="0" applyFont="1" applyBorder="1" applyAlignment="1" applyProtection="1">
      <alignment horizontal="center" vertical="center" readingOrder="2"/>
      <protection hidden="1"/>
    </xf>
    <xf numFmtId="0" fontId="34" fillId="0" borderId="23" xfId="0" applyFont="1" applyBorder="1" applyAlignment="1" applyProtection="1">
      <alignment horizontal="center" vertical="center" shrinkToFit="1"/>
      <protection hidden="1"/>
    </xf>
    <xf numFmtId="0" fontId="1" fillId="3" borderId="108" xfId="0" applyFont="1" applyFill="1" applyBorder="1" applyAlignment="1" applyProtection="1">
      <alignment horizontal="center" vertical="center" shrinkToFit="1"/>
      <protection hidden="1"/>
    </xf>
    <xf numFmtId="0" fontId="29" fillId="14" borderId="5" xfId="0" applyFont="1" applyFill="1" applyBorder="1" applyAlignment="1" applyProtection="1">
      <alignment horizontal="right" vertical="center" wrapText="1"/>
      <protection hidden="1"/>
    </xf>
    <xf numFmtId="0" fontId="29" fillId="14" borderId="5" xfId="0" applyFont="1" applyFill="1" applyBorder="1" applyAlignment="1" applyProtection="1">
      <alignment horizontal="right" vertical="center"/>
      <protection hidden="1"/>
    </xf>
    <xf numFmtId="0" fontId="29" fillId="14" borderId="0" xfId="0" applyFont="1" applyFill="1" applyAlignment="1" applyProtection="1">
      <alignment horizontal="right" vertical="center"/>
      <protection hidden="1"/>
    </xf>
    <xf numFmtId="0" fontId="32" fillId="2" borderId="25" xfId="0" applyFont="1" applyFill="1" applyBorder="1" applyAlignment="1" applyProtection="1">
      <alignment horizontal="center" vertical="center"/>
      <protection hidden="1"/>
    </xf>
    <xf numFmtId="0" fontId="32" fillId="2" borderId="14" xfId="0" applyFont="1" applyFill="1" applyBorder="1" applyAlignment="1" applyProtection="1">
      <alignment horizontal="center" vertical="center"/>
      <protection hidden="1"/>
    </xf>
    <xf numFmtId="0" fontId="32" fillId="2" borderId="26" xfId="0" applyFont="1" applyFill="1" applyBorder="1" applyAlignment="1" applyProtection="1">
      <alignment horizontal="center" vertical="center"/>
      <protection hidden="1"/>
    </xf>
    <xf numFmtId="0" fontId="86" fillId="3" borderId="110" xfId="0" applyFont="1" applyFill="1" applyBorder="1" applyAlignment="1" applyProtection="1">
      <alignment horizontal="center" vertical="center" shrinkToFit="1"/>
      <protection hidden="1"/>
    </xf>
    <xf numFmtId="0" fontId="85" fillId="0" borderId="123" xfId="0" applyFont="1" applyBorder="1" applyAlignment="1" applyProtection="1">
      <alignment horizontal="right" vertical="center" shrinkToFit="1"/>
      <protection hidden="1"/>
    </xf>
    <xf numFmtId="0" fontId="85" fillId="0" borderId="13" xfId="0" applyFont="1" applyBorder="1" applyAlignment="1" applyProtection="1">
      <alignment horizontal="right" vertical="center" shrinkToFit="1"/>
      <protection hidden="1"/>
    </xf>
    <xf numFmtId="0" fontId="85" fillId="0" borderId="109" xfId="0" applyFont="1" applyBorder="1" applyAlignment="1" applyProtection="1">
      <alignment horizontal="right" vertical="center" shrinkToFit="1"/>
      <protection hidden="1"/>
    </xf>
    <xf numFmtId="49" fontId="9" fillId="3" borderId="13" xfId="0" applyNumberFormat="1" applyFont="1" applyFill="1" applyBorder="1" applyAlignment="1" applyProtection="1">
      <alignment horizontal="center" vertical="center" shrinkToFit="1"/>
      <protection hidden="1"/>
    </xf>
    <xf numFmtId="49" fontId="86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3" xfId="0" applyFont="1" applyFill="1" applyBorder="1" applyAlignment="1" applyProtection="1">
      <alignment horizontal="center" vertical="center" shrinkToFit="1"/>
      <protection hidden="1"/>
    </xf>
    <xf numFmtId="0" fontId="9" fillId="0" borderId="99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9" fillId="0" borderId="99" xfId="0" applyFont="1" applyBorder="1" applyAlignment="1" applyProtection="1">
      <alignment horizontal="right" vertical="center" shrinkToFit="1"/>
      <protection hidden="1"/>
    </xf>
    <xf numFmtId="0" fontId="9" fillId="0" borderId="12" xfId="0" applyFont="1" applyBorder="1" applyAlignment="1" applyProtection="1">
      <alignment horizontal="right" vertical="center" shrinkToFit="1"/>
      <protection hidden="1"/>
    </xf>
    <xf numFmtId="0" fontId="85" fillId="3" borderId="12" xfId="0" applyFont="1" applyFill="1" applyBorder="1" applyAlignment="1" applyProtection="1">
      <alignment horizontal="right" vertical="center" shrinkToFit="1"/>
      <protection hidden="1"/>
    </xf>
    <xf numFmtId="0" fontId="85" fillId="3" borderId="100" xfId="0" applyFont="1" applyFill="1" applyBorder="1" applyAlignment="1" applyProtection="1">
      <alignment horizontal="right" vertical="center" shrinkToFit="1"/>
      <protection hidden="1"/>
    </xf>
    <xf numFmtId="0" fontId="3" fillId="3" borderId="115" xfId="0" applyFont="1" applyFill="1" applyBorder="1" applyAlignment="1" applyProtection="1">
      <alignment horizontal="center" vertical="center" wrapText="1"/>
      <protection hidden="1"/>
    </xf>
    <xf numFmtId="0" fontId="3" fillId="3" borderId="114" xfId="0" applyFont="1" applyFill="1" applyBorder="1" applyAlignment="1" applyProtection="1">
      <alignment horizontal="center" vertical="center" wrapText="1"/>
      <protection hidden="1"/>
    </xf>
    <xf numFmtId="0" fontId="88" fillId="3" borderId="115" xfId="0" applyFont="1" applyFill="1" applyBorder="1" applyAlignment="1">
      <alignment horizontal="center" vertical="center" textRotation="90" wrapText="1"/>
    </xf>
    <xf numFmtId="0" fontId="88" fillId="3" borderId="114" xfId="0" applyFont="1" applyFill="1" applyBorder="1" applyAlignment="1">
      <alignment horizontal="center" vertical="center" textRotation="90" wrapText="1"/>
    </xf>
    <xf numFmtId="0" fontId="88" fillId="3" borderId="142" xfId="0" applyFont="1" applyFill="1" applyBorder="1" applyAlignment="1">
      <alignment horizontal="center" vertical="center" textRotation="90" wrapText="1"/>
    </xf>
    <xf numFmtId="0" fontId="88" fillId="3" borderId="8" xfId="0" applyFont="1" applyFill="1" applyBorder="1" applyAlignment="1">
      <alignment horizontal="center" vertical="center" textRotation="90" wrapText="1"/>
    </xf>
    <xf numFmtId="0" fontId="35" fillId="15" borderId="0" xfId="0" applyFont="1" applyFill="1" applyAlignment="1">
      <alignment horizontal="center" vertical="center"/>
    </xf>
    <xf numFmtId="0" fontId="35" fillId="15" borderId="31" xfId="0" applyFont="1" applyFill="1" applyBorder="1" applyAlignment="1">
      <alignment horizontal="center" vertical="center"/>
    </xf>
    <xf numFmtId="0" fontId="35" fillId="11" borderId="131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35" fillId="11" borderId="132" xfId="0" applyFont="1" applyFill="1" applyBorder="1" applyAlignment="1">
      <alignment horizontal="center" vertical="center"/>
    </xf>
    <xf numFmtId="0" fontId="30" fillId="23" borderId="131" xfId="0" applyFont="1" applyFill="1" applyBorder="1" applyAlignment="1">
      <alignment horizontal="center" vertical="center"/>
    </xf>
    <xf numFmtId="0" fontId="30" fillId="23" borderId="0" xfId="0" applyFont="1" applyFill="1" applyAlignment="1">
      <alignment horizontal="center" vertical="center"/>
    </xf>
    <xf numFmtId="0" fontId="30" fillId="23" borderId="111" xfId="0" applyFont="1" applyFill="1" applyBorder="1" applyAlignment="1">
      <alignment horizontal="center" vertical="center"/>
    </xf>
    <xf numFmtId="0" fontId="30" fillId="23" borderId="132" xfId="0" applyFont="1" applyFill="1" applyBorder="1" applyAlignment="1">
      <alignment horizontal="center" vertical="center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30" fillId="16" borderId="34" xfId="0" applyFont="1" applyFill="1" applyBorder="1" applyAlignment="1">
      <alignment horizontal="center" vertical="center"/>
    </xf>
    <xf numFmtId="0" fontId="30" fillId="16" borderId="38" xfId="0" applyFont="1" applyFill="1" applyBorder="1" applyAlignment="1">
      <alignment horizontal="center" vertical="center"/>
    </xf>
    <xf numFmtId="0" fontId="3" fillId="3" borderId="113" xfId="0" applyFont="1" applyFill="1" applyBorder="1" applyAlignment="1" applyProtection="1">
      <alignment horizontal="center" vertical="center" wrapText="1"/>
      <protection hidden="1"/>
    </xf>
    <xf numFmtId="0" fontId="30" fillId="16" borderId="39" xfId="0" applyFont="1" applyFill="1" applyBorder="1" applyAlignment="1">
      <alignment horizontal="center" vertical="center"/>
    </xf>
    <xf numFmtId="0" fontId="30" fillId="16" borderId="40" xfId="0" applyFont="1" applyFill="1" applyBorder="1" applyAlignment="1">
      <alignment horizontal="center" vertical="center"/>
    </xf>
    <xf numFmtId="0" fontId="88" fillId="3" borderId="141" xfId="0" applyFont="1" applyFill="1" applyBorder="1" applyAlignment="1">
      <alignment horizontal="center" vertical="center" textRotation="90" wrapText="1"/>
    </xf>
    <xf numFmtId="0" fontId="3" fillId="3" borderId="112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43" fillId="4" borderId="45" xfId="0" applyFont="1" applyFill="1" applyBorder="1" applyAlignment="1">
      <alignment horizontal="center" vertical="center"/>
    </xf>
    <xf numFmtId="0" fontId="43" fillId="4" borderId="48" xfId="0" applyFont="1" applyFill="1" applyBorder="1" applyAlignment="1">
      <alignment horizontal="center" vertical="center"/>
    </xf>
    <xf numFmtId="0" fontId="40" fillId="4" borderId="0" xfId="0" applyFont="1" applyFill="1" applyAlignment="1" applyProtection="1">
      <alignment horizontal="center" vertical="center"/>
      <protection locked="0" hidden="1"/>
    </xf>
    <xf numFmtId="0" fontId="11" fillId="9" borderId="0" xfId="1" applyFont="1" applyFill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4" borderId="44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center" vertical="center"/>
    </xf>
    <xf numFmtId="0" fontId="43" fillId="4" borderId="50" xfId="0" applyFont="1" applyFill="1" applyBorder="1" applyAlignment="1">
      <alignment horizontal="center" vertical="center"/>
    </xf>
    <xf numFmtId="0" fontId="43" fillId="4" borderId="51" xfId="0" applyFont="1" applyFill="1" applyBorder="1" applyAlignment="1">
      <alignment horizontal="center" vertical="center"/>
    </xf>
    <xf numFmtId="0" fontId="43" fillId="4" borderId="52" xfId="0" applyFont="1" applyFill="1" applyBorder="1" applyAlignment="1">
      <alignment horizontal="center" vertical="center"/>
    </xf>
    <xf numFmtId="0" fontId="43" fillId="4" borderId="46" xfId="0" applyFont="1" applyFill="1" applyBorder="1" applyAlignment="1">
      <alignment horizontal="center" vertical="center"/>
    </xf>
    <xf numFmtId="0" fontId="43" fillId="4" borderId="49" xfId="0" applyFont="1" applyFill="1" applyBorder="1" applyAlignment="1">
      <alignment horizontal="center" vertical="center"/>
    </xf>
    <xf numFmtId="0" fontId="3" fillId="3" borderId="116" xfId="0" applyFont="1" applyFill="1" applyBorder="1" applyAlignment="1" applyProtection="1">
      <alignment horizontal="center" vertical="center" wrapText="1"/>
      <protection hidden="1"/>
    </xf>
    <xf numFmtId="0" fontId="88" fillId="3" borderId="143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4" fillId="19" borderId="20" xfId="0" applyFont="1" applyFill="1" applyBorder="1" applyAlignment="1">
      <alignment horizontal="center" vertical="center"/>
    </xf>
    <xf numFmtId="0" fontId="44" fillId="19" borderId="144" xfId="0" applyFont="1" applyFill="1" applyBorder="1" applyAlignment="1">
      <alignment horizontal="center" vertical="center" wrapText="1"/>
    </xf>
    <xf numFmtId="0" fontId="44" fillId="19" borderId="136" xfId="0" applyFont="1" applyFill="1" applyBorder="1" applyAlignment="1">
      <alignment horizontal="center" vertical="center" wrapText="1"/>
    </xf>
    <xf numFmtId="0" fontId="44" fillId="19" borderId="145" xfId="0" applyFont="1" applyFill="1" applyBorder="1" applyAlignment="1" applyProtection="1">
      <alignment horizontal="center" vertical="center" wrapText="1"/>
      <protection hidden="1"/>
    </xf>
    <xf numFmtId="0" fontId="44" fillId="19" borderId="138" xfId="0" applyFont="1" applyFill="1" applyBorder="1" applyAlignment="1" applyProtection="1">
      <alignment horizontal="center" vertical="center" wrapText="1"/>
      <protection hidden="1"/>
    </xf>
    <xf numFmtId="0" fontId="44" fillId="19" borderId="139" xfId="0" applyFont="1" applyFill="1" applyBorder="1" applyAlignment="1" applyProtection="1">
      <alignment horizontal="center" vertical="center" wrapText="1"/>
      <protection hidden="1"/>
    </xf>
    <xf numFmtId="0" fontId="73" fillId="19" borderId="20" xfId="0" applyFont="1" applyFill="1" applyBorder="1" applyAlignment="1">
      <alignment horizontal="center" vertical="center" wrapText="1"/>
    </xf>
    <xf numFmtId="0" fontId="73" fillId="19" borderId="20" xfId="0" applyFont="1" applyFill="1" applyBorder="1" applyAlignment="1">
      <alignment horizontal="center" vertical="center"/>
    </xf>
    <xf numFmtId="0" fontId="44" fillId="19" borderId="62" xfId="0" applyFont="1" applyFill="1" applyBorder="1" applyAlignment="1">
      <alignment horizontal="center" vertical="center" wrapText="1"/>
    </xf>
    <xf numFmtId="0" fontId="44" fillId="19" borderId="137" xfId="0" applyFont="1" applyFill="1" applyBorder="1" applyAlignment="1">
      <alignment horizontal="center" vertical="center" wrapText="1"/>
    </xf>
    <xf numFmtId="0" fontId="44" fillId="19" borderId="145" xfId="0" applyFont="1" applyFill="1" applyBorder="1" applyAlignment="1">
      <alignment horizontal="center" vertical="center" wrapText="1"/>
    </xf>
    <xf numFmtId="0" fontId="44" fillId="19" borderId="138" xfId="0" applyFont="1" applyFill="1" applyBorder="1" applyAlignment="1">
      <alignment horizontal="center" vertical="center" wrapText="1"/>
    </xf>
    <xf numFmtId="0" fontId="73" fillId="19" borderId="144" xfId="0" applyFont="1" applyFill="1" applyBorder="1" applyAlignment="1">
      <alignment horizontal="center" vertical="center" textRotation="90"/>
    </xf>
    <xf numFmtId="0" fontId="73" fillId="19" borderId="136" xfId="0" applyFont="1" applyFill="1" applyBorder="1" applyAlignment="1">
      <alignment horizontal="center" vertical="center" textRotation="90"/>
    </xf>
    <xf numFmtId="0" fontId="57" fillId="10" borderId="20" xfId="0" applyFont="1" applyFill="1" applyBorder="1" applyAlignment="1">
      <alignment horizontal="center" vertical="center" wrapText="1"/>
    </xf>
    <xf numFmtId="0" fontId="30" fillId="0" borderId="133" xfId="0" applyFont="1" applyBorder="1" applyAlignment="1">
      <alignment horizontal="center" vertical="center"/>
    </xf>
    <xf numFmtId="0" fontId="30" fillId="0" borderId="134" xfId="0" applyFont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0" fontId="30" fillId="0" borderId="13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40" xfId="0" applyFont="1" applyBorder="1" applyAlignment="1">
      <alignment horizontal="center" vertical="center"/>
    </xf>
    <xf numFmtId="0" fontId="30" fillId="0" borderId="135" xfId="0" applyFont="1" applyBorder="1" applyAlignment="1" applyProtection="1">
      <alignment horizontal="center" vertical="center"/>
      <protection hidden="1"/>
    </xf>
    <xf numFmtId="0" fontId="30" fillId="0" borderId="140" xfId="0" applyFont="1" applyBorder="1" applyAlignment="1" applyProtection="1">
      <alignment horizontal="center" vertical="center"/>
      <protection hidden="1"/>
    </xf>
    <xf numFmtId="0" fontId="30" fillId="0" borderId="136" xfId="0" applyFont="1" applyBorder="1" applyAlignment="1" applyProtection="1">
      <alignment horizontal="center" vertical="center"/>
      <protection hidden="1"/>
    </xf>
    <xf numFmtId="0" fontId="30" fillId="0" borderId="137" xfId="0" applyFont="1" applyBorder="1" applyAlignment="1" applyProtection="1">
      <alignment horizontal="center" vertical="center"/>
      <protection hidden="1"/>
    </xf>
    <xf numFmtId="0" fontId="30" fillId="0" borderId="139" xfId="0" applyFont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0" fontId="30" fillId="0" borderId="136" xfId="0" applyFont="1" applyBorder="1" applyAlignment="1">
      <alignment horizontal="center" vertical="center"/>
    </xf>
    <xf numFmtId="0" fontId="30" fillId="0" borderId="137" xfId="0" applyFont="1" applyBorder="1" applyAlignment="1">
      <alignment horizontal="center" vertical="center"/>
    </xf>
    <xf numFmtId="0" fontId="30" fillId="0" borderId="138" xfId="0" applyFont="1" applyBorder="1" applyAlignment="1">
      <alignment horizontal="center" vertical="center"/>
    </xf>
    <xf numFmtId="0" fontId="89" fillId="19" borderId="145" xfId="0" applyFont="1" applyFill="1" applyBorder="1" applyAlignment="1">
      <alignment horizontal="center" vertical="center"/>
    </xf>
    <xf numFmtId="0" fontId="89" fillId="19" borderId="138" xfId="0" applyFont="1" applyFill="1" applyBorder="1" applyAlignment="1">
      <alignment horizontal="center" vertical="center"/>
    </xf>
    <xf numFmtId="0" fontId="73" fillId="19" borderId="62" xfId="0" applyFont="1" applyFill="1" applyBorder="1" applyAlignment="1">
      <alignment horizontal="center" vertical="center" textRotation="90" wrapText="1"/>
    </xf>
    <xf numFmtId="0" fontId="73" fillId="19" borderId="137" xfId="0" applyFont="1" applyFill="1" applyBorder="1" applyAlignment="1">
      <alignment horizontal="center" vertical="center" textRotation="90" wrapText="1"/>
    </xf>
    <xf numFmtId="0" fontId="73" fillId="19" borderId="145" xfId="0" applyFont="1" applyFill="1" applyBorder="1" applyAlignment="1">
      <alignment horizontal="center" vertical="center" textRotation="90" wrapText="1"/>
    </xf>
    <xf numFmtId="0" fontId="73" fillId="19" borderId="138" xfId="0" applyFont="1" applyFill="1" applyBorder="1" applyAlignment="1">
      <alignment horizontal="center" vertical="center" textRotation="90" wrapText="1"/>
    </xf>
    <xf numFmtId="0" fontId="89" fillId="19" borderId="144" xfId="0" applyFont="1" applyFill="1" applyBorder="1" applyAlignment="1">
      <alignment horizontal="center" vertical="center"/>
    </xf>
    <xf numFmtId="0" fontId="89" fillId="19" borderId="136" xfId="0" applyFont="1" applyFill="1" applyBorder="1" applyAlignment="1">
      <alignment horizontal="center" vertical="center"/>
    </xf>
    <xf numFmtId="0" fontId="89" fillId="19" borderId="62" xfId="0" applyFont="1" applyFill="1" applyBorder="1" applyAlignment="1">
      <alignment horizontal="center" vertical="center"/>
    </xf>
    <xf numFmtId="0" fontId="89" fillId="19" borderId="137" xfId="0" applyFont="1" applyFill="1" applyBorder="1" applyAlignment="1">
      <alignment horizontal="center" vertical="center"/>
    </xf>
  </cellXfs>
  <cellStyles count="4">
    <cellStyle name="Normal 2" xfId="2" xr:uid="{00000000-0005-0000-0000-000002000000}"/>
    <cellStyle name="Normal 2 2" xfId="3" xr:uid="{00000000-0005-0000-0000-000003000000}"/>
    <cellStyle name="ارتباط تشعبي" xfId="1" builtinId="8"/>
    <cellStyle name="عادي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09428C6-9DDA-4DCA-B705-4C106185FFC8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238125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233654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374333</xdr:colOff>
      <xdr:row>41</xdr:row>
      <xdr:rowOff>99060</xdr:rowOff>
    </xdr:from>
    <xdr:to>
      <xdr:col>37</xdr:col>
      <xdr:colOff>373380</xdr:colOff>
      <xdr:row>43</xdr:row>
      <xdr:rowOff>68630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73470CB4-7D01-4816-9BC8-D6D84A26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10800"/>
          <a:ext cx="6590347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114300</xdr:rowOff>
    </xdr:from>
    <xdr:to>
      <xdr:col>16</xdr:col>
      <xdr:colOff>197167</xdr:colOff>
      <xdr:row>41</xdr:row>
      <xdr:rowOff>213410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056B22EC-B7BF-4EE8-A155-48089A295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92713" y="92125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hp92\AppData\Roaming\user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&#1575;&#1587;&#1578;&#1605;&#1575;&#1585;&#1575;&#1578;%20&#1575;&#1604;&#1601;&#1589;&#1604;%20&#1575;&#1604;&#1575;&#1608;&#1604;%202019-2020/Users/Users/TOSHIBA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0"/>
  <sheetViews>
    <sheetView showGridLines="0" rightToLeft="1" workbookViewId="0">
      <selection activeCell="B14" sqref="B14:I19"/>
    </sheetView>
  </sheetViews>
  <sheetFormatPr defaultColWidth="9" defaultRowHeight="16.8" x14ac:dyDescent="0.5"/>
  <cols>
    <col min="1" max="1" width="2.21875" style="113" customWidth="1"/>
    <col min="2" max="2" width="4.44140625" style="113" customWidth="1"/>
    <col min="3" max="6" width="9" style="113"/>
    <col min="7" max="7" width="1.44140625" style="113" customWidth="1"/>
    <col min="8" max="8" width="12.6640625" style="113" customWidth="1"/>
    <col min="9" max="9" width="16.88671875" style="113" customWidth="1"/>
    <col min="10" max="10" width="5" style="113" customWidth="1"/>
    <col min="11" max="11" width="9" style="113" customWidth="1"/>
    <col min="12" max="12" width="2.6640625" style="113" customWidth="1"/>
    <col min="13" max="13" width="9" style="113"/>
    <col min="14" max="14" width="9" style="113" customWidth="1"/>
    <col min="15" max="15" width="3.44140625" style="113" customWidth="1"/>
    <col min="16" max="17" width="9" style="113"/>
    <col min="18" max="18" width="4.6640625" style="113" customWidth="1"/>
    <col min="19" max="19" width="2" style="113" customWidth="1"/>
    <col min="20" max="20" width="8.88671875" style="113" customWidth="1"/>
    <col min="21" max="21" width="15.44140625" style="113" customWidth="1"/>
    <col min="22" max="16384" width="9" style="113"/>
  </cols>
  <sheetData>
    <row r="1" spans="1:22" ht="27" thickBot="1" x14ac:dyDescent="0.75">
      <c r="B1" s="306" t="s">
        <v>452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2" ht="19.5" customHeight="1" thickBot="1" x14ac:dyDescent="0.7">
      <c r="B2" s="307" t="s">
        <v>225</v>
      </c>
      <c r="C2" s="307"/>
      <c r="D2" s="307"/>
      <c r="E2" s="307"/>
      <c r="F2" s="307"/>
      <c r="G2" s="307"/>
      <c r="H2" s="307"/>
      <c r="I2" s="307"/>
      <c r="J2" s="114"/>
      <c r="K2" s="308" t="s">
        <v>453</v>
      </c>
      <c r="L2" s="309"/>
      <c r="M2" s="309"/>
      <c r="N2" s="309"/>
      <c r="O2" s="309"/>
      <c r="P2" s="309"/>
      <c r="Q2" s="309"/>
      <c r="R2" s="309"/>
      <c r="S2" s="309"/>
      <c r="T2" s="312" t="s">
        <v>454</v>
      </c>
      <c r="U2" s="313"/>
    </row>
    <row r="3" spans="1:22" ht="22.5" customHeight="1" thickBot="1" x14ac:dyDescent="0.7">
      <c r="A3" s="115">
        <v>1</v>
      </c>
      <c r="B3" s="316" t="s">
        <v>455</v>
      </c>
      <c r="C3" s="317"/>
      <c r="D3" s="317"/>
      <c r="E3" s="317"/>
      <c r="F3" s="317"/>
      <c r="G3" s="317"/>
      <c r="H3" s="317"/>
      <c r="I3" s="318"/>
      <c r="K3" s="310"/>
      <c r="L3" s="311"/>
      <c r="M3" s="311"/>
      <c r="N3" s="311"/>
      <c r="O3" s="311"/>
      <c r="P3" s="311"/>
      <c r="Q3" s="311"/>
      <c r="R3" s="311"/>
      <c r="S3" s="311"/>
      <c r="T3" s="314"/>
      <c r="U3" s="315"/>
    </row>
    <row r="4" spans="1:22" ht="22.5" customHeight="1" thickBot="1" x14ac:dyDescent="0.7">
      <c r="A4" s="115">
        <v>2</v>
      </c>
      <c r="B4" s="303" t="s">
        <v>456</v>
      </c>
      <c r="C4" s="304"/>
      <c r="D4" s="304"/>
      <c r="E4" s="304"/>
      <c r="F4" s="304"/>
      <c r="G4" s="304"/>
      <c r="H4" s="304"/>
      <c r="I4" s="305"/>
      <c r="K4" s="279" t="s">
        <v>15</v>
      </c>
      <c r="L4" s="280"/>
      <c r="M4" s="280"/>
      <c r="N4" s="280"/>
      <c r="O4" s="280"/>
      <c r="P4" s="280"/>
      <c r="Q4" s="280"/>
      <c r="R4" s="280"/>
      <c r="S4" s="281"/>
      <c r="T4" s="296">
        <v>1</v>
      </c>
      <c r="U4" s="297"/>
    </row>
    <row r="5" spans="1:22" ht="22.5" customHeight="1" thickBot="1" x14ac:dyDescent="0.7">
      <c r="A5" s="115"/>
      <c r="B5" s="263" t="s">
        <v>457</v>
      </c>
      <c r="C5" s="264"/>
      <c r="D5" s="264"/>
      <c r="E5" s="264"/>
      <c r="F5" s="264"/>
      <c r="G5" s="264"/>
      <c r="H5" s="264"/>
      <c r="I5" s="116"/>
      <c r="K5" s="294" t="s">
        <v>458</v>
      </c>
      <c r="L5" s="295"/>
      <c r="M5" s="295"/>
      <c r="N5" s="295"/>
      <c r="O5" s="295"/>
      <c r="P5" s="295"/>
      <c r="Q5" s="295"/>
      <c r="R5" s="295"/>
      <c r="S5" s="295"/>
      <c r="T5" s="296">
        <v>1</v>
      </c>
      <c r="U5" s="297"/>
    </row>
    <row r="6" spans="1:22" ht="22.5" customHeight="1" thickBot="1" x14ac:dyDescent="0.7">
      <c r="A6" s="115"/>
      <c r="B6" s="298" t="s">
        <v>459</v>
      </c>
      <c r="C6" s="299"/>
      <c r="D6" s="299"/>
      <c r="E6" s="299"/>
      <c r="F6" s="299"/>
      <c r="G6" s="299"/>
      <c r="H6" s="299"/>
      <c r="I6" s="300"/>
      <c r="K6" s="294" t="s">
        <v>460</v>
      </c>
      <c r="L6" s="295"/>
      <c r="M6" s="295"/>
      <c r="N6" s="295"/>
      <c r="O6" s="295"/>
      <c r="P6" s="295"/>
      <c r="Q6" s="295"/>
      <c r="R6" s="295"/>
      <c r="S6" s="295"/>
      <c r="T6" s="301" t="s">
        <v>461</v>
      </c>
      <c r="U6" s="302"/>
    </row>
    <row r="7" spans="1:22" ht="22.5" customHeight="1" thickBot="1" x14ac:dyDescent="0.75">
      <c r="A7" s="115">
        <v>3</v>
      </c>
      <c r="B7" s="263" t="s">
        <v>227</v>
      </c>
      <c r="C7" s="264"/>
      <c r="D7" s="264"/>
      <c r="E7" s="264"/>
      <c r="F7" s="264"/>
      <c r="G7" s="264"/>
      <c r="H7" s="265" t="s">
        <v>226</v>
      </c>
      <c r="I7" s="266"/>
      <c r="K7" s="267" t="s">
        <v>462</v>
      </c>
      <c r="L7" s="268"/>
      <c r="M7" s="268"/>
      <c r="N7" s="268"/>
      <c r="O7" s="268"/>
      <c r="P7" s="268"/>
      <c r="Q7" s="268"/>
      <c r="R7" s="268"/>
      <c r="S7" s="269"/>
      <c r="T7" s="270">
        <v>0.5</v>
      </c>
      <c r="U7" s="271"/>
      <c r="V7" s="117"/>
    </row>
    <row r="8" spans="1:22" ht="22.5" customHeight="1" x14ac:dyDescent="0.65">
      <c r="A8" s="115">
        <v>4</v>
      </c>
      <c r="B8" s="272" t="s">
        <v>1518</v>
      </c>
      <c r="C8" s="272"/>
      <c r="D8" s="272"/>
      <c r="E8" s="272"/>
      <c r="F8" s="272"/>
      <c r="G8" s="272"/>
      <c r="H8" s="272"/>
      <c r="I8" s="272"/>
      <c r="J8" s="117"/>
      <c r="K8" s="275" t="s">
        <v>463</v>
      </c>
      <c r="L8" s="276"/>
      <c r="M8" s="276"/>
      <c r="N8" s="276"/>
      <c r="O8" s="276"/>
      <c r="P8" s="276"/>
      <c r="Q8" s="276"/>
      <c r="R8" s="276"/>
      <c r="S8" s="276"/>
      <c r="T8" s="277" t="s">
        <v>464</v>
      </c>
      <c r="U8" s="278"/>
    </row>
    <row r="9" spans="1:22" ht="22.5" customHeight="1" x14ac:dyDescent="0.65">
      <c r="A9" s="115"/>
      <c r="B9" s="273"/>
      <c r="C9" s="273"/>
      <c r="D9" s="273"/>
      <c r="E9" s="273"/>
      <c r="F9" s="273"/>
      <c r="G9" s="273"/>
      <c r="H9" s="273"/>
      <c r="I9" s="273"/>
      <c r="J9" s="118"/>
      <c r="K9" s="275"/>
      <c r="L9" s="276"/>
      <c r="M9" s="276"/>
      <c r="N9" s="276"/>
      <c r="O9" s="276"/>
      <c r="P9" s="276"/>
      <c r="Q9" s="276"/>
      <c r="R9" s="276"/>
      <c r="S9" s="276"/>
      <c r="T9" s="277"/>
      <c r="U9" s="278"/>
    </row>
    <row r="10" spans="1:22" ht="22.5" customHeight="1" x14ac:dyDescent="0.65">
      <c r="A10" s="115"/>
      <c r="B10" s="273"/>
      <c r="C10" s="273"/>
      <c r="D10" s="273"/>
      <c r="E10" s="273"/>
      <c r="F10" s="273"/>
      <c r="G10" s="273"/>
      <c r="H10" s="273"/>
      <c r="I10" s="273"/>
      <c r="K10" s="279" t="s">
        <v>465</v>
      </c>
      <c r="L10" s="280"/>
      <c r="M10" s="280"/>
      <c r="N10" s="280"/>
      <c r="O10" s="280"/>
      <c r="P10" s="280"/>
      <c r="Q10" s="280"/>
      <c r="R10" s="280"/>
      <c r="S10" s="281"/>
      <c r="T10" s="282">
        <v>0.2</v>
      </c>
      <c r="U10" s="283"/>
    </row>
    <row r="11" spans="1:22" ht="45" customHeight="1" x14ac:dyDescent="0.65">
      <c r="A11" s="115"/>
      <c r="B11" s="273"/>
      <c r="C11" s="273"/>
      <c r="D11" s="273"/>
      <c r="E11" s="273"/>
      <c r="F11" s="273"/>
      <c r="G11" s="273"/>
      <c r="H11" s="273"/>
      <c r="I11" s="273"/>
      <c r="K11" s="284" t="s">
        <v>466</v>
      </c>
      <c r="L11" s="285"/>
      <c r="M11" s="285"/>
      <c r="N11" s="285"/>
      <c r="O11" s="285"/>
      <c r="P11" s="285"/>
      <c r="Q11" s="285"/>
      <c r="R11" s="285"/>
      <c r="S11" s="286"/>
      <c r="T11" s="287" t="s">
        <v>464</v>
      </c>
      <c r="U11" s="288"/>
    </row>
    <row r="12" spans="1:22" ht="22.5" customHeight="1" thickBot="1" x14ac:dyDescent="0.7">
      <c r="A12" s="115"/>
      <c r="B12" s="274"/>
      <c r="C12" s="274"/>
      <c r="D12" s="274"/>
      <c r="E12" s="274"/>
      <c r="F12" s="274"/>
      <c r="G12" s="274"/>
      <c r="H12" s="274"/>
      <c r="I12" s="274"/>
      <c r="K12" s="289" t="s">
        <v>467</v>
      </c>
      <c r="L12" s="290"/>
      <c r="M12" s="290"/>
      <c r="N12" s="290"/>
      <c r="O12" s="290"/>
      <c r="P12" s="290"/>
      <c r="Q12" s="290"/>
      <c r="R12" s="290"/>
      <c r="S12" s="291"/>
      <c r="T12" s="292">
        <v>0.5</v>
      </c>
      <c r="U12" s="293"/>
    </row>
    <row r="13" spans="1:22" ht="22.5" customHeight="1" thickBot="1" x14ac:dyDescent="0.7">
      <c r="A13" s="115">
        <v>5</v>
      </c>
      <c r="B13" s="252" t="s">
        <v>468</v>
      </c>
      <c r="C13" s="253"/>
      <c r="D13" s="253"/>
      <c r="E13" s="253"/>
      <c r="F13" s="253"/>
      <c r="G13" s="253"/>
      <c r="H13" s="253"/>
      <c r="I13" s="254"/>
      <c r="K13" s="255" t="s">
        <v>469</v>
      </c>
      <c r="L13" s="256"/>
      <c r="M13" s="256"/>
      <c r="N13" s="256"/>
      <c r="O13" s="256"/>
      <c r="P13" s="256"/>
      <c r="Q13" s="256"/>
      <c r="R13" s="256"/>
      <c r="S13" s="256"/>
      <c r="T13" s="256"/>
      <c r="U13" s="256"/>
    </row>
    <row r="14" spans="1:22" ht="22.5" customHeight="1" x14ac:dyDescent="0.65">
      <c r="A14" s="115"/>
      <c r="B14" s="257" t="s">
        <v>1519</v>
      </c>
      <c r="C14" s="257"/>
      <c r="D14" s="257"/>
      <c r="E14" s="257"/>
      <c r="F14" s="257"/>
      <c r="G14" s="257"/>
      <c r="H14" s="257"/>
      <c r="I14" s="257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</row>
    <row r="15" spans="1:22" ht="3.75" customHeight="1" x14ac:dyDescent="0.65">
      <c r="A15" s="115"/>
      <c r="B15" s="258"/>
      <c r="C15" s="258"/>
      <c r="D15" s="258"/>
      <c r="E15" s="258"/>
      <c r="F15" s="258"/>
      <c r="G15" s="258"/>
      <c r="H15" s="258"/>
      <c r="I15" s="258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</row>
    <row r="16" spans="1:22" ht="26.25" customHeight="1" x14ac:dyDescent="0.65">
      <c r="A16" s="115">
        <v>6</v>
      </c>
      <c r="B16" s="258"/>
      <c r="C16" s="258"/>
      <c r="D16" s="258"/>
      <c r="E16" s="258"/>
      <c r="F16" s="258"/>
      <c r="G16" s="258"/>
      <c r="H16" s="258"/>
      <c r="I16" s="258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</row>
    <row r="17" spans="2:22" ht="19.5" customHeight="1" x14ac:dyDescent="0.5">
      <c r="B17" s="258"/>
      <c r="C17" s="258"/>
      <c r="D17" s="258"/>
      <c r="E17" s="258"/>
      <c r="F17" s="258"/>
      <c r="G17" s="258"/>
      <c r="H17" s="258"/>
      <c r="I17" s="258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</row>
    <row r="18" spans="2:22" ht="19.5" customHeight="1" x14ac:dyDescent="0.65">
      <c r="B18" s="258"/>
      <c r="C18" s="258"/>
      <c r="D18" s="258"/>
      <c r="E18" s="258"/>
      <c r="F18" s="258"/>
      <c r="G18" s="258"/>
      <c r="H18" s="258"/>
      <c r="I18" s="258"/>
      <c r="K18" s="119"/>
      <c r="L18" s="120"/>
      <c r="M18" s="261"/>
      <c r="N18" s="261"/>
      <c r="O18" s="261"/>
      <c r="P18" s="121"/>
      <c r="Q18" s="262"/>
      <c r="R18" s="262"/>
      <c r="S18" s="119"/>
      <c r="T18" s="119"/>
      <c r="U18" s="119"/>
      <c r="V18" s="120"/>
    </row>
    <row r="19" spans="2:22" ht="21.75" customHeight="1" thickBot="1" x14ac:dyDescent="0.55000000000000004">
      <c r="B19" s="259"/>
      <c r="C19" s="259"/>
      <c r="D19" s="259"/>
      <c r="E19" s="259"/>
      <c r="F19" s="259"/>
      <c r="G19" s="259"/>
      <c r="H19" s="259"/>
      <c r="I19" s="259"/>
      <c r="Q19" s="122"/>
      <c r="R19" s="122"/>
      <c r="S19" s="122"/>
      <c r="T19" s="122"/>
      <c r="U19" s="122"/>
    </row>
    <row r="20" spans="2:22" ht="3.75" customHeight="1" x14ac:dyDescent="0.5"/>
  </sheetData>
  <mergeCells count="33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C356-3652-47B8-AEAF-0B9818691C0A}">
  <dimension ref="A1:AC74"/>
  <sheetViews>
    <sheetView showGridLines="0" rightToLeft="1" zoomScale="90" zoomScaleNormal="90" workbookViewId="0">
      <selection activeCell="C7" sqref="C7"/>
    </sheetView>
  </sheetViews>
  <sheetFormatPr defaultColWidth="9" defaultRowHeight="14.4" x14ac:dyDescent="0.3"/>
  <cols>
    <col min="1" max="1" width="13.88671875" style="33" bestFit="1" customWidth="1"/>
    <col min="2" max="2" width="22.21875" style="33" customWidth="1"/>
    <col min="3" max="3" width="18.88671875" style="33" customWidth="1"/>
    <col min="4" max="4" width="26" style="33" customWidth="1"/>
    <col min="5" max="5" width="20.44140625" style="33" customWidth="1"/>
    <col min="6" max="6" width="20" style="33" customWidth="1"/>
    <col min="7" max="7" width="3.44140625" style="33" bestFit="1" customWidth="1"/>
    <col min="8" max="8" width="18.88671875" style="33" customWidth="1"/>
    <col min="9" max="9" width="3.33203125" style="33" hidden="1" customWidth="1"/>
    <col min="10" max="10" width="13.6640625" style="33" hidden="1" customWidth="1"/>
    <col min="11" max="11" width="11" style="33" hidden="1" customWidth="1"/>
    <col min="12" max="12" width="3.21875" style="33" hidden="1" customWidth="1"/>
    <col min="13" max="13" width="8.33203125" style="33" hidden="1" customWidth="1"/>
    <col min="14" max="14" width="20" style="233" hidden="1" customWidth="1"/>
    <col min="15" max="15" width="3" style="233" customWidth="1"/>
    <col min="16" max="16" width="13.6640625" style="33" customWidth="1"/>
    <col min="17" max="17" width="9" style="33" customWidth="1"/>
    <col min="18" max="18" width="9" style="33" hidden="1" customWidth="1"/>
    <col min="19" max="19" width="2" style="33" hidden="1" customWidth="1"/>
    <col min="20" max="20" width="5.109375" style="33" hidden="1" customWidth="1"/>
    <col min="21" max="21" width="2" style="33" hidden="1" customWidth="1"/>
    <col min="22" max="22" width="3.44140625" style="33" hidden="1" customWidth="1"/>
    <col min="23" max="23" width="3" style="33" hidden="1" customWidth="1"/>
    <col min="24" max="24" width="9.6640625" style="33" hidden="1" customWidth="1"/>
    <col min="25" max="26" width="9" style="33" hidden="1" customWidth="1"/>
    <col min="27" max="27" width="3" style="33" hidden="1" customWidth="1"/>
    <col min="28" max="28" width="5" style="33" hidden="1" customWidth="1"/>
    <col min="29" max="29" width="9" style="33" hidden="1" customWidth="1"/>
    <col min="30" max="38" width="9" style="33" customWidth="1"/>
    <col min="39" max="16384" width="9" style="33"/>
  </cols>
  <sheetData>
    <row r="1" spans="1:28" ht="25.8" customHeight="1" x14ac:dyDescent="0.3">
      <c r="A1" s="320" t="s">
        <v>1523</v>
      </c>
      <c r="B1" s="320"/>
      <c r="C1" s="175"/>
      <c r="D1" s="232" t="e">
        <f>VLOOKUP(C1,ورقة2!A2:B3175,2,0)</f>
        <v>#N/A</v>
      </c>
    </row>
    <row r="2" spans="1:28" ht="23.4" customHeight="1" x14ac:dyDescent="0.3">
      <c r="A2" s="321" t="e">
        <f>IF('اختيار المقررات'!E2="مستنفذ",'اختيار المقررات'!B6," يجب أن تقوم بملئ الحقول التالية بالمعلومات الصحيحة وإلا  تعتبر طالب غير مسجل")</f>
        <v>#N/A</v>
      </c>
      <c r="B2" s="321"/>
      <c r="C2" s="321"/>
      <c r="D2" s="321"/>
      <c r="E2" s="321"/>
      <c r="F2" s="321"/>
    </row>
    <row r="3" spans="1:28" x14ac:dyDescent="0.3">
      <c r="J3" s="33" t="s">
        <v>10</v>
      </c>
      <c r="L3" s="319" t="s">
        <v>58</v>
      </c>
      <c r="M3" s="319"/>
      <c r="N3" s="33"/>
      <c r="O3" s="319"/>
      <c r="P3" s="319"/>
      <c r="S3" s="319" t="s">
        <v>1524</v>
      </c>
      <c r="T3" s="319"/>
      <c r="U3" s="319" t="s">
        <v>11</v>
      </c>
      <c r="V3" s="319"/>
      <c r="X3" s="33" t="s">
        <v>9</v>
      </c>
      <c r="AA3" s="234">
        <v>1</v>
      </c>
      <c r="AB3" s="33">
        <v>1950</v>
      </c>
    </row>
    <row r="4" spans="1:28" ht="23.25" customHeight="1" x14ac:dyDescent="0.3">
      <c r="A4" s="235" t="s">
        <v>418</v>
      </c>
      <c r="B4" s="236" t="s">
        <v>419</v>
      </c>
      <c r="C4" s="236" t="s">
        <v>420</v>
      </c>
      <c r="D4" s="236" t="s">
        <v>421</v>
      </c>
      <c r="E4" s="236" t="s">
        <v>422</v>
      </c>
      <c r="F4" s="236" t="s">
        <v>423</v>
      </c>
      <c r="I4" s="234">
        <v>1</v>
      </c>
      <c r="J4" s="33" t="s">
        <v>440</v>
      </c>
      <c r="L4" s="237" t="s">
        <v>1525</v>
      </c>
      <c r="M4" s="33" t="s">
        <v>415</v>
      </c>
      <c r="N4" s="33"/>
      <c r="S4" s="234">
        <v>1</v>
      </c>
      <c r="T4" s="33" t="s">
        <v>416</v>
      </c>
      <c r="U4" s="33">
        <v>1</v>
      </c>
      <c r="V4" s="33" t="s">
        <v>438</v>
      </c>
      <c r="W4" s="234">
        <v>1</v>
      </c>
      <c r="X4" s="33" t="s">
        <v>548</v>
      </c>
      <c r="AA4" s="234">
        <v>2</v>
      </c>
      <c r="AB4" s="33">
        <v>1951</v>
      </c>
    </row>
    <row r="5" spans="1:28" s="239" customFormat="1" ht="33.75" customHeight="1" x14ac:dyDescent="0.3">
      <c r="A5" s="101"/>
      <c r="B5" s="101"/>
      <c r="C5" s="238" t="str">
        <f>A5&amp;" "&amp;B5</f>
        <v xml:space="preserve"> </v>
      </c>
      <c r="D5" s="101"/>
      <c r="E5" s="101"/>
      <c r="F5" s="101"/>
      <c r="I5" s="234">
        <v>2</v>
      </c>
      <c r="J5" s="33" t="s">
        <v>448</v>
      </c>
      <c r="L5" s="237" t="s">
        <v>1526</v>
      </c>
      <c r="M5" s="33" t="s">
        <v>424</v>
      </c>
      <c r="N5" s="33"/>
      <c r="O5" s="233"/>
      <c r="P5" s="33"/>
      <c r="Q5" s="33"/>
      <c r="R5" s="33"/>
      <c r="S5" s="234">
        <v>2</v>
      </c>
      <c r="T5" s="33" t="s">
        <v>441</v>
      </c>
      <c r="U5" s="33">
        <v>2</v>
      </c>
      <c r="V5" s="33" t="s">
        <v>439</v>
      </c>
      <c r="W5" s="234">
        <v>2</v>
      </c>
      <c r="X5" s="33" t="s">
        <v>1527</v>
      </c>
      <c r="Y5" s="33"/>
      <c r="AA5" s="234">
        <v>3</v>
      </c>
      <c r="AB5" s="33">
        <v>1952</v>
      </c>
    </row>
    <row r="6" spans="1:28" ht="23.25" customHeight="1" x14ac:dyDescent="0.3">
      <c r="A6" s="236" t="s">
        <v>53</v>
      </c>
      <c r="B6" s="235" t="s">
        <v>1529</v>
      </c>
      <c r="C6" s="236" t="s">
        <v>412</v>
      </c>
      <c r="D6" s="240" t="s">
        <v>1530</v>
      </c>
      <c r="E6" s="240" t="s">
        <v>428</v>
      </c>
      <c r="F6" s="235" t="s">
        <v>56</v>
      </c>
      <c r="I6" s="234">
        <v>3</v>
      </c>
      <c r="J6" s="33" t="s">
        <v>1548</v>
      </c>
      <c r="L6" s="237" t="s">
        <v>1528</v>
      </c>
      <c r="M6" s="33" t="s">
        <v>417</v>
      </c>
      <c r="N6" s="33"/>
      <c r="S6" s="234">
        <v>6</v>
      </c>
      <c r="T6" s="33" t="s">
        <v>846</v>
      </c>
      <c r="W6" s="234">
        <v>3</v>
      </c>
      <c r="X6" s="33" t="s">
        <v>549</v>
      </c>
      <c r="AA6" s="234">
        <v>4</v>
      </c>
      <c r="AB6" s="33">
        <v>1953</v>
      </c>
    </row>
    <row r="7" spans="1:28" ht="33.75" customHeight="1" x14ac:dyDescent="0.3">
      <c r="A7" s="102"/>
      <c r="B7" s="101"/>
      <c r="C7" s="101"/>
      <c r="D7" s="102"/>
      <c r="E7" s="102"/>
      <c r="F7" s="101"/>
      <c r="I7" s="234">
        <v>4</v>
      </c>
      <c r="J7" s="33" t="s">
        <v>450</v>
      </c>
      <c r="L7" s="237" t="s">
        <v>1532</v>
      </c>
      <c r="M7" s="33" t="s">
        <v>425</v>
      </c>
      <c r="N7" s="33"/>
      <c r="S7" s="233"/>
      <c r="W7" s="234">
        <v>4</v>
      </c>
      <c r="X7" s="33" t="s">
        <v>551</v>
      </c>
      <c r="AA7" s="234">
        <v>5</v>
      </c>
      <c r="AB7" s="33">
        <v>1954</v>
      </c>
    </row>
    <row r="8" spans="1:28" ht="23.25" customHeight="1" x14ac:dyDescent="0.3">
      <c r="A8" s="236" t="s">
        <v>431</v>
      </c>
      <c r="B8" s="236" t="s">
        <v>54</v>
      </c>
      <c r="C8" s="236" t="s">
        <v>55</v>
      </c>
      <c r="D8" s="236" t="s">
        <v>230</v>
      </c>
      <c r="I8" s="234">
        <v>5</v>
      </c>
      <c r="J8" s="33" t="s">
        <v>449</v>
      </c>
      <c r="L8" s="237" t="s">
        <v>1533</v>
      </c>
      <c r="M8" s="33" t="s">
        <v>426</v>
      </c>
      <c r="N8" s="33"/>
      <c r="S8" s="233"/>
      <c r="W8" s="234">
        <v>5</v>
      </c>
      <c r="X8" s="33" t="s">
        <v>547</v>
      </c>
      <c r="AA8" s="234">
        <v>6</v>
      </c>
      <c r="AB8" s="33">
        <v>1955</v>
      </c>
    </row>
    <row r="9" spans="1:28" ht="33.75" customHeight="1" x14ac:dyDescent="0.3">
      <c r="A9" s="101"/>
      <c r="B9" s="101"/>
      <c r="C9" s="101"/>
      <c r="D9" s="101"/>
      <c r="I9" s="234">
        <v>6</v>
      </c>
      <c r="J9" s="33" t="s">
        <v>451</v>
      </c>
      <c r="L9" s="237" t="s">
        <v>1531</v>
      </c>
      <c r="M9" s="33" t="s">
        <v>427</v>
      </c>
      <c r="N9" s="33"/>
      <c r="W9" s="234">
        <v>6</v>
      </c>
      <c r="X9" s="33" t="s">
        <v>550</v>
      </c>
      <c r="AA9" s="234">
        <v>7</v>
      </c>
      <c r="AB9" s="33">
        <v>1956</v>
      </c>
    </row>
    <row r="10" spans="1:28" ht="23.25" customHeight="1" x14ac:dyDescent="0.3">
      <c r="A10" s="236" t="s">
        <v>52</v>
      </c>
      <c r="B10" s="236" t="s">
        <v>6</v>
      </c>
      <c r="C10" s="236" t="s">
        <v>10</v>
      </c>
      <c r="D10" s="236" t="s">
        <v>11</v>
      </c>
      <c r="I10" s="234">
        <v>7</v>
      </c>
      <c r="J10" s="33" t="s">
        <v>760</v>
      </c>
      <c r="L10" s="237" t="s">
        <v>1534</v>
      </c>
      <c r="M10" s="33" t="s">
        <v>430</v>
      </c>
      <c r="N10" s="33"/>
      <c r="W10" s="234">
        <v>7</v>
      </c>
      <c r="X10" s="33" t="s">
        <v>64</v>
      </c>
      <c r="AA10" s="234">
        <v>8</v>
      </c>
      <c r="AB10" s="33">
        <v>1957</v>
      </c>
    </row>
    <row r="11" spans="1:28" ht="33.75" customHeight="1" x14ac:dyDescent="0.3">
      <c r="A11" s="101"/>
      <c r="B11" s="101"/>
      <c r="C11" s="101"/>
      <c r="D11" s="101"/>
      <c r="I11" s="234">
        <v>8</v>
      </c>
      <c r="J11" s="33" t="s">
        <v>1536</v>
      </c>
      <c r="L11" s="237" t="s">
        <v>1535</v>
      </c>
      <c r="M11" s="33" t="s">
        <v>435</v>
      </c>
      <c r="N11" s="33"/>
      <c r="W11" s="234">
        <v>8</v>
      </c>
      <c r="X11" s="33" t="s">
        <v>71</v>
      </c>
      <c r="AA11" s="234">
        <v>9</v>
      </c>
      <c r="AB11" s="33">
        <v>1958</v>
      </c>
    </row>
    <row r="12" spans="1:28" ht="23.25" customHeight="1" x14ac:dyDescent="0.3">
      <c r="A12" s="236" t="s">
        <v>50</v>
      </c>
      <c r="B12" s="236" t="s">
        <v>51</v>
      </c>
      <c r="I12" s="234">
        <v>9</v>
      </c>
      <c r="J12" s="33" t="s">
        <v>1549</v>
      </c>
      <c r="L12" s="237" t="s">
        <v>1537</v>
      </c>
      <c r="M12" s="33" t="s">
        <v>436</v>
      </c>
      <c r="N12" s="33"/>
      <c r="O12" s="33"/>
      <c r="W12" s="33">
        <v>9</v>
      </c>
      <c r="X12" s="33" t="s">
        <v>1520</v>
      </c>
      <c r="AA12" s="234">
        <v>10</v>
      </c>
      <c r="AB12" s="33">
        <v>1959</v>
      </c>
    </row>
    <row r="13" spans="1:28" ht="33.75" customHeight="1" x14ac:dyDescent="0.3">
      <c r="A13" s="101"/>
      <c r="B13" s="101"/>
      <c r="I13" s="234">
        <v>10</v>
      </c>
      <c r="J13" s="33" t="s">
        <v>1550</v>
      </c>
      <c r="L13" s="237" t="s">
        <v>1538</v>
      </c>
      <c r="M13" s="33" t="s">
        <v>429</v>
      </c>
      <c r="N13" s="33"/>
      <c r="O13" s="33"/>
      <c r="AA13" s="234">
        <v>11</v>
      </c>
      <c r="AB13" s="33">
        <v>1960</v>
      </c>
    </row>
    <row r="14" spans="1:28" x14ac:dyDescent="0.3">
      <c r="I14" s="234">
        <v>11</v>
      </c>
      <c r="J14" s="33" t="s">
        <v>1551</v>
      </c>
      <c r="L14" s="237" t="s">
        <v>1539</v>
      </c>
      <c r="M14" s="33" t="s">
        <v>437</v>
      </c>
      <c r="N14" s="33"/>
      <c r="O14" s="33"/>
      <c r="AA14" s="234">
        <v>12</v>
      </c>
      <c r="AB14" s="33">
        <v>1961</v>
      </c>
    </row>
    <row r="15" spans="1:28" x14ac:dyDescent="0.3">
      <c r="I15" s="234">
        <v>12</v>
      </c>
      <c r="J15" s="33" t="s">
        <v>1552</v>
      </c>
      <c r="L15" s="237" t="s">
        <v>1540</v>
      </c>
      <c r="M15" s="33" t="s">
        <v>434</v>
      </c>
      <c r="N15" s="33"/>
      <c r="O15" s="33"/>
      <c r="AA15" s="234">
        <v>13</v>
      </c>
      <c r="AB15" s="33">
        <v>1962</v>
      </c>
    </row>
    <row r="16" spans="1:28" x14ac:dyDescent="0.3">
      <c r="I16" s="234">
        <v>13</v>
      </c>
      <c r="J16" s="33" t="s">
        <v>1553</v>
      </c>
      <c r="L16" s="237" t="s">
        <v>1541</v>
      </c>
      <c r="M16" s="33" t="s">
        <v>432</v>
      </c>
      <c r="N16" s="33"/>
      <c r="O16" s="33"/>
      <c r="AA16" s="234">
        <v>14</v>
      </c>
      <c r="AB16" s="33">
        <v>1963</v>
      </c>
    </row>
    <row r="17" spans="7:28" x14ac:dyDescent="0.3">
      <c r="I17" s="234">
        <v>14</v>
      </c>
      <c r="J17" s="33" t="s">
        <v>1554</v>
      </c>
      <c r="L17" s="237" t="s">
        <v>1542</v>
      </c>
      <c r="M17" s="33" t="s">
        <v>433</v>
      </c>
      <c r="N17" s="33"/>
      <c r="O17" s="33"/>
      <c r="AA17" s="234">
        <v>15</v>
      </c>
      <c r="AB17" s="33">
        <v>1964</v>
      </c>
    </row>
    <row r="18" spans="7:28" x14ac:dyDescent="0.3">
      <c r="L18" s="237" t="s">
        <v>1543</v>
      </c>
      <c r="M18" s="33" t="s">
        <v>845</v>
      </c>
      <c r="AA18" s="234">
        <v>16</v>
      </c>
      <c r="AB18" s="33">
        <v>1965</v>
      </c>
    </row>
    <row r="19" spans="7:28" x14ac:dyDescent="0.3">
      <c r="L19" s="237" t="s">
        <v>1544</v>
      </c>
      <c r="M19" s="33" t="s">
        <v>1545</v>
      </c>
      <c r="AA19" s="234">
        <v>17</v>
      </c>
      <c r="AB19" s="33">
        <v>1966</v>
      </c>
    </row>
    <row r="20" spans="7:28" x14ac:dyDescent="0.3">
      <c r="AA20" s="234">
        <v>18</v>
      </c>
      <c r="AB20" s="33">
        <v>1967</v>
      </c>
    </row>
    <row r="21" spans="7:28" x14ac:dyDescent="0.3">
      <c r="G21" s="241" t="s">
        <v>438</v>
      </c>
      <c r="AA21" s="234">
        <v>19</v>
      </c>
      <c r="AB21" s="33">
        <v>1968</v>
      </c>
    </row>
    <row r="22" spans="7:28" x14ac:dyDescent="0.3">
      <c r="G22" s="241" t="s">
        <v>439</v>
      </c>
      <c r="AA22" s="234">
        <v>20</v>
      </c>
      <c r="AB22" s="33">
        <v>1969</v>
      </c>
    </row>
    <row r="23" spans="7:28" x14ac:dyDescent="0.3">
      <c r="AA23" s="234">
        <v>21</v>
      </c>
      <c r="AB23" s="33">
        <v>1970</v>
      </c>
    </row>
    <row r="24" spans="7:28" x14ac:dyDescent="0.3">
      <c r="AA24" s="234">
        <v>22</v>
      </c>
      <c r="AB24" s="33">
        <v>1971</v>
      </c>
    </row>
    <row r="25" spans="7:28" x14ac:dyDescent="0.3">
      <c r="AA25" s="234">
        <v>23</v>
      </c>
      <c r="AB25" s="33">
        <v>1972</v>
      </c>
    </row>
    <row r="26" spans="7:28" x14ac:dyDescent="0.3">
      <c r="AA26" s="234">
        <v>24</v>
      </c>
      <c r="AB26" s="33">
        <v>1973</v>
      </c>
    </row>
    <row r="27" spans="7:28" x14ac:dyDescent="0.3">
      <c r="AA27" s="234">
        <v>25</v>
      </c>
      <c r="AB27" s="33">
        <v>1974</v>
      </c>
    </row>
    <row r="28" spans="7:28" x14ac:dyDescent="0.3">
      <c r="AA28" s="234">
        <v>26</v>
      </c>
      <c r="AB28" s="33">
        <v>1975</v>
      </c>
    </row>
    <row r="29" spans="7:28" x14ac:dyDescent="0.3">
      <c r="AA29" s="234">
        <v>27</v>
      </c>
      <c r="AB29" s="33">
        <v>1976</v>
      </c>
    </row>
    <row r="30" spans="7:28" x14ac:dyDescent="0.3">
      <c r="AA30" s="234">
        <v>28</v>
      </c>
      <c r="AB30" s="33">
        <v>1977</v>
      </c>
    </row>
    <row r="31" spans="7:28" x14ac:dyDescent="0.3">
      <c r="AA31" s="234">
        <v>29</v>
      </c>
      <c r="AB31" s="33">
        <v>1978</v>
      </c>
    </row>
    <row r="32" spans="7:28" x14ac:dyDescent="0.3">
      <c r="AA32" s="234">
        <v>30</v>
      </c>
      <c r="AB32" s="33">
        <v>1979</v>
      </c>
    </row>
    <row r="33" spans="27:28" x14ac:dyDescent="0.3">
      <c r="AA33" s="234">
        <v>31</v>
      </c>
      <c r="AB33" s="33">
        <v>1980</v>
      </c>
    </row>
    <row r="34" spans="27:28" x14ac:dyDescent="0.3">
      <c r="AA34" s="234">
        <v>32</v>
      </c>
      <c r="AB34" s="33">
        <v>1981</v>
      </c>
    </row>
    <row r="35" spans="27:28" x14ac:dyDescent="0.3">
      <c r="AA35" s="234">
        <v>33</v>
      </c>
      <c r="AB35" s="33">
        <v>1982</v>
      </c>
    </row>
    <row r="36" spans="27:28" x14ac:dyDescent="0.3">
      <c r="AA36" s="234">
        <v>34</v>
      </c>
      <c r="AB36" s="33">
        <v>1983</v>
      </c>
    </row>
    <row r="37" spans="27:28" x14ac:dyDescent="0.3">
      <c r="AA37" s="234">
        <v>35</v>
      </c>
      <c r="AB37" s="33">
        <v>1984</v>
      </c>
    </row>
    <row r="38" spans="27:28" x14ac:dyDescent="0.3">
      <c r="AA38" s="234">
        <v>36</v>
      </c>
      <c r="AB38" s="33">
        <v>1985</v>
      </c>
    </row>
    <row r="39" spans="27:28" x14ac:dyDescent="0.3">
      <c r="AA39" s="234">
        <v>37</v>
      </c>
      <c r="AB39" s="33">
        <v>1986</v>
      </c>
    </row>
    <row r="40" spans="27:28" x14ac:dyDescent="0.3">
      <c r="AA40" s="234">
        <v>38</v>
      </c>
      <c r="AB40" s="33">
        <v>1987</v>
      </c>
    </row>
    <row r="41" spans="27:28" x14ac:dyDescent="0.3">
      <c r="AA41" s="234">
        <v>39</v>
      </c>
      <c r="AB41" s="33">
        <v>1988</v>
      </c>
    </row>
    <row r="42" spans="27:28" x14ac:dyDescent="0.3">
      <c r="AA42" s="234">
        <v>40</v>
      </c>
      <c r="AB42" s="33">
        <v>1989</v>
      </c>
    </row>
    <row r="43" spans="27:28" x14ac:dyDescent="0.3">
      <c r="AA43" s="234">
        <v>41</v>
      </c>
      <c r="AB43" s="33">
        <v>1990</v>
      </c>
    </row>
    <row r="44" spans="27:28" x14ac:dyDescent="0.3">
      <c r="AA44" s="234">
        <v>42</v>
      </c>
      <c r="AB44" s="33">
        <v>1991</v>
      </c>
    </row>
    <row r="45" spans="27:28" x14ac:dyDescent="0.3">
      <c r="AA45" s="234">
        <v>43</v>
      </c>
      <c r="AB45" s="33">
        <v>1992</v>
      </c>
    </row>
    <row r="46" spans="27:28" x14ac:dyDescent="0.3">
      <c r="AA46" s="234">
        <v>44</v>
      </c>
      <c r="AB46" s="33">
        <v>1993</v>
      </c>
    </row>
    <row r="47" spans="27:28" x14ac:dyDescent="0.3">
      <c r="AA47" s="234">
        <v>45</v>
      </c>
      <c r="AB47" s="33">
        <v>1994</v>
      </c>
    </row>
    <row r="48" spans="27:28" x14ac:dyDescent="0.3">
      <c r="AA48" s="234">
        <v>46</v>
      </c>
      <c r="AB48" s="33">
        <v>1995</v>
      </c>
    </row>
    <row r="49" spans="27:28" x14ac:dyDescent="0.3">
      <c r="AA49" s="234">
        <v>47</v>
      </c>
      <c r="AB49" s="33">
        <v>1996</v>
      </c>
    </row>
    <row r="50" spans="27:28" x14ac:dyDescent="0.3">
      <c r="AA50" s="234">
        <v>48</v>
      </c>
      <c r="AB50" s="33">
        <v>1997</v>
      </c>
    </row>
    <row r="51" spans="27:28" x14ac:dyDescent="0.3">
      <c r="AA51" s="234">
        <v>49</v>
      </c>
      <c r="AB51" s="33">
        <v>1998</v>
      </c>
    </row>
    <row r="52" spans="27:28" x14ac:dyDescent="0.3">
      <c r="AA52" s="234">
        <v>50</v>
      </c>
      <c r="AB52" s="33">
        <v>1999</v>
      </c>
    </row>
    <row r="53" spans="27:28" x14ac:dyDescent="0.3">
      <c r="AA53" s="234">
        <v>51</v>
      </c>
      <c r="AB53" s="33">
        <v>2000</v>
      </c>
    </row>
    <row r="54" spans="27:28" x14ac:dyDescent="0.3">
      <c r="AA54" s="234">
        <v>52</v>
      </c>
      <c r="AB54" s="33">
        <v>2001</v>
      </c>
    </row>
    <row r="55" spans="27:28" x14ac:dyDescent="0.3">
      <c r="AA55" s="234">
        <v>53</v>
      </c>
      <c r="AB55" s="33">
        <v>2002</v>
      </c>
    </row>
    <row r="56" spans="27:28" x14ac:dyDescent="0.3">
      <c r="AA56" s="234">
        <v>54</v>
      </c>
      <c r="AB56" s="33">
        <v>2003</v>
      </c>
    </row>
    <row r="57" spans="27:28" x14ac:dyDescent="0.3">
      <c r="AA57" s="234">
        <v>55</v>
      </c>
      <c r="AB57" s="33">
        <v>2004</v>
      </c>
    </row>
    <row r="58" spans="27:28" x14ac:dyDescent="0.3">
      <c r="AA58" s="234">
        <v>56</v>
      </c>
      <c r="AB58" s="33">
        <v>2005</v>
      </c>
    </row>
    <row r="59" spans="27:28" x14ac:dyDescent="0.3">
      <c r="AA59" s="234">
        <v>57</v>
      </c>
      <c r="AB59" s="33">
        <v>2006</v>
      </c>
    </row>
    <row r="60" spans="27:28" x14ac:dyDescent="0.3">
      <c r="AA60" s="234">
        <v>58</v>
      </c>
      <c r="AB60" s="33">
        <v>2007</v>
      </c>
    </row>
    <row r="61" spans="27:28" x14ac:dyDescent="0.3">
      <c r="AA61" s="234">
        <v>59</v>
      </c>
      <c r="AB61" s="33">
        <v>2008</v>
      </c>
    </row>
    <row r="62" spans="27:28" x14ac:dyDescent="0.3">
      <c r="AA62" s="234">
        <v>60</v>
      </c>
      <c r="AB62" s="33">
        <v>2009</v>
      </c>
    </row>
    <row r="63" spans="27:28" x14ac:dyDescent="0.3">
      <c r="AA63" s="234">
        <v>61</v>
      </c>
      <c r="AB63" s="33">
        <v>2010</v>
      </c>
    </row>
    <row r="64" spans="27:28" x14ac:dyDescent="0.3">
      <c r="AA64" s="234">
        <v>62</v>
      </c>
      <c r="AB64" s="33">
        <v>2011</v>
      </c>
    </row>
    <row r="65" spans="27:28" x14ac:dyDescent="0.3">
      <c r="AA65" s="234">
        <v>63</v>
      </c>
      <c r="AB65" s="33">
        <v>2012</v>
      </c>
    </row>
    <row r="66" spans="27:28" x14ac:dyDescent="0.3">
      <c r="AA66" s="234">
        <v>64</v>
      </c>
      <c r="AB66" s="33">
        <v>2013</v>
      </c>
    </row>
    <row r="67" spans="27:28" x14ac:dyDescent="0.3">
      <c r="AA67" s="234">
        <v>65</v>
      </c>
      <c r="AB67" s="33">
        <v>2014</v>
      </c>
    </row>
    <row r="68" spans="27:28" x14ac:dyDescent="0.3">
      <c r="AA68" s="234">
        <v>66</v>
      </c>
      <c r="AB68" s="33">
        <v>2015</v>
      </c>
    </row>
    <row r="69" spans="27:28" x14ac:dyDescent="0.3">
      <c r="AA69" s="234">
        <v>67</v>
      </c>
      <c r="AB69" s="33">
        <v>2016</v>
      </c>
    </row>
    <row r="70" spans="27:28" x14ac:dyDescent="0.3">
      <c r="AA70" s="234">
        <v>68</v>
      </c>
      <c r="AB70" s="33">
        <v>2017</v>
      </c>
    </row>
    <row r="71" spans="27:28" x14ac:dyDescent="0.3">
      <c r="AA71" s="234">
        <v>69</v>
      </c>
      <c r="AB71" s="33">
        <v>2018</v>
      </c>
    </row>
    <row r="72" spans="27:28" x14ac:dyDescent="0.3">
      <c r="AA72" s="234">
        <v>70</v>
      </c>
      <c r="AB72" s="33">
        <v>2019</v>
      </c>
    </row>
    <row r="73" spans="27:28" x14ac:dyDescent="0.3">
      <c r="AA73" s="234">
        <v>71</v>
      </c>
      <c r="AB73" s="33">
        <v>2020</v>
      </c>
    </row>
    <row r="74" spans="27:28" x14ac:dyDescent="0.3">
      <c r="AA74" s="234">
        <v>72</v>
      </c>
      <c r="AB74" s="33">
        <v>2021</v>
      </c>
    </row>
  </sheetData>
  <sheetProtection algorithmName="SHA-512" hashValue="VFUGxyHdil4n2w58vZqc7KRfZZukEOdPYBAO/skq8fqpbAQTEh1vMh/y1m+k2avHJgjAJotsx4DA4w0626z9CA==" saltValue="eqd0suKej/pM6a7rJWOLnQ==" spinCount="100000" sheet="1" objects="1" scenarios="1"/>
  <mergeCells count="6">
    <mergeCell ref="U3:V3"/>
    <mergeCell ref="A1:B1"/>
    <mergeCell ref="A2:F2"/>
    <mergeCell ref="L3:M3"/>
    <mergeCell ref="O3:P3"/>
    <mergeCell ref="S3:T3"/>
  </mergeCells>
  <phoneticPr fontId="52" type="noConversion"/>
  <dataValidations count="14">
    <dataValidation type="list" allowBlank="1" showInputMessage="1" showErrorMessage="1" sqref="A9" xr:uid="{8AA1CBD2-7189-47EF-97BD-FF79106D322F}">
      <formula1>$T$4:$T$6</formula1>
    </dataValidation>
    <dataValidation type="list" allowBlank="1" showInputMessage="1" showErrorMessage="1" sqref="C9" xr:uid="{29E3B69D-BD7F-4F05-96B5-1E3AC9FF25B2}">
      <formula1>$M$4:$M$18</formula1>
    </dataValidation>
    <dataValidation type="list" allowBlank="1" showInputMessage="1" showErrorMessage="1" sqref="C11" xr:uid="{469C4AA4-586A-4F42-B974-4A426F46CC7F}">
      <formula1>$J$4:$J$17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10DF4486-A840-492B-8A64-53CE7F815992}">
      <formula1>AND(OR(LEFT(A7,1)="0",LEFT(A7,1)="1",LEFT(A7,1)="9"),LEFT(A7,2)&lt;&gt;"00",LEN(A7)=11)</formula1>
    </dataValidation>
    <dataValidation type="list" allowBlank="1" showInputMessage="1" showErrorMessage="1" sqref="D11" xr:uid="{EF35FE63-EBF7-4A70-BECE-E2300BCC3578}">
      <formula1>$V$4:$V$5</formula1>
    </dataValidation>
    <dataValidation type="custom" allowBlank="1" showInputMessage="1" showErrorMessage="1" errorTitle="خطأ" error="رقم الموبايل غير صحيح" sqref="E7" xr:uid="{E9E25B7C-8D11-4023-8469-A8CF4BF1B4C4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A055BE4B-73B2-4B0C-9B67-B3709EE62EB7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DB6F17B4-B6AB-4D62-8C8D-198ACA60B870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E129C4C-1B79-4B32-B44B-6B3379731539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1384B642-E73F-40C8-A037-FAEC279B48BA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C43EFA5A-BE80-46BB-9246-5BAD0EC4B396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20C58924-BF70-4997-A8D8-7BC8D22F9037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5B022A70-DA2F-492A-9015-5C43E2B2D06C}"/>
    <dataValidation type="whole" allowBlank="1" showInputMessage="1" showErrorMessage="1" sqref="B9" xr:uid="{55D76B27-FDBB-4470-AA60-71818230F826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9ACA561-13C8-43A4-8420-96171E9D6890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F3C93D3E-8889-4464-BF2D-F729F677A174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G57"/>
  <sheetViews>
    <sheetView showGridLines="0" rightToLeft="1" tabSelected="1" topLeftCell="C1" zoomScale="90" zoomScaleNormal="90" workbookViewId="0">
      <selection activeCell="F5" sqref="F5:N5"/>
    </sheetView>
  </sheetViews>
  <sheetFormatPr defaultColWidth="0" defaultRowHeight="14.25" customHeight="1" x14ac:dyDescent="0.3"/>
  <cols>
    <col min="1" max="1" width="2.77734375" style="33" hidden="1" customWidth="1"/>
    <col min="2" max="2" width="5.5546875" style="33" hidden="1" customWidth="1"/>
    <col min="3" max="3" width="5.44140625" style="33" customWidth="1"/>
    <col min="4" max="7" width="6" style="33" customWidth="1"/>
    <col min="8" max="9" width="5.44140625" style="33" customWidth="1"/>
    <col min="10" max="10" width="0.6640625" style="33" customWidth="1"/>
    <col min="11" max="11" width="6.5546875" style="33" hidden="1" customWidth="1"/>
    <col min="12" max="12" width="7.44140625" style="33" customWidth="1"/>
    <col min="13" max="15" width="10" style="33" customWidth="1"/>
    <col min="16" max="16" width="5.44140625" style="33" customWidth="1"/>
    <col min="17" max="17" width="4.88671875" style="33" customWidth="1"/>
    <col min="18" max="18" width="1" style="33" customWidth="1"/>
    <col min="19" max="19" width="5.77734375" style="33" hidden="1" customWidth="1"/>
    <col min="20" max="20" width="7.44140625" style="33" customWidth="1"/>
    <col min="21" max="22" width="5.44140625" style="33" customWidth="1"/>
    <col min="23" max="23" width="15.77734375" style="33" customWidth="1"/>
    <col min="24" max="25" width="5.44140625" style="33" customWidth="1"/>
    <col min="26" max="26" width="2.88671875" style="33" customWidth="1"/>
    <col min="27" max="27" width="6.5546875" style="33" hidden="1" customWidth="1"/>
    <col min="28" max="28" width="7.44140625" style="33" customWidth="1"/>
    <col min="29" max="29" width="12.21875" style="33" customWidth="1"/>
    <col min="30" max="30" width="10.21875" style="33" customWidth="1"/>
    <col min="31" max="31" width="3.88671875" style="33" customWidth="1"/>
    <col min="32" max="33" width="4.88671875" style="33" customWidth="1"/>
    <col min="34" max="34" width="5" style="33" bestFit="1" customWidth="1"/>
    <col min="35" max="35" width="3.88671875" style="33" customWidth="1"/>
    <col min="36" max="36" width="10.21875" style="33" customWidth="1"/>
    <col min="37" max="37" width="6.6640625" style="33" customWidth="1"/>
    <col min="38" max="38" width="3.44140625" style="33" hidden="1" customWidth="1"/>
    <col min="39" max="39" width="2.88671875" style="33" hidden="1" customWidth="1"/>
    <col min="40" max="40" width="10.88671875" style="33" hidden="1" customWidth="1"/>
    <col min="41" max="41" width="51.109375" style="33" hidden="1" customWidth="1"/>
    <col min="42" max="46" width="9" style="33" hidden="1" customWidth="1"/>
    <col min="47" max="47" width="2.88671875" style="80" hidden="1" customWidth="1"/>
    <col min="48" max="48" width="3.88671875" style="80" hidden="1" customWidth="1"/>
    <col min="49" max="49" width="26.6640625" style="84" hidden="1" customWidth="1"/>
    <col min="50" max="50" width="2.21875" style="80" hidden="1" customWidth="1"/>
    <col min="51" max="51" width="3.109375" style="80" hidden="1" customWidth="1"/>
    <col min="52" max="52" width="2.21875" style="80" hidden="1" customWidth="1"/>
    <col min="53" max="54" width="9" style="80" hidden="1" customWidth="1"/>
    <col min="55" max="55" width="3.109375" style="93" hidden="1" customWidth="1"/>
    <col min="56" max="56" width="9" style="93" hidden="1" customWidth="1"/>
    <col min="57" max="59" width="9" style="33" hidden="1" customWidth="1"/>
    <col min="60" max="70" width="0" style="33" hidden="1" customWidth="1"/>
    <col min="71" max="16384" width="0" style="33" hidden="1"/>
  </cols>
  <sheetData>
    <row r="1" spans="1:56" s="97" customFormat="1" ht="21" customHeight="1" thickBot="1" x14ac:dyDescent="0.35">
      <c r="B1" s="217"/>
      <c r="C1" s="327" t="s">
        <v>2</v>
      </c>
      <c r="D1" s="327"/>
      <c r="E1" s="342">
        <f>'إدخال البيانات'!C1</f>
        <v>0</v>
      </c>
      <c r="F1" s="343"/>
      <c r="G1" s="343"/>
      <c r="H1" s="327" t="s">
        <v>3</v>
      </c>
      <c r="I1" s="327"/>
      <c r="J1" s="327"/>
      <c r="K1" s="218"/>
      <c r="L1" s="328" t="str">
        <f>IFERROR(VLOOKUP($E$1,ورقة2!$A$2:$U$10000,2,0),"")</f>
        <v/>
      </c>
      <c r="M1" s="328"/>
      <c r="N1" s="328"/>
      <c r="O1" s="323" t="s">
        <v>4</v>
      </c>
      <c r="P1" s="323"/>
      <c r="Q1" s="330" t="str">
        <f>IFERROR(IF('إدخال البيانات'!A13&lt;&gt;"",'إدخال البيانات'!A13,VLOOKUP($E$1,ورقة2!$A$2:$U$10000,3,0)),"")</f>
        <v/>
      </c>
      <c r="R1" s="330"/>
      <c r="S1" s="330"/>
      <c r="T1" s="330"/>
      <c r="U1" s="323" t="s">
        <v>5</v>
      </c>
      <c r="V1" s="323"/>
      <c r="W1" s="219" t="str">
        <f>IFERROR(IF('إدخال البيانات'!B13&lt;&gt;"",'إدخال البيانات'!B13,VLOOKUP($E$1,ورقة2!$A$2:$U$10000,4,0)),"")</f>
        <v/>
      </c>
      <c r="X1" s="323" t="s">
        <v>52</v>
      </c>
      <c r="Y1" s="323"/>
      <c r="Z1" s="323"/>
      <c r="AA1" s="220"/>
      <c r="AB1" s="324" t="str">
        <f>IFERROR(IF('إدخال البيانات'!A11&lt;&gt;"",'إدخال البيانات'!A11,VLOOKUP($E$1,ورقة2!A2:U10000,6,0)),"")</f>
        <v/>
      </c>
      <c r="AC1" s="324"/>
      <c r="AD1" s="221" t="s">
        <v>6</v>
      </c>
      <c r="AE1" s="329" t="str">
        <f>IFERROR(IF('إدخال البيانات'!B11&lt;&gt;"",'إدخال البيانات'!B11,VLOOKUP($E$1,ورقة2!A2:V10000,7,0)),"")</f>
        <v/>
      </c>
      <c r="AF1" s="329"/>
      <c r="AG1" s="329"/>
      <c r="AH1" s="322"/>
      <c r="AI1" s="322"/>
      <c r="AJ1" s="33"/>
      <c r="AK1" s="135"/>
      <c r="AL1" s="96"/>
      <c r="AO1" s="97" t="s">
        <v>236</v>
      </c>
      <c r="AV1" s="98"/>
      <c r="AW1" s="98"/>
      <c r="AX1" s="98"/>
      <c r="AY1" s="98"/>
      <c r="AZ1" s="98"/>
      <c r="BA1" s="98"/>
      <c r="BB1" s="98"/>
      <c r="BC1" s="98"/>
    </row>
    <row r="2" spans="1:56" s="99" customFormat="1" ht="21" customHeight="1" thickTop="1" x14ac:dyDescent="0.3">
      <c r="B2" s="217"/>
      <c r="C2" s="327" t="s">
        <v>9</v>
      </c>
      <c r="D2" s="327"/>
      <c r="E2" s="330" t="e">
        <f>VLOOKUP($E$1,ورقة2!A2:V10000,9,0)</f>
        <v>#N/A</v>
      </c>
      <c r="F2" s="330"/>
      <c r="G2" s="330"/>
      <c r="H2" s="332"/>
      <c r="I2" s="332"/>
      <c r="J2" s="332"/>
      <c r="K2" s="231"/>
      <c r="L2" s="330">
        <f>'إدخال البيانات'!F5</f>
        <v>0</v>
      </c>
      <c r="M2" s="330"/>
      <c r="N2" s="330"/>
      <c r="O2" s="323" t="s">
        <v>408</v>
      </c>
      <c r="P2" s="323"/>
      <c r="Q2" s="330">
        <f>'إدخال البيانات'!E5</f>
        <v>0</v>
      </c>
      <c r="R2" s="330"/>
      <c r="S2" s="330"/>
      <c r="T2" s="330"/>
      <c r="U2" s="323" t="s">
        <v>409</v>
      </c>
      <c r="V2" s="323"/>
      <c r="W2" s="219">
        <f>'إدخال البيانات'!D5</f>
        <v>0</v>
      </c>
      <c r="X2" s="323" t="s">
        <v>410</v>
      </c>
      <c r="Y2" s="323"/>
      <c r="Z2" s="323"/>
      <c r="AA2" s="222"/>
      <c r="AB2" s="324" t="str">
        <f>'إدخال البيانات'!C5</f>
        <v xml:space="preserve"> </v>
      </c>
      <c r="AC2" s="324"/>
      <c r="AD2" s="221" t="s">
        <v>411</v>
      </c>
      <c r="AE2" s="331"/>
      <c r="AF2" s="331"/>
      <c r="AG2" s="331"/>
      <c r="AH2" s="322"/>
      <c r="AI2" s="322"/>
      <c r="AJ2" s="33"/>
      <c r="AK2" s="135">
        <f>الإستمارة!AJ1</f>
        <v>17</v>
      </c>
      <c r="AO2" s="156" t="s">
        <v>237</v>
      </c>
      <c r="AV2" s="98"/>
      <c r="AW2" s="98"/>
      <c r="AX2" s="98"/>
      <c r="AY2" s="98"/>
      <c r="AZ2" s="98"/>
      <c r="BA2" s="98"/>
      <c r="BB2" s="98"/>
      <c r="BC2" s="98"/>
    </row>
    <row r="3" spans="1:56" s="99" customFormat="1" ht="21" customHeight="1" x14ac:dyDescent="0.3">
      <c r="B3" s="327" t="s">
        <v>11</v>
      </c>
      <c r="C3" s="327"/>
      <c r="D3" s="327"/>
      <c r="E3" s="333" t="str">
        <f>IFERROR(IF('إدخال البيانات'!D11&lt;&gt;"",'إدخال البيانات'!D11,VLOOKUP($E$1,ورقة2!A2:V10000,5,0)),"")</f>
        <v/>
      </c>
      <c r="F3" s="333"/>
      <c r="G3" s="333"/>
      <c r="H3" s="327" t="s">
        <v>10</v>
      </c>
      <c r="I3" s="327"/>
      <c r="J3" s="327"/>
      <c r="K3" s="223"/>
      <c r="L3" s="330" t="str">
        <f>IFERROR(IF('إدخال البيانات'!C11&lt;&gt;"",'إدخال البيانات'!C11,VLOOKUP($E$1,ورقة2!A2:V10000,8,0)),"")</f>
        <v/>
      </c>
      <c r="M3" s="330"/>
      <c r="N3" s="330"/>
      <c r="O3" s="323" t="s">
        <v>53</v>
      </c>
      <c r="P3" s="323"/>
      <c r="Q3" s="330">
        <f>IF(OR(L3='إدخال البيانات'!J4,'اختيار المقررات'!L3='إدخال البيانات'!J5),'إدخال البيانات'!A7,'إدخال البيانات'!B7)</f>
        <v>0</v>
      </c>
      <c r="R3" s="330"/>
      <c r="S3" s="330"/>
      <c r="T3" s="330"/>
      <c r="U3" s="323" t="s">
        <v>16</v>
      </c>
      <c r="V3" s="323"/>
      <c r="W3" s="224" t="str">
        <f>IFERROR(IF(L3&lt;&gt;'إدخال البيانات'!J4,'إدخال البيانات'!M19,VLOOKUP(LEFT('إدخال البيانات'!A7,2),'إدخال البيانات'!L4:M19,2,0)),"")</f>
        <v>غير سوري</v>
      </c>
      <c r="X3" s="323" t="s">
        <v>412</v>
      </c>
      <c r="Y3" s="323"/>
      <c r="Z3" s="323"/>
      <c r="AA3" s="225"/>
      <c r="AB3" s="352" t="str">
        <f>IF(L3&lt;&gt;'إدخال البيانات'!J4,"غير سوري",'إدخال البيانات'!C7)</f>
        <v>غير سوري</v>
      </c>
      <c r="AC3" s="352"/>
      <c r="AD3" s="221" t="s">
        <v>230</v>
      </c>
      <c r="AE3" s="326" t="str">
        <f>IF(AND(OR(L3="العربية السورية",L3="الفلسطينية السورية"),E3="ذكر"),'إدخال البيانات'!D9,"لايوجد")</f>
        <v>لايوجد</v>
      </c>
      <c r="AF3" s="326"/>
      <c r="AG3" s="326"/>
      <c r="AH3" s="325"/>
      <c r="AI3" s="325"/>
      <c r="AJ3" s="33"/>
      <c r="AK3" s="135"/>
      <c r="AL3" s="96"/>
      <c r="AO3" s="156" t="s">
        <v>45</v>
      </c>
      <c r="AV3" s="98"/>
      <c r="AW3" s="98"/>
      <c r="AX3" s="98"/>
      <c r="AY3" s="98"/>
      <c r="AZ3" s="98"/>
      <c r="BA3" s="98"/>
      <c r="BB3" s="98"/>
      <c r="BC3" s="98"/>
    </row>
    <row r="4" spans="1:56" s="99" customFormat="1" ht="21" customHeight="1" thickBot="1" x14ac:dyDescent="0.35">
      <c r="B4" s="217"/>
      <c r="C4" s="327" t="s">
        <v>12</v>
      </c>
      <c r="D4" s="327"/>
      <c r="E4" s="333">
        <f>'إدخال البيانات'!A9</f>
        <v>0</v>
      </c>
      <c r="F4" s="333"/>
      <c r="G4" s="333"/>
      <c r="H4" s="327" t="s">
        <v>13</v>
      </c>
      <c r="I4" s="327"/>
      <c r="J4" s="327"/>
      <c r="K4" s="226"/>
      <c r="L4" s="330">
        <f>'إدخال البيانات'!B9</f>
        <v>0</v>
      </c>
      <c r="M4" s="330"/>
      <c r="N4" s="330"/>
      <c r="O4" s="323" t="s">
        <v>14</v>
      </c>
      <c r="P4" s="323"/>
      <c r="Q4" s="330">
        <f>'إدخال البيانات'!C9</f>
        <v>0</v>
      </c>
      <c r="R4" s="330"/>
      <c r="S4" s="330"/>
      <c r="T4" s="330"/>
      <c r="U4" s="323" t="s">
        <v>228</v>
      </c>
      <c r="V4" s="323"/>
      <c r="W4" s="227">
        <f>'إدخال البيانات'!E7</f>
        <v>0</v>
      </c>
      <c r="X4" s="323" t="s">
        <v>229</v>
      </c>
      <c r="Y4" s="323"/>
      <c r="Z4" s="323"/>
      <c r="AA4" s="225"/>
      <c r="AB4" s="347">
        <f>'إدخال البيانات'!D7</f>
        <v>0</v>
      </c>
      <c r="AC4" s="347"/>
      <c r="AD4" s="221" t="s">
        <v>56</v>
      </c>
      <c r="AE4" s="326">
        <f>'إدخال البيانات'!F7</f>
        <v>0</v>
      </c>
      <c r="AF4" s="326"/>
      <c r="AG4" s="326"/>
      <c r="AH4" s="326"/>
      <c r="AI4" s="326"/>
      <c r="AJ4" s="33"/>
      <c r="AK4" s="135"/>
      <c r="AM4" s="97"/>
      <c r="AO4" s="161" t="s">
        <v>59</v>
      </c>
      <c r="AV4" s="98"/>
      <c r="AW4" s="98"/>
      <c r="AX4" s="98"/>
      <c r="AY4" s="98"/>
      <c r="AZ4" s="98"/>
      <c r="BA4" s="98"/>
      <c r="BB4" s="98"/>
      <c r="BC4" s="98" t="s">
        <v>413</v>
      </c>
    </row>
    <row r="5" spans="1:56" s="99" customFormat="1" ht="21" customHeight="1" thickTop="1" thickBot="1" x14ac:dyDescent="0.35">
      <c r="B5" s="225"/>
      <c r="C5" s="359" t="s">
        <v>235</v>
      </c>
      <c r="D5" s="359"/>
      <c r="E5" s="359"/>
      <c r="F5" s="341"/>
      <c r="G5" s="341"/>
      <c r="H5" s="341"/>
      <c r="I5" s="341"/>
      <c r="J5" s="341"/>
      <c r="K5" s="341"/>
      <c r="L5" s="341"/>
      <c r="M5" s="341"/>
      <c r="N5" s="341"/>
      <c r="O5" s="323" t="s">
        <v>1546</v>
      </c>
      <c r="P5" s="323"/>
      <c r="Q5" s="330" t="e">
        <f>VLOOKUP($E$1,ورقة2!$A$2:$U$10000,19,0)</f>
        <v>#N/A</v>
      </c>
      <c r="R5" s="330"/>
      <c r="S5" s="330"/>
      <c r="T5" s="330"/>
      <c r="U5" s="323" t="s">
        <v>0</v>
      </c>
      <c r="V5" s="323"/>
      <c r="W5" s="228" t="e">
        <f>VLOOKUP($E$1,ورقة2!$A$2:$U$10000,20,0)</f>
        <v>#N/A</v>
      </c>
      <c r="X5" s="323" t="s">
        <v>1547</v>
      </c>
      <c r="Y5" s="323"/>
      <c r="Z5" s="323"/>
      <c r="AA5" s="225"/>
      <c r="AB5" s="348" t="e">
        <f>VLOOKUP($E$1,ورقة2!$A$2:$U$10000,21,0)</f>
        <v>#N/A</v>
      </c>
      <c r="AC5" s="348"/>
      <c r="AD5" s="229"/>
      <c r="AE5" s="230"/>
      <c r="AF5" s="230"/>
      <c r="AG5" s="230"/>
      <c r="AH5" s="229"/>
      <c r="AI5" s="229"/>
      <c r="AJ5" s="33"/>
      <c r="AK5" s="135"/>
      <c r="AL5" s="100"/>
      <c r="AO5" s="156" t="s">
        <v>767</v>
      </c>
      <c r="AU5" s="99">
        <v>1</v>
      </c>
      <c r="AV5" s="81">
        <v>111</v>
      </c>
      <c r="AW5" s="103" t="str">
        <f>D8</f>
        <v>النحو على مستوى الجملة (عربي )</v>
      </c>
      <c r="AX5" s="79">
        <f t="shared" ref="AX5:AY9" si="0">H8</f>
        <v>0</v>
      </c>
      <c r="AY5" s="79" t="e">
        <f t="shared" si="0"/>
        <v>#N/A</v>
      </c>
      <c r="AZ5" s="104"/>
      <c r="BA5" s="82"/>
      <c r="BC5" s="99" t="s">
        <v>414</v>
      </c>
    </row>
    <row r="6" spans="1:56" ht="43.5" customHeight="1" thickBot="1" x14ac:dyDescent="0.35">
      <c r="B6" s="353" t="e">
        <f>IF(E2="مستنفذ","استنفذت فرص التسجيل في برنامج الترجمة بسبب رسوبك لمدة ثلاث سنوات متتالية","مقررات السنة الأولى")</f>
        <v>#N/A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52"/>
      <c r="S6" s="189"/>
      <c r="T6" s="336" t="str">
        <f>IF(E1&lt;&gt;"","مقررات السنة الثالثة","لايحق لك تعديل الاستمارة بعد ارسال الايميل تحت طائلة إلغاء التسجيل")</f>
        <v>مقررات السنة الثالثة</v>
      </c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131"/>
      <c r="AI6" s="131"/>
      <c r="AJ6" s="131"/>
      <c r="AK6" s="132"/>
      <c r="AL6" s="43"/>
      <c r="AO6" s="156" t="s">
        <v>768</v>
      </c>
      <c r="AU6" s="81">
        <v>2</v>
      </c>
      <c r="AV6" s="81">
        <v>112</v>
      </c>
      <c r="AW6" s="103" t="str">
        <f>D9</f>
        <v>القراءة والفهم ENG (1)</v>
      </c>
      <c r="AX6" s="79">
        <f t="shared" si="0"/>
        <v>0</v>
      </c>
      <c r="AY6" s="79" t="e">
        <f t="shared" si="0"/>
        <v>#N/A</v>
      </c>
      <c r="BB6" s="81"/>
      <c r="BC6" s="81"/>
      <c r="BD6" s="81"/>
    </row>
    <row r="7" spans="1:56" ht="23.25" customHeight="1" thickBot="1" x14ac:dyDescent="0.35">
      <c r="B7" s="356" t="s">
        <v>17</v>
      </c>
      <c r="C7" s="356"/>
      <c r="D7" s="356"/>
      <c r="E7" s="356"/>
      <c r="F7" s="356"/>
      <c r="G7" s="356"/>
      <c r="H7" s="356"/>
      <c r="I7" s="357"/>
      <c r="J7" s="138"/>
      <c r="K7" s="188"/>
      <c r="L7" s="358" t="s">
        <v>18</v>
      </c>
      <c r="M7" s="356"/>
      <c r="N7" s="356"/>
      <c r="O7" s="356"/>
      <c r="P7" s="356"/>
      <c r="Q7" s="357"/>
      <c r="R7" s="45"/>
      <c r="S7" s="34"/>
      <c r="T7" s="344" t="s">
        <v>19</v>
      </c>
      <c r="U7" s="345"/>
      <c r="V7" s="345"/>
      <c r="W7" s="345"/>
      <c r="X7" s="345"/>
      <c r="Y7" s="346"/>
      <c r="Z7" s="136"/>
      <c r="AA7" s="35"/>
      <c r="AB7" s="344" t="s">
        <v>18</v>
      </c>
      <c r="AC7" s="345"/>
      <c r="AD7" s="345"/>
      <c r="AE7" s="345"/>
      <c r="AF7" s="345"/>
      <c r="AG7" s="346"/>
      <c r="AH7" s="131"/>
      <c r="AI7" s="131"/>
      <c r="AJ7" s="131"/>
      <c r="AK7" s="132"/>
      <c r="AL7" s="44"/>
      <c r="AO7" s="156" t="s">
        <v>238</v>
      </c>
      <c r="AU7" s="81">
        <v>3</v>
      </c>
      <c r="AV7" s="81">
        <v>113</v>
      </c>
      <c r="AW7" s="103" t="str">
        <f>D10</f>
        <v>النحو ENG (1)</v>
      </c>
      <c r="AX7" s="79">
        <f t="shared" si="0"/>
        <v>0</v>
      </c>
      <c r="AY7" s="79" t="e">
        <f t="shared" si="0"/>
        <v>#N/A</v>
      </c>
      <c r="BB7" s="81"/>
      <c r="BC7" s="81"/>
      <c r="BD7" s="81"/>
    </row>
    <row r="8" spans="1:56" ht="24" customHeight="1" thickBot="1" x14ac:dyDescent="0.35">
      <c r="A8" s="33" t="e">
        <f>IF(AND(I8&lt;&gt;"",H8=1),1,"")</f>
        <v>#N/A</v>
      </c>
      <c r="B8" s="242" t="e">
        <f>IF(OR(I8="ج",I8="ر1",I8="ر2"),IF(H8=1,IF(OR($F$5=$AO$8,$F$5=$AO$9),0,IF(OR($F$5=$AO$1,$F$5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107">
        <v>111</v>
      </c>
      <c r="D8" s="334" t="s">
        <v>1491</v>
      </c>
      <c r="E8" s="334"/>
      <c r="F8" s="334"/>
      <c r="G8" s="334"/>
      <c r="H8" s="124"/>
      <c r="I8" s="125" t="e">
        <f>IF(VLOOKUP(E1,ورقة4!A1:AR8171,3,0)=0,"",VLOOKUP(E1,ورقة4!A1:AR8171,3,0))</f>
        <v>#N/A</v>
      </c>
      <c r="J8" s="137" t="e">
        <f>IF(AND(Q8&lt;&gt;"",P8=1),6,"")</f>
        <v>#N/A</v>
      </c>
      <c r="K8" s="242" t="e">
        <f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107">
        <v>121</v>
      </c>
      <c r="M8" s="334" t="s">
        <v>1479</v>
      </c>
      <c r="N8" s="334"/>
      <c r="O8" s="334"/>
      <c r="P8" s="124"/>
      <c r="Q8" s="125" t="e">
        <f>IF(VLOOKUP(E1,ورقة4!$A$1:$AR$8171,8,0)=0,"",VLOOKUP(E1,ورقة4!$A$1:$AR$8171,8,0))</f>
        <v>#N/A</v>
      </c>
      <c r="R8" s="86" t="e">
        <f>IF(AND(Y8&lt;&gt;"",X8=1),21,"")</f>
        <v>#N/A</v>
      </c>
      <c r="S8" s="242" t="e">
        <f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07">
        <v>311</v>
      </c>
      <c r="U8" s="349" t="s">
        <v>1498</v>
      </c>
      <c r="V8" s="350"/>
      <c r="W8" s="351"/>
      <c r="X8" s="124"/>
      <c r="Y8" s="125" t="e">
        <f>IF(VLOOKUP(E1,ورقة4!$A$1:$AR$8171,23,0)=0,"",VLOOKUP(E1,ورقة4!$A$1:$AR$8171,23,0))</f>
        <v>#N/A</v>
      </c>
      <c r="Z8" s="139" t="e">
        <f>IF(AND(AG8&lt;&gt;"",AF8=1),26,"")</f>
        <v>#N/A</v>
      </c>
      <c r="AA8" s="242" t="e">
        <f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07">
        <v>321</v>
      </c>
      <c r="AC8" s="349" t="s">
        <v>1502</v>
      </c>
      <c r="AD8" s="350"/>
      <c r="AE8" s="351"/>
      <c r="AF8" s="124"/>
      <c r="AG8" s="125" t="e">
        <f>IF(VLOOKUP(E1,ورقة4!$A$1:$AR$8171,28,0)=0,"",VLOOKUP(E1,ورقة4!$A$1:$AR$8171,28,0))</f>
        <v>#N/A</v>
      </c>
      <c r="AH8" s="133"/>
      <c r="AI8" s="133"/>
      <c r="AJ8" s="133"/>
      <c r="AK8" s="132"/>
      <c r="AL8" s="43" t="e">
        <f>IF(A8&lt;&gt;"",A8,"")</f>
        <v>#N/A</v>
      </c>
      <c r="AM8" s="33">
        <v>1</v>
      </c>
      <c r="AO8" s="156" t="s">
        <v>8</v>
      </c>
      <c r="AU8" s="81">
        <v>4</v>
      </c>
      <c r="AV8" s="81">
        <v>114</v>
      </c>
      <c r="AW8" s="103" t="str">
        <f>D11</f>
        <v>الترجمة الى العربية (1)</v>
      </c>
      <c r="AX8" s="79">
        <f t="shared" si="0"/>
        <v>0</v>
      </c>
      <c r="AY8" s="79" t="e">
        <f t="shared" si="0"/>
        <v>#N/A</v>
      </c>
      <c r="BB8" s="81"/>
      <c r="BC8" s="81"/>
      <c r="BD8" s="81"/>
    </row>
    <row r="9" spans="1:56" ht="24" customHeight="1" thickTop="1" thickBot="1" x14ac:dyDescent="0.35">
      <c r="A9" s="33" t="e">
        <f>IF(AND(I9&lt;&gt;"",H9=1),2,"")</f>
        <v>#N/A</v>
      </c>
      <c r="B9" s="242" t="e">
        <f>IF(OR(I9="ج",I9="ر1",I9="ر2"),IF(H9=1,IF(OR($F$5=$AO$8,$F$5=$AO$9),0,IF(OR($F$5=$AO$1,$F$5=$AO$2,$F$5=$AO$5,$F$5=$AO$6),IF(I9="ج",5600,IF(I9="ر1",7200,IF(I9="ر2",8800,""))),IF(OR($F$5=$AO$3,$F$5=$AO$7),IF(I9="ج",3500,IF(I9="ر1",4500,IF(I9="ر2",5500,""))),IF($F$5=$AO$4,500,IF(I9="ج",7000,IF(I9="ر1",9000,IF(I9="ر2",11000,"")))))))))</f>
        <v>#N/A</v>
      </c>
      <c r="C9" s="108">
        <v>112</v>
      </c>
      <c r="D9" s="335" t="s">
        <v>1492</v>
      </c>
      <c r="E9" s="335"/>
      <c r="F9" s="335"/>
      <c r="G9" s="335"/>
      <c r="H9" s="124"/>
      <c r="I9" s="126" t="e">
        <f>IF(VLOOKUP(E1,ورقة4!A1:AR8171,4,0)=0,"",VLOOKUP(E1,ورقة4!A1:AR8171,4,0))</f>
        <v>#N/A</v>
      </c>
      <c r="J9" s="137" t="e">
        <f>IF(AND(Q9&lt;&gt;"",P9=1),7,"")</f>
        <v>#N/A</v>
      </c>
      <c r="K9" s="242" t="e">
        <f>IF(OR(Q9="ج",Q9="ر1",Q9="ر2"),IF(P9=1,IF(OR($F$5=$AO$8,$F$5=$AO$9),0,IF(OR($F$5=$AO$1,$F$5=$AO$2,$F$5=$AO$5,$F$5=$AO$6),IF(Q9="ج",5600,IF(Q9="ر1",7200,IF(Q9="ر2",8800,""))),IF(OR($F$5=$AO$3,$F$5=$AO$7),IF(Q9="ج",3500,IF(Q9="ر1",4500,IF(Q9="ر2",5500,""))),IF($F$5=$AO$4,500,IF(Q9="ج",7000,IF(Q9="ر1",9000,IF(Q9="ر2",11000,"")))))))))</f>
        <v>#N/A</v>
      </c>
      <c r="L9" s="108">
        <v>122</v>
      </c>
      <c r="M9" s="335" t="s">
        <v>1495</v>
      </c>
      <c r="N9" s="335"/>
      <c r="O9" s="335"/>
      <c r="P9" s="124"/>
      <c r="Q9" s="126" t="e">
        <f>IF(VLOOKUP(E1,ورقة4!$A$1:$AR$8171,9,0)=0,"",VLOOKUP(E1,ورقة4!$A$1:$AR$8171,9,0))</f>
        <v>#N/A</v>
      </c>
      <c r="R9" s="86" t="e">
        <f>IF(AND(Y9&lt;&gt;"",X9=1),22,"")</f>
        <v>#N/A</v>
      </c>
      <c r="S9" s="242" t="e">
        <f>IF(OR(Y9="ج",Y9="ر1",Y9="ر2"),IF(X9=1,IF(OR($F$5=$AO$8,$F$5=$AO$9),0,IF(OR($F$5=$AO$1,$F$5=$AO$2,$F$5=$AO$5,$F$5=$AO$6),IF(Y9="ج",5600,IF(Y9="ر1",7200,IF(Y9="ر2",8800,""))),IF(OR($F$5=$AO$3,$F$5=$AO$7),IF(Y9="ج",3500,IF(Y9="ر1",4500,IF(Y9="ر2",5500,""))),IF($F$5=$AO$4,500,IF(Y9="ج",7000,IF(Y9="ر1",9000,IF(Y9="ر2",11000,"")))))))))</f>
        <v>#N/A</v>
      </c>
      <c r="T9" s="108">
        <v>312</v>
      </c>
      <c r="U9" s="338" t="s">
        <v>1486</v>
      </c>
      <c r="V9" s="339"/>
      <c r="W9" s="340"/>
      <c r="X9" s="124"/>
      <c r="Y9" s="126" t="e">
        <f>IF(VLOOKUP(E1,ورقة4!$A$1:$AR$8171,24,0)=0,"",VLOOKUP(E1,ورقة4!$A$1:$AR$8171,24,0))</f>
        <v>#N/A</v>
      </c>
      <c r="Z9" s="139" t="e">
        <f>IF(AND(AG9&lt;&gt;"",AF9=1),27,"")</f>
        <v>#N/A</v>
      </c>
      <c r="AA9" s="242" t="e">
        <f>IF(OR(AG9="ج",AG9="ر1",AG9="ر2"),IF(AF9=1,IF(OR($F$5=$AO$8,$F$5=$AO$9),0,IF(OR($F$5=$AO$1,$F$5=$AO$2,$F$5=$AO$5,$F$5=$AO$6),IF(AG9="ج",5600,IF(AG9="ر1",7200,IF(AG9="ر2",8800,""))),IF(OR($F$5=$AO$3,$F$5=$AO$7),IF(AG9="ج",3500,IF(AG9="ر1",4500,IF(AG9="ر2",5500,""))),IF($F$5=$AO$4,500,IF(AG9="ج",7000,IF(AG9="ر1",9000,IF(AG9="ر2",11000,"")))))))))</f>
        <v>#N/A</v>
      </c>
      <c r="AB9" s="108">
        <v>322</v>
      </c>
      <c r="AC9" s="338" t="s">
        <v>1487</v>
      </c>
      <c r="AD9" s="339"/>
      <c r="AE9" s="340"/>
      <c r="AF9" s="124"/>
      <c r="AG9" s="126" t="e">
        <f>IF(VLOOKUP(E1,ورقة4!$A$1:$AR$8171,29,0)=0,"",VLOOKUP(E1,ورقة4!$A$1:$AR$8171,29,0))</f>
        <v>#N/A</v>
      </c>
      <c r="AH9" s="366"/>
      <c r="AI9" s="367"/>
      <c r="AJ9" s="367"/>
      <c r="AK9" s="132"/>
      <c r="AL9" s="43" t="e">
        <f>IF(A9&lt;&gt;"",A9,"")</f>
        <v>#N/A</v>
      </c>
      <c r="AM9" s="33">
        <v>2</v>
      </c>
      <c r="AO9" s="162" t="s">
        <v>15</v>
      </c>
      <c r="AU9" s="81">
        <v>5</v>
      </c>
      <c r="AV9" s="81">
        <v>115</v>
      </c>
      <c r="AW9" s="103" t="str">
        <f>D12</f>
        <v>مادة ثقافية (1)</v>
      </c>
      <c r="AX9" s="79">
        <f t="shared" si="0"/>
        <v>0</v>
      </c>
      <c r="AY9" s="79" t="e">
        <f t="shared" si="0"/>
        <v>#N/A</v>
      </c>
      <c r="BB9" s="81"/>
      <c r="BC9" s="81"/>
      <c r="BD9" s="81"/>
    </row>
    <row r="10" spans="1:56" ht="24" customHeight="1" thickTop="1" thickBot="1" x14ac:dyDescent="0.35">
      <c r="A10" s="33" t="e">
        <f>IF(AND(I10&lt;&gt;"",H10=1),3,"")</f>
        <v>#N/A</v>
      </c>
      <c r="B10" s="242" t="e">
        <f>IF(OR(I10="ج",I10="ر1",I10="ر2"),IF(H10=1,IF(OR($F$5=$AO$8,$F$5=$AO$9),0,IF(OR($F$5=$AO$1,$F$5=$AO$2,$F$5=$AO$5,$F$5=$AO$6),IF(I10="ج",5600,IF(I10="ر1",7200,IF(I10="ر2",8800,""))),IF(OR($F$5=$AO$3,$F$5=$AO$7),IF(I10="ج",3500,IF(I10="ر1",4500,IF(I10="ر2",5500,""))),IF($F$5=$AO$4,500,IF(I10="ج",7000,IF(I10="ر1",9000,IF(I10="ر2",11000,"")))))))))</f>
        <v>#N/A</v>
      </c>
      <c r="C10" s="108">
        <v>113</v>
      </c>
      <c r="D10" s="335" t="s">
        <v>1493</v>
      </c>
      <c r="E10" s="335"/>
      <c r="F10" s="335"/>
      <c r="G10" s="335"/>
      <c r="H10" s="124"/>
      <c r="I10" s="126" t="e">
        <f>IF(VLOOKUP(E1,ورقة4!$A$1:$AR$8171,5,0)=0,"",VLOOKUP(E1,ورقة4!$A$1:$AR$8171,5,0))</f>
        <v>#N/A</v>
      </c>
      <c r="J10" s="137" t="e">
        <f>IF(AND(Q10&lt;&gt;"",P10=1),8,"")</f>
        <v>#N/A</v>
      </c>
      <c r="K10" s="242" t="e">
        <f>IF(OR(Q10="ج",Q10="ر1",Q10="ر2"),IF(P10=1,IF(OR($F$5=$AO$8,$F$5=$AO$9),0,IF(OR($F$5=$AO$1,$F$5=$AO$2,$F$5=$AO$5,$F$5=$AO$6),IF(Q10="ج",5600,IF(Q10="ر1",7200,IF(Q10="ر2",8800,""))),IF(OR($F$5=$AO$3,$F$5=$AO$7),IF(Q10="ج",3500,IF(Q10="ر1",4500,IF(Q10="ر2",5500,""))),IF($F$5=$AO$4,500,IF(Q10="ج",7000,IF(Q10="ر1",9000,IF(Q10="ر2",11000,"")))))))))</f>
        <v>#N/A</v>
      </c>
      <c r="L10" s="108">
        <v>123</v>
      </c>
      <c r="M10" s="335" t="s">
        <v>1496</v>
      </c>
      <c r="N10" s="335"/>
      <c r="O10" s="335"/>
      <c r="P10" s="124"/>
      <c r="Q10" s="126" t="e">
        <f>IF(VLOOKUP(E1,ورقة4!$A$1:$AR$8171,10,0)=0,"",VLOOKUP(E1,ورقة4!$A$1:$AR$8171,10,0))</f>
        <v>#N/A</v>
      </c>
      <c r="R10" s="86" t="e">
        <f>IF(AND(Y10&lt;&gt;"",X10=1),23,"")</f>
        <v>#N/A</v>
      </c>
      <c r="S10" s="242" t="e">
        <f>IF(OR(Y10="ج",Y10="ر1",Y10="ر2"),IF(X10=1,IF(OR($F$5=$AO$8,$F$5=$AO$9),0,IF(OR($F$5=$AO$1,$F$5=$AO$2,$F$5=$AO$5,$F$5=$AO$6),IF(Y10="ج",5600,IF(Y10="ر1",7200,IF(Y10="ر2",8800,""))),IF(OR($F$5=$AO$3,$F$5=$AO$7),IF(Y10="ج",3500,IF(Y10="ر1",4500,IF(Y10="ر2",5500,""))),IF($F$5=$AO$4,500,IF(Y10="ج",7000,IF(Y10="ر1",9000,IF(Y10="ر2",11000,"")))))))))</f>
        <v>#N/A</v>
      </c>
      <c r="T10" s="108">
        <v>313</v>
      </c>
      <c r="U10" s="338" t="s">
        <v>1499</v>
      </c>
      <c r="V10" s="339"/>
      <c r="W10" s="340"/>
      <c r="X10" s="124"/>
      <c r="Y10" s="126" t="e">
        <f>IF(VLOOKUP(E1,ورقة4!$A$1:$AR$8171,25,0)=0,"",VLOOKUP(E1,ورقة4!$A$1:$AR$8171,25,0))</f>
        <v>#N/A</v>
      </c>
      <c r="Z10" s="139" t="e">
        <f>IF(AND(AG10&lt;&gt;"",AF10=1),28,"")</f>
        <v>#N/A</v>
      </c>
      <c r="AA10" s="242" t="e">
        <f>IF(OR(AG10="ج",AG10="ر1",AG10="ر2"),IF(AF10=1,IF(OR($F$5=$AO$8,$F$5=$AO$9),0,IF(OR($F$5=$AO$1,$F$5=$AO$2,$F$5=$AO$5,$F$5=$AO$6),IF(AG10="ج",5600,IF(AG10="ر1",7200,IF(AG10="ر2",8800,""))),IF(OR($F$5=$AO$3,$F$5=$AO$7),IF(AG10="ج",3500,IF(AG10="ر1",4500,IF(AG10="ر2",5500,""))),IF($F$5=$AO$4,500,IF(AG10="ج",7000,IF(AG10="ر1",9000,IF(AG10="ر2",11000,"")))))))))</f>
        <v>#N/A</v>
      </c>
      <c r="AB10" s="108">
        <v>323</v>
      </c>
      <c r="AC10" s="338" t="s">
        <v>1503</v>
      </c>
      <c r="AD10" s="339"/>
      <c r="AE10" s="340"/>
      <c r="AF10" s="124"/>
      <c r="AG10" s="126" t="e">
        <f>IF(VLOOKUP(E1,ورقة4!$A$1:$AR$8171,30,0)=0,"",VLOOKUP(E1,ورقة4!$A$1:$AR$8171,30,0))</f>
        <v>#N/A</v>
      </c>
      <c r="AH10" s="368"/>
      <c r="AI10" s="369"/>
      <c r="AJ10" s="369"/>
      <c r="AK10" s="132"/>
      <c r="AL10" s="43" t="e">
        <f>IF(A10&lt;&gt;"",A10,"")</f>
        <v>#N/A</v>
      </c>
      <c r="AM10" s="33">
        <v>3</v>
      </c>
      <c r="AU10" s="81">
        <v>6</v>
      </c>
      <c r="AV10" s="81">
        <v>121</v>
      </c>
      <c r="AW10" s="95" t="str">
        <f>M8</f>
        <v>النحو على مستوى النص (عربي )</v>
      </c>
      <c r="AX10" s="79">
        <f t="shared" ref="AX10:AY14" si="1">P8</f>
        <v>0</v>
      </c>
      <c r="AY10" s="79" t="e">
        <f t="shared" si="1"/>
        <v>#N/A</v>
      </c>
      <c r="BB10" s="95"/>
      <c r="BC10" s="95"/>
    </row>
    <row r="11" spans="1:56" ht="24" customHeight="1" thickTop="1" thickBot="1" x14ac:dyDescent="0.35">
      <c r="A11" s="33" t="e">
        <f>IF(AND(I11&lt;&gt;"",H11=1),4,"")</f>
        <v>#N/A</v>
      </c>
      <c r="B11" s="242" t="e">
        <f>IF(OR(I11="ج",I11="ر1",I11="ر2"),IF(H11=1,IF(OR($F$5=$AO$8,$F$5=$AO$9),0,IF(OR($F$5=$AO$1,$F$5=$AO$2,$F$5=$AO$5,$F$5=$AO$6),IF(I11="ج",5600,IF(I11="ر1",7200,IF(I11="ر2",8800,""))),IF(OR($F$5=$AO$3,$F$5=$AO$7),IF(I11="ج",3500,IF(I11="ر1",4500,IF(I11="ر2",5500,""))),IF($F$5=$AO$4,500,IF(I11="ج",7000,IF(I11="ر1",9000,IF(I11="ر2",11000,"")))))))))</f>
        <v>#N/A</v>
      </c>
      <c r="C11" s="108">
        <v>114</v>
      </c>
      <c r="D11" s="335" t="s">
        <v>1478</v>
      </c>
      <c r="E11" s="335"/>
      <c r="F11" s="335"/>
      <c r="G11" s="335"/>
      <c r="H11" s="124"/>
      <c r="I11" s="126" t="e">
        <f>IF(VLOOKUP(E1,ورقة4!$A$1:$AR$8171,6,0)=0,"",VLOOKUP(E1,ورقة4!$A$1:$AR$8171,6,0))</f>
        <v>#N/A</v>
      </c>
      <c r="J11" s="137" t="e">
        <f>IF(AND(Q11&lt;&gt;"",P11=1),9,"")</f>
        <v>#N/A</v>
      </c>
      <c r="K11" s="242" t="e">
        <f>IF(OR(Q11="ج",Q11="ر1",Q11="ر2"),IF(P11=1,IF(OR($F$5=$AO$8,$F$5=$AO$9),0,IF(OR($F$5=$AO$1,$F$5=$AO$2,$F$5=$AO$5,$F$5=$AO$6),IF(Q11="ج",5600,IF(Q11="ر1",7200,IF(Q11="ر2",8800,""))),IF(OR($F$5=$AO$3,$F$5=$AO$7),IF(Q11="ج",3500,IF(Q11="ر1",4500,IF(Q11="ر2",5500,""))),IF($F$5=$AO$4,500,IF(Q11="ج",7000,IF(Q11="ر1",9000,IF(Q11="ر2",11000,"")))))))))</f>
        <v>#N/A</v>
      </c>
      <c r="L11" s="108">
        <v>124</v>
      </c>
      <c r="M11" s="335" t="s">
        <v>1480</v>
      </c>
      <c r="N11" s="335"/>
      <c r="O11" s="335"/>
      <c r="P11" s="124"/>
      <c r="Q11" s="126" t="e">
        <f>IF(VLOOKUP(E1,ورقة4!$A$1:$AR$8171,11,0)=0,"",VLOOKUP(E1,ورقة4!$A$1:$AR$8171,11,0))</f>
        <v>#N/A</v>
      </c>
      <c r="R11" s="86" t="e">
        <f>IF(AND(Y11&lt;&gt;"",X11=1),24,"")</f>
        <v>#N/A</v>
      </c>
      <c r="S11" s="242" t="e">
        <f>IF(OR(Y11="ج",Y11="ر1",Y11="ر2"),IF(X11=1,IF(OR($F$5=$AO$8,$F$5=$AO$9),0,IF(OR($F$5=$AO$1,$F$5=$AO$2,$F$5=$AO$5,$F$5=$AO$6),IF(Y11="ج",5600,IF(Y11="ر1",7200,IF(Y11="ر2",8800,""))),IF(OR($F$5=$AO$3,$F$5=$AO$7),IF(Y11="ج",3500,IF(Y11="ر1",4500,IF(Y11="ر2",5500,""))),IF($F$5=$AO$4,500,IF(Y11="ج",7000,IF(Y11="ر1",9000,IF(Y11="ر2",11000,"")))))))))</f>
        <v>#N/A</v>
      </c>
      <c r="T11" s="108">
        <v>314</v>
      </c>
      <c r="U11" s="338" t="s">
        <v>1500</v>
      </c>
      <c r="V11" s="339"/>
      <c r="W11" s="340"/>
      <c r="X11" s="124"/>
      <c r="Y11" s="126" t="e">
        <f>IF(VLOOKUP(E1,ورقة4!$A$1:$AR$8171,26,0)=0,"",VLOOKUP(E1,ورقة4!$A$1:$AR$8171,26,0))</f>
        <v>#N/A</v>
      </c>
      <c r="Z11" s="139" t="e">
        <f>IF(AND(AG11&lt;&gt;"",AF11=1),29,"")</f>
        <v>#N/A</v>
      </c>
      <c r="AA11" s="242" t="e">
        <f>IF(OR(AG11="ج",AG11="ر1",AG11="ر2"),IF(AF11=1,IF(OR($F$5=$AO$8,$F$5=$AO$9),0,IF(OR($F$5=$AO$1,$F$5=$AO$2,$F$5=$AO$5,$F$5=$AO$6),IF(AG11="ج",5600,IF(AG11="ر1",7200,IF(AG11="ر2",8800,""))),IF(OR($F$5=$AO$3,$F$5=$AO$7),IF(AG11="ج",3500,IF(AG11="ر1",4500,IF(AG11="ر2",5500,""))),IF($F$5=$AO$4,500,IF(AG11="ج",7000,IF(AG11="ر1",9000,IF(AG11="ر2",11000,"")))))))))</f>
        <v>#N/A</v>
      </c>
      <c r="AB11" s="108">
        <v>324</v>
      </c>
      <c r="AC11" s="338" t="s">
        <v>1504</v>
      </c>
      <c r="AD11" s="339"/>
      <c r="AE11" s="340"/>
      <c r="AF11" s="124"/>
      <c r="AG11" s="126" t="e">
        <f>IF(VLOOKUP(E1,ورقة4!$A$1:$AR$8171,31,0)=0,"",VLOOKUP(E1,ورقة4!$A$1:$AR$8171,31,0))</f>
        <v>#N/A</v>
      </c>
      <c r="AH11" s="368"/>
      <c r="AI11" s="369"/>
      <c r="AJ11" s="369"/>
      <c r="AK11" s="132"/>
      <c r="AL11" s="43" t="e">
        <f>IF(A11&lt;&gt;"",A11,"")</f>
        <v>#N/A</v>
      </c>
      <c r="AM11" s="33">
        <v>4</v>
      </c>
      <c r="AU11" s="81">
        <v>7</v>
      </c>
      <c r="AV11" s="81">
        <v>122</v>
      </c>
      <c r="AW11" s="95" t="str">
        <f>M9</f>
        <v>النحو ENG (2)</v>
      </c>
      <c r="AX11" s="79">
        <f t="shared" si="1"/>
        <v>0</v>
      </c>
      <c r="AY11" s="79" t="e">
        <f t="shared" si="1"/>
        <v>#N/A</v>
      </c>
      <c r="BB11" s="81"/>
      <c r="BC11" s="81"/>
    </row>
    <row r="12" spans="1:56" ht="22.2" thickTop="1" thickBot="1" x14ac:dyDescent="0.35">
      <c r="A12" s="33" t="e">
        <f>IF(AND(I12&lt;&gt;"",H12=1),5,"")</f>
        <v>#N/A</v>
      </c>
      <c r="B12" s="242" t="e">
        <f>IF(OR(I12="ج",I12="ر1",I12="ر2"),IF(H12=1,IF(OR($F$5=$AO$8,$F$5=$AO$9),0,IF(OR($F$5=$AO$1,$F$5=$AO$2,$F$5=$AO$5,$F$5=$AO$6),IF(I12="ج",5600,IF(I12="ر1",7200,IF(I12="ر2",8800,""))),IF(OR($F$5=$AO$3,$F$5=$AO$7),IF(I12="ج",3500,IF(I12="ر1",4500,IF(I12="ر2",5500,""))),IF($F$5=$AO$4,500,IF(I12="ج",7000,IF(I12="ر1",9000,IF(I12="ر2",11000,"")))))))))</f>
        <v>#N/A</v>
      </c>
      <c r="C12" s="109">
        <v>115</v>
      </c>
      <c r="D12" s="362" t="s">
        <v>1494</v>
      </c>
      <c r="E12" s="362"/>
      <c r="F12" s="362"/>
      <c r="G12" s="362"/>
      <c r="H12" s="124"/>
      <c r="I12" s="127" t="e">
        <f>IF(VLOOKUP(E1,ورقة4!$A$1:$AR$8171,7,0)=0,"",VLOOKUP(E1,ورقة4!$A$1:$AR$8171,7,0))</f>
        <v>#N/A</v>
      </c>
      <c r="J12" s="137" t="e">
        <f>IF(AND(Q12&lt;&gt;"",P12=1),10,"")</f>
        <v>#N/A</v>
      </c>
      <c r="K12" s="242" t="e">
        <f>IF(OR(Q12="ج",Q12="ر1",Q12="ر2"),IF(P12=1,IF(OR($F$5=$AO$8,$F$5=$AO$9),0,IF(OR($F$5=$AO$1,$F$5=$AO$2,$F$5=$AO$5,$F$5=$AO$6),IF(Q12="ج",5600,IF(Q12="ر1",7200,IF(Q12="ر2",8800,""))),IF(OR($F$5=$AO$3,$F$5=$AO$7),IF(Q12="ج",3500,IF(Q12="ر1",4500,IF(Q12="ر2",5500,""))),IF($F$5=$AO$4,500,IF(Q12="ج",7000,IF(Q12="ر1",9000,IF(Q12="ر2",11000,"")))))))))</f>
        <v>#N/A</v>
      </c>
      <c r="L12" s="109">
        <v>125</v>
      </c>
      <c r="M12" s="362" t="s">
        <v>1497</v>
      </c>
      <c r="N12" s="362"/>
      <c r="O12" s="362"/>
      <c r="P12" s="124"/>
      <c r="Q12" s="127" t="e">
        <f>IF(VLOOKUP(E1,ورقة4!$A$1:$AR$8171,12,0)=0,"",VLOOKUP(E1,ورقة4!$A$1:$AR$8171,12,0))</f>
        <v>#N/A</v>
      </c>
      <c r="R12" s="86" t="e">
        <f>IF(AND(Y12&lt;&gt;"",X12=1),25,"")</f>
        <v>#N/A</v>
      </c>
      <c r="S12" s="242" t="e">
        <f>IF(OR(Y12="ج",Y12="ر1",Y12="ر2"),IF(X12=1,IF(OR($F$5=$AO$8,$F$5=$AO$9),0,IF(OR($F$5=$AO$1,$F$5=$AO$2,$F$5=$AO$5,$F$5=$AO$6),IF(Y12="ج",5600,IF(Y12="ر1",7200,IF(Y12="ر2",8800,""))),IF(OR($F$5=$AO$3,$F$5=$AO$7),IF(Y12="ج",3500,IF(Y12="ر1",4500,IF(Y12="ر2",5500,""))),IF($F$5=$AO$4,500,IF(Y12="ج",7000,IF(Y12="ر1",9000,IF(Y12="ر2",11000,"")))))))))</f>
        <v>#N/A</v>
      </c>
      <c r="T12" s="109">
        <v>315</v>
      </c>
      <c r="U12" s="370" t="s">
        <v>1501</v>
      </c>
      <c r="V12" s="371"/>
      <c r="W12" s="372"/>
      <c r="X12" s="124"/>
      <c r="Y12" s="127" t="e">
        <f>IF(VLOOKUP(E1,ورقة4!$A$1:$AR$8171,27,0)=0,"",VLOOKUP(E1,ورقة4!$A$1:$AR$8171,27,0))</f>
        <v>#N/A</v>
      </c>
      <c r="Z12" s="139" t="e">
        <f>IF(AND(AG12&lt;&gt;"",AF12=1),30,"")</f>
        <v>#N/A</v>
      </c>
      <c r="AA12" s="242" t="e">
        <f>IF(OR(AG12="ج",AG12="ر1",AG12="ر2"),IF(AF12=1,IF(OR($F$5=$AO$8,$F$5=$AO$9),0,IF(OR($F$5=$AO$1,$F$5=$AO$2,$F$5=$AO$5,$F$5=$AO$6),IF(AG12="ج",5600,IF(AG12="ر1",7200,IF(AG12="ر2",8800,""))),IF(OR($F$5=$AO$3,$F$5=$AO$7),IF(AG12="ج",3500,IF(AG12="ر1",4500,IF(AG12="ر2",5500,""))),IF($F$5=$AO$4,500,IF(AG12="ج",7000,IF(AG12="ر1",9000,IF(AG12="ر2",11000,"")))))))))</f>
        <v>#N/A</v>
      </c>
      <c r="AB12" s="109">
        <v>325</v>
      </c>
      <c r="AC12" s="375" t="s">
        <v>1505</v>
      </c>
      <c r="AD12" s="376"/>
      <c r="AE12" s="377"/>
      <c r="AF12" s="124"/>
      <c r="AG12" s="127" t="e">
        <f>IF(VLOOKUP(E1,ورقة4!$A$1:$AR$8171,32,0)=0,"",VLOOKUP(E1,ورقة4!$A$1:$AR$8171,32,0))</f>
        <v>#N/A</v>
      </c>
      <c r="AH12" s="374"/>
      <c r="AI12" s="374"/>
      <c r="AJ12" s="374"/>
      <c r="AK12" s="132"/>
      <c r="AL12" s="43" t="e">
        <f>IF(A12&lt;&gt;"",A12,"")</f>
        <v>#N/A</v>
      </c>
      <c r="AM12" s="33">
        <v>5</v>
      </c>
      <c r="AU12" s="81">
        <v>8</v>
      </c>
      <c r="AV12" s="81">
        <v>123</v>
      </c>
      <c r="AW12" s="95" t="str">
        <f>M10</f>
        <v>القراءة والفهم ENG (2)</v>
      </c>
      <c r="AX12" s="79">
        <f t="shared" si="1"/>
        <v>0</v>
      </c>
      <c r="AY12" s="79" t="e">
        <f t="shared" si="1"/>
        <v>#N/A</v>
      </c>
      <c r="BB12" s="81"/>
      <c r="BC12" s="81"/>
    </row>
    <row r="13" spans="1:56" ht="16.2" hidden="1" thickBot="1" x14ac:dyDescent="0.35">
      <c r="B13" s="36" t="e">
        <f>SUM(B8:B12)</f>
        <v>#N/A</v>
      </c>
      <c r="C13" s="105"/>
      <c r="D13" s="106"/>
      <c r="E13" s="106"/>
      <c r="F13" s="106"/>
      <c r="G13" s="106">
        <f>COUNTIFS(I8:I12,$Q$30,H8:H12,1)</f>
        <v>0</v>
      </c>
      <c r="H13" s="163">
        <f>COUNTIFS(I8:I12,$W$30,H8:H12,1)</f>
        <v>0</v>
      </c>
      <c r="I13" s="164">
        <f>COUNTIFS(I8:I12,$AE$30,H8:H12,1)</f>
        <v>0</v>
      </c>
      <c r="J13" s="85"/>
      <c r="K13" s="32" t="e">
        <f>SUM(K8:K12)</f>
        <v>#N/A</v>
      </c>
      <c r="L13" s="110"/>
      <c r="M13" s="111"/>
      <c r="N13" s="111"/>
      <c r="O13" s="106">
        <f>COUNTIFS(Q8:Q12,$Q$30,P8:P12,1)</f>
        <v>0</v>
      </c>
      <c r="P13" s="163">
        <f>COUNTIFS(Q8:Q12,$W$30,P8:P12,1)</f>
        <v>0</v>
      </c>
      <c r="Q13" s="164">
        <f>COUNTIFS(Q8:Q12,$AE$30,P8:P12,1)</f>
        <v>0</v>
      </c>
      <c r="R13" s="86"/>
      <c r="S13" s="36" t="e">
        <f>SUM(S8:S12)</f>
        <v>#N/A</v>
      </c>
      <c r="T13" s="38"/>
      <c r="U13" s="39"/>
      <c r="V13" s="39"/>
      <c r="W13" s="106">
        <f>COUNTIFS(Y8:Y12,$Q$30,X8:X12,1)</f>
        <v>0</v>
      </c>
      <c r="X13" s="163">
        <f>COUNTIFS(Y8:Y12,$W$30,X8:X12,1)</f>
        <v>0</v>
      </c>
      <c r="Y13" s="164">
        <f>COUNTIFS(Y8:Y12,$AE$30,X8:X12,1)</f>
        <v>0</v>
      </c>
      <c r="Z13" s="40"/>
      <c r="AA13" s="41" t="e">
        <f>SUM(AA8:AA12)</f>
        <v>#N/A</v>
      </c>
      <c r="AB13" s="39"/>
      <c r="AC13" s="39"/>
      <c r="AD13" s="39"/>
      <c r="AE13" s="106">
        <f>COUNTIFS(AG8:AG12,$Q$30,AF8:AF12,1)</f>
        <v>0</v>
      </c>
      <c r="AF13" s="163">
        <f>COUNTIFS(AG8:AG12,$W$30,AF8:AF12,1)</f>
        <v>0</v>
      </c>
      <c r="AG13" s="164">
        <f>COUNTIFS(AG8:AG12,$AE$30,AF8:AF12,1)</f>
        <v>0</v>
      </c>
      <c r="AH13" s="374"/>
      <c r="AI13" s="374"/>
      <c r="AJ13" s="374"/>
      <c r="AK13" s="132"/>
      <c r="AL13" s="43" t="e">
        <f>IF(J8&lt;&gt;"",J8,"")</f>
        <v>#N/A</v>
      </c>
      <c r="AM13" s="33">
        <v>6</v>
      </c>
      <c r="AU13" s="81">
        <v>9</v>
      </c>
      <c r="AV13" s="81">
        <v>124</v>
      </c>
      <c r="AW13" s="95" t="str">
        <f>M11</f>
        <v>الترجمة الى العربية (2)</v>
      </c>
      <c r="AX13" s="79">
        <f t="shared" si="1"/>
        <v>0</v>
      </c>
      <c r="AY13" s="79" t="e">
        <f t="shared" si="1"/>
        <v>#N/A</v>
      </c>
      <c r="BB13" s="81"/>
      <c r="BC13" s="81"/>
    </row>
    <row r="14" spans="1:56" ht="21.6" thickBot="1" x14ac:dyDescent="0.35">
      <c r="B14" s="360" t="s">
        <v>21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1"/>
      <c r="R14" s="45"/>
      <c r="S14" s="373" t="s">
        <v>22</v>
      </c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74"/>
      <c r="AI14" s="374"/>
      <c r="AJ14" s="374"/>
      <c r="AK14" s="132"/>
      <c r="AL14" s="43" t="e">
        <f>IF(J9&lt;&gt;"",J9,"")</f>
        <v>#N/A</v>
      </c>
      <c r="AM14" s="33">
        <v>7</v>
      </c>
      <c r="AU14" s="81">
        <v>10</v>
      </c>
      <c r="AV14" s="81">
        <v>125</v>
      </c>
      <c r="AW14" s="95" t="str">
        <f>M12</f>
        <v>مادة ثقافية (2)</v>
      </c>
      <c r="AX14" s="79">
        <f t="shared" si="1"/>
        <v>0</v>
      </c>
      <c r="AY14" s="79" t="e">
        <f t="shared" si="1"/>
        <v>#N/A</v>
      </c>
      <c r="BB14" s="81"/>
      <c r="BC14" s="81"/>
    </row>
    <row r="15" spans="1:56" ht="24" customHeight="1" thickBot="1" x14ac:dyDescent="0.35">
      <c r="A15" s="112" t="e">
        <f>IF(AND(I15&lt;&gt;"",H15=1),11,"")</f>
        <v>#N/A</v>
      </c>
      <c r="B15" s="242" t="e">
        <f>IF(OR(I15="ج",I15="ر1",I15="ر2"),IF(H15=1,IF(OR($F$5=$AO$8,$F$5=$AO$9),0,IF(OR($F$5=$AO$1,$F$5=$AO$2,$F$5=$AO$5,$F$5=$AO$6),IF(I15="ج",5600,IF(I15="ر1",7200,IF(I15="ر2",8800,""))),IF(OR($F$5=$AO$3,$F$5=$AO$7),IF(I15="ج",3500,IF(I15="ر1",4500,IF(I15="ر2",5500,""))),IF($F$5=$AO$4,500,IF(I15="ج",7000,IF(I15="ر1",9000,IF(I15="ر2",11000,"")))))))))</f>
        <v>#N/A</v>
      </c>
      <c r="C15" s="107">
        <v>211</v>
      </c>
      <c r="D15" s="334" t="s">
        <v>1481</v>
      </c>
      <c r="E15" s="334"/>
      <c r="F15" s="334"/>
      <c r="G15" s="334"/>
      <c r="H15" s="124"/>
      <c r="I15" s="128" t="e">
        <f>IF(VLOOKUP(E1,ورقة4!$A$1:$AR$8171,13,0)=0,"",VLOOKUP(E1,ورقة4!$A$1:$AR$8171,13,0))</f>
        <v>#N/A</v>
      </c>
      <c r="J15" s="137" t="e">
        <f>IF(AND(Q15&lt;&gt;"",P15=1),16,"")</f>
        <v>#N/A</v>
      </c>
      <c r="K15" s="242" t="e">
        <f>IF(OR(Q15="ج",Q15="ر1",Q15="ر2"),IF(P15=1,IF(OR($F$5=$AO$8,$F$5=$AO$9),0,IF(OR($F$5=$AO$1,$F$5=$AO$2,$F$5=$AO$5,$F$5=$AO$6),IF(Q15="ج",5600,IF(Q15="ر1",7200,IF(Q15="ر2",8800,""))),IF(OR($F$5=$AO$3,$F$5=$AO$7),IF(Q15="ج",3500,IF(Q15="ر1",4500,IF(Q15="ر2",5500,""))),IF($F$5=$AO$4,500,IF(Q15="ج",7000,IF(Q15="ر1",9000,IF(Q15="ر2",11000,"")))))))))</f>
        <v>#N/A</v>
      </c>
      <c r="L15" s="107">
        <v>221</v>
      </c>
      <c r="M15" s="334" t="s">
        <v>1509</v>
      </c>
      <c r="N15" s="334"/>
      <c r="O15" s="334"/>
      <c r="P15" s="124"/>
      <c r="Q15" s="128" t="e">
        <f>IF(VLOOKUP(E1,ورقة4!$A$1:$AR$8171,18,0)=0,"",VLOOKUP(E1,ورقة4!$A$1:$AR$8171,18,0))</f>
        <v>#N/A</v>
      </c>
      <c r="R15" s="86" t="e">
        <f>IF(AND(Y15&lt;&gt;"",X15=1),31,"")</f>
        <v>#N/A</v>
      </c>
      <c r="S15" s="242" t="e">
        <f>IF(OR(Y15="ج",Y15="ر1",Y15="ر2"),IF(X15=1,IF(OR($F$5=$AO$8,$F$5=$AO$9),0,IF(OR($F$5=$AO$1,$F$5=$AO$2,$F$5=$AO$5,$F$5=$AO$6),IF(Y15="ج",5600,IF(Y15="ر1",7200,IF(Y15="ر2",8800,""))),IF(OR($F$5=$AO$3,$F$5=$AO$7),IF(Y15="ج",3500,IF(Y15="ر1",4500,IF(Y15="ر2",5500,""))),IF($F$5=$AO$4,500,IF(Y15="ج",7000,IF(Y15="ر1",9000,IF(Y15="ر2",11000,"")))))))))</f>
        <v>#N/A</v>
      </c>
      <c r="T15" s="107">
        <v>411</v>
      </c>
      <c r="U15" s="334" t="s">
        <v>1488</v>
      </c>
      <c r="V15" s="334"/>
      <c r="W15" s="334"/>
      <c r="X15" s="124"/>
      <c r="Y15" s="128" t="e">
        <f>IF(VLOOKUP(E1,ورقة4!$A$1:$AR$8171,33,0)=0,"",VLOOKUP(E1,ورقة4!$A$1:$AR$8171,33,0))</f>
        <v>#N/A</v>
      </c>
      <c r="Z15" s="139" t="e">
        <f>IF(AND(AG15&lt;&gt;"",AF15=1),36,"")</f>
        <v>#N/A</v>
      </c>
      <c r="AA15" s="242" t="e">
        <f>IF(OR(AG15="ج",AG15="ر1",AG15="ر2"),IF(AF15=1,IF(OR($F$5=$AO$8,$F$5=$AO$9),0,IF(OR($F$5=$AO$1,$F$5=$AO$2,$F$5=$AO$5,$F$5=$AO$6),IF(AG15="ج",5600,IF(AG15="ر1",7200,IF(AG15="ر2",8800,""))),IF(OR($F$5=$AO$3,$F$5=$AO$7),IF(AG15="ج",3500,IF(AG15="ر1",4500,IF(AG15="ر2",5500,""))),IF($F$5=$AO$4,500,IF(AG15="ج",7000,IF(AG15="ر1",9000,IF(AG15="ر2",11000,"")))))))))</f>
        <v>#N/A</v>
      </c>
      <c r="AB15" s="107">
        <v>421</v>
      </c>
      <c r="AC15" s="349" t="s">
        <v>1514</v>
      </c>
      <c r="AD15" s="350"/>
      <c r="AE15" s="351"/>
      <c r="AF15" s="124"/>
      <c r="AG15" s="125" t="e">
        <f>IF(VLOOKUP(E1,ورقة4!$A$1:$AR$8171,38,0)=0,"",VLOOKUP(E1,ورقة4!$A$1:$AR$8171,38,0))</f>
        <v>#N/A</v>
      </c>
      <c r="AH15" s="374"/>
      <c r="AI15" s="374"/>
      <c r="AJ15" s="374"/>
      <c r="AK15" s="132"/>
      <c r="AL15" s="43" t="e">
        <f>IF(J10&lt;&gt;"",J10,"")</f>
        <v>#N/A</v>
      </c>
      <c r="AM15" s="33">
        <v>8</v>
      </c>
      <c r="AU15" s="81">
        <v>11</v>
      </c>
      <c r="AV15" s="81">
        <v>211</v>
      </c>
      <c r="AW15" s="81" t="str">
        <f>D15</f>
        <v>قراءة وتعبير (لغة عربية )(1)</v>
      </c>
      <c r="AX15" s="79">
        <f t="shared" ref="AX15:AY19" si="2">H15</f>
        <v>0</v>
      </c>
      <c r="AY15" s="79" t="e">
        <f t="shared" si="2"/>
        <v>#N/A</v>
      </c>
      <c r="BB15" s="81"/>
      <c r="BC15" s="81"/>
      <c r="BD15" s="81"/>
    </row>
    <row r="16" spans="1:56" ht="24" customHeight="1" thickTop="1" thickBot="1" x14ac:dyDescent="0.35">
      <c r="A16" s="112" t="e">
        <f>IF(AND(I16&lt;&gt;"",H16=1),12,"")</f>
        <v>#N/A</v>
      </c>
      <c r="B16" s="242" t="e">
        <f>IF(OR(I16="ج",I16="ر1",I16="ر2"),IF(H16=1,IF(OR($F$5=$AO$8,$F$5=$AO$9),0,IF(OR($F$5=$AO$1,$F$5=$AO$2,$F$5=$AO$5,$F$5=$AO$6),IF(I16="ج",5600,IF(I16="ر1",7200,IF(I16="ر2",8800,""))),IF(OR($F$5=$AO$3,$F$5=$AO$7),IF(I16="ج",3500,IF(I16="ر1",4500,IF(I16="ر2",5500,""))),IF($F$5=$AO$4,500,IF(I16="ج",7000,IF(I16="ر1",9000,IF(I16="ر2",11000,"")))))))))</f>
        <v>#N/A</v>
      </c>
      <c r="C16" s="108">
        <v>212</v>
      </c>
      <c r="D16" s="335" t="s">
        <v>1506</v>
      </c>
      <c r="E16" s="335"/>
      <c r="F16" s="335"/>
      <c r="G16" s="335"/>
      <c r="H16" s="124"/>
      <c r="I16" s="129" t="e">
        <f>IF(VLOOKUP(E1,ورقة4!$A$1:$AR$8171,14,0)=0,"",VLOOKUP(E1,ورقة4!$A$1:$AR$8171,14,0))</f>
        <v>#N/A</v>
      </c>
      <c r="J16" s="137" t="e">
        <f>IF(AND(Q16&lt;&gt;"",P16=1),17,"")</f>
        <v>#N/A</v>
      </c>
      <c r="K16" s="242" t="e">
        <f>IF(OR(Q16="ج",Q16="ر1",Q16="ر2"),IF(P16=1,IF(OR($F$5=$AO$8,$F$5=$AO$9),0,IF(OR($F$5=$AO$1,$F$5=$AO$2,$F$5=$AO$5,$F$5=$AO$6),IF(Q16="ج",5600,IF(Q16="ر1",7200,IF(Q16="ر2",8800,""))),IF(OR($F$5=$AO$3,$F$5=$AO$7),IF(Q16="ج",3500,IF(Q16="ر1",4500,IF(Q16="ر2",5500,""))),IF($F$5=$AO$4,500,IF(Q16="ج",7000,IF(Q16="ر1",9000,IF(Q16="ر2",11000,"")))))))))</f>
        <v>#N/A</v>
      </c>
      <c r="L16" s="108">
        <v>222</v>
      </c>
      <c r="M16" s="335" t="s">
        <v>1483</v>
      </c>
      <c r="N16" s="335"/>
      <c r="O16" s="335"/>
      <c r="P16" s="124"/>
      <c r="Q16" s="129" t="e">
        <f>IF(VLOOKUP(E1,ورقة4!$A$1:$AR$8171,19,0)=0,"",VLOOKUP(E1,ورقة4!$A$1:$AR$8171,19,0))</f>
        <v>#N/A</v>
      </c>
      <c r="R16" s="86" t="e">
        <f>IF(AND(Y16&lt;&gt;"",X16=1),32,"")</f>
        <v>#N/A</v>
      </c>
      <c r="S16" s="242" t="e">
        <f>IF(OR(Y16="ج",Y16="ر1",Y16="ر2"),IF(X16=1,IF(OR($F$5=$AO$8,$F$5=$AO$9),0,IF(OR($F$5=$AO$1,$F$5=$AO$2,$F$5=$AO$5,$F$5=$AO$6),IF(Y16="ج",5600,IF(Y16="ر1",7200,IF(Y16="ر2",8800,""))),IF(OR($F$5=$AO$3,$F$5=$AO$7),IF(Y16="ج",3500,IF(Y16="ر1",4500,IF(Y16="ر2",5500,""))),IF($F$5=$AO$4,500,IF(Y16="ج",7000,IF(Y16="ر1",9000,IF(Y16="ر2",11000,"")))))))))</f>
        <v>#N/A</v>
      </c>
      <c r="T16" s="108">
        <v>412</v>
      </c>
      <c r="U16" s="335" t="s">
        <v>1511</v>
      </c>
      <c r="V16" s="335"/>
      <c r="W16" s="335"/>
      <c r="X16" s="124"/>
      <c r="Y16" s="129" t="e">
        <f>IF(VLOOKUP(E1,ورقة4!$A$1:$AR$8171,34,0)=0,"",VLOOKUP(E1,ورقة4!$A$1:$AR$8171,34,0))</f>
        <v>#N/A</v>
      </c>
      <c r="Z16" s="139" t="e">
        <f>IF(AND(AG16&lt;&gt;"",AF16=1),37,"")</f>
        <v>#N/A</v>
      </c>
      <c r="AA16" s="242" t="e">
        <f>IF(OR(AG16="ج",AG16="ر1",AG16="ر2"),IF(AF16=1,IF(OR($F$5=$AO$8,$F$5=$AO$9),0,IF(OR($F$5=$AO$1,$F$5=$AO$2,$F$5=$AO$5,$F$5=$AO$6),IF(AG16="ج",5600,IF(AG16="ر1",7200,IF(AG16="ر2",8800,""))),IF(OR($F$5=$AO$3,$F$5=$AO$7),IF(AG16="ج",3500,IF(AG16="ر1",4500,IF(AG16="ر2",5500,""))),IF($F$5=$AO$4,500,IF(AG16="ج",7000,IF(AG16="ر1",9000,IF(AG16="ر2",11000,"")))))))))</f>
        <v>#N/A</v>
      </c>
      <c r="AB16" s="108">
        <v>422</v>
      </c>
      <c r="AC16" s="338" t="s">
        <v>1515</v>
      </c>
      <c r="AD16" s="339"/>
      <c r="AE16" s="340"/>
      <c r="AF16" s="124"/>
      <c r="AG16" s="126" t="e">
        <f>IF(VLOOKUP(E1,ورقة4!$A$1:$AR$8171,39,0)=0,"",VLOOKUP(E1,ورقة4!$A$1:$AR$8171,39,0))</f>
        <v>#N/A</v>
      </c>
      <c r="AH16" s="374"/>
      <c r="AI16" s="374"/>
      <c r="AJ16" s="374"/>
      <c r="AK16" s="132"/>
      <c r="AL16" s="43" t="e">
        <f>IF(J11&lt;&gt;"",J11,"")</f>
        <v>#N/A</v>
      </c>
      <c r="AM16" s="33">
        <v>9</v>
      </c>
      <c r="AU16" s="81">
        <v>12</v>
      </c>
      <c r="AV16" s="81">
        <v>212</v>
      </c>
      <c r="AW16" s="81" t="str">
        <f>D16</f>
        <v>القراءة والفهم ENG (3)</v>
      </c>
      <c r="AX16" s="79">
        <f t="shared" si="2"/>
        <v>0</v>
      </c>
      <c r="AY16" s="79" t="e">
        <f t="shared" si="2"/>
        <v>#N/A</v>
      </c>
      <c r="BB16" s="81"/>
      <c r="BC16" s="81"/>
      <c r="BD16" s="81"/>
    </row>
    <row r="17" spans="1:56" ht="24" customHeight="1" thickTop="1" thickBot="1" x14ac:dyDescent="0.35">
      <c r="A17" s="112" t="e">
        <f>IF(AND(I17&lt;&gt;"",H17=1),13,"")</f>
        <v>#N/A</v>
      </c>
      <c r="B17" s="242" t="e">
        <f>IF(OR(I17="ج",I17="ر1",I17="ر2"),IF(H17=1,IF(OR($F$5=$AO$8,$F$5=$AO$9),0,IF(OR($F$5=$AO$1,$F$5=$AO$2,$F$5=$AO$5,$F$5=$AO$6),IF(I17="ج",5600,IF(I17="ر1",7200,IF(I17="ر2",8800,""))),IF(OR($F$5=$AO$3,$F$5=$AO$7),IF(I17="ج",3500,IF(I17="ر1",4500,IF(I17="ر2",5500,""))),IF($F$5=$AO$4,500,IF(I17="ج",7000,IF(I17="ر1",9000,IF(I17="ر2",11000,"")))))))))</f>
        <v>#N/A</v>
      </c>
      <c r="C17" s="108">
        <v>213</v>
      </c>
      <c r="D17" s="335" t="s">
        <v>1507</v>
      </c>
      <c r="E17" s="335"/>
      <c r="F17" s="335"/>
      <c r="G17" s="335"/>
      <c r="H17" s="124"/>
      <c r="I17" s="129" t="e">
        <f>IF(VLOOKUP(E1,ورقة4!$A$1:$AR$8171,15,0)=0,"",VLOOKUP(E1,ورقة4!$A$1:$AR$8171,15,0))</f>
        <v>#N/A</v>
      </c>
      <c r="J17" s="137" t="e">
        <f>IF(AND(Q17&lt;&gt;"",P17=1),18,"")</f>
        <v>#N/A</v>
      </c>
      <c r="K17" s="242" t="e">
        <f>IF(OR(Q17="ج",Q17="ر1",Q17="ر2"),IF(P17=1,IF(OR($F$5=$AO$8,$F$5=$AO$9),0,IF(OR($F$5=$AO$1,$F$5=$AO$2,$F$5=$AO$5,$F$5=$AO$6),IF(Q17="ج",5600,IF(Q17="ر1",7200,IF(Q17="ر2",8800,""))),IF(OR($F$5=$AO$3,$F$5=$AO$7),IF(Q17="ج",3500,IF(Q17="ر1",4500,IF(Q17="ر2",5500,""))),IF($F$5=$AO$4,500,IF(Q17="ج",7000,IF(Q17="ر1",9000,IF(Q17="ر2",11000,"")))))))))</f>
        <v>#N/A</v>
      </c>
      <c r="L17" s="108">
        <v>223</v>
      </c>
      <c r="M17" s="335" t="s">
        <v>1484</v>
      </c>
      <c r="N17" s="335"/>
      <c r="O17" s="335"/>
      <c r="P17" s="124"/>
      <c r="Q17" s="129" t="e">
        <f>IF(VLOOKUP(E1,ورقة4!$A$1:$AR$8171,20,0)=0,"",VLOOKUP(E1,ورقة4!$A$1:$AR$8171,20,0))</f>
        <v>#N/A</v>
      </c>
      <c r="R17" s="86" t="e">
        <f>IF(AND(Y17&lt;&gt;"",X17=1),33,"")</f>
        <v>#N/A</v>
      </c>
      <c r="S17" s="242" t="e">
        <f>IF(OR(Y17="ج",Y17="ر1",Y17="ر2"),IF(X17=1,IF(OR($F$5=$AO$8,$F$5=$AO$9),0,IF(OR($F$5=$AO$1,$F$5=$AO$2,$F$5=$AO$5,$F$5=$AO$6),IF(Y17="ج",5600,IF(Y17="ر1",7200,IF(Y17="ر2",8800,""))),IF(OR($F$5=$AO$3,$F$5=$AO$7),IF(Y17="ج",3500,IF(Y17="ر1",4500,IF(Y17="ر2",5500,""))),IF($F$5=$AO$4,500,IF(Y17="ج",7000,IF(Y17="ر1",9000,IF(Y17="ر2",11000,"")))))))))</f>
        <v>#N/A</v>
      </c>
      <c r="T17" s="108">
        <v>413</v>
      </c>
      <c r="U17" s="335" t="s">
        <v>1512</v>
      </c>
      <c r="V17" s="335"/>
      <c r="W17" s="335"/>
      <c r="X17" s="124"/>
      <c r="Y17" s="129" t="e">
        <f>IF(VLOOKUP(E1,ورقة4!$A$1:$AR$8171,35,0)=0,"",VLOOKUP(E1,ورقة4!$A$1:$AR$8171,35,0))</f>
        <v>#N/A</v>
      </c>
      <c r="Z17" s="139" t="e">
        <f>IF(AND(AG17&lt;&gt;"",AF17=1),38,"")</f>
        <v>#N/A</v>
      </c>
      <c r="AA17" s="242" t="e">
        <f>IF(OR(AG17="ج",AG17="ر1",AG17="ر2"),IF(AF17=1,IF(OR($F$5=$AO$8,$F$5=$AO$9),0,IF(OR($F$5=$AO$1,$F$5=$AO$2,$F$5=$AO$5,$F$5=$AO$6),IF(AG17="ج",5600,IF(AG17="ر1",7200,IF(AG17="ر2",8800,""))),IF(OR($F$5=$AO$3,$F$5=$AO$7),IF(AG17="ج",3500,IF(AG17="ر1",4500,IF(AG17="ر2",5500,""))),IF($F$5=$AO$4,500,IF(AG17="ج",7000,IF(AG17="ر1",9000,IF(AG17="ر2",11000,"")))))))))</f>
        <v>#N/A</v>
      </c>
      <c r="AB17" s="108">
        <v>423</v>
      </c>
      <c r="AC17" s="338" t="s">
        <v>1516</v>
      </c>
      <c r="AD17" s="339"/>
      <c r="AE17" s="340"/>
      <c r="AF17" s="124"/>
      <c r="AG17" s="126" t="e">
        <f>IF(VLOOKUP(E1,ورقة4!$A$1:$AR$8171,40,0)=0,"",VLOOKUP(E1,ورقة4!$A$1:$AR$8171,40,0))</f>
        <v>#N/A</v>
      </c>
      <c r="AH17" s="374"/>
      <c r="AI17" s="374"/>
      <c r="AJ17" s="374"/>
      <c r="AK17" s="132"/>
      <c r="AL17" s="43" t="e">
        <f>IF(J12&lt;&gt;"",J12,"")</f>
        <v>#N/A</v>
      </c>
      <c r="AM17" s="33">
        <v>10</v>
      </c>
      <c r="AU17" s="81">
        <v>13</v>
      </c>
      <c r="AV17" s="81">
        <v>213</v>
      </c>
      <c r="AW17" s="81" t="str">
        <f>D17</f>
        <v>مقال ENG</v>
      </c>
      <c r="AX17" s="79">
        <f t="shared" si="2"/>
        <v>0</v>
      </c>
      <c r="AY17" s="79" t="e">
        <f t="shared" si="2"/>
        <v>#N/A</v>
      </c>
      <c r="BB17" s="81"/>
      <c r="BC17" s="81"/>
      <c r="BD17" s="81"/>
    </row>
    <row r="18" spans="1:56" ht="24" customHeight="1" thickTop="1" thickBot="1" x14ac:dyDescent="0.35">
      <c r="A18" s="112" t="e">
        <f>IF(AND(I18&lt;&gt;"",H18=1),14,"")</f>
        <v>#N/A</v>
      </c>
      <c r="B18" s="242" t="e">
        <f>IF(OR(I18="ج",I18="ر1",I18="ر2"),IF(H18=1,IF(OR($F$5=$AO$8,$F$5=$AO$9),0,IF(OR($F$5=$AO$1,$F$5=$AO$2,$F$5=$AO$5,$F$5=$AO$6),IF(I18="ج",5600,IF(I18="ر1",7200,IF(I18="ر2",8800,""))),IF(OR($F$5=$AO$3,$F$5=$AO$7),IF(I18="ج",3500,IF(I18="ر1",4500,IF(I18="ر2",5500,""))),IF($F$5=$AO$4,500,IF(I18="ج",7000,IF(I18="ر1",9000,IF(I18="ر2",11000,"")))))))))</f>
        <v>#N/A</v>
      </c>
      <c r="C18" s="108">
        <v>214</v>
      </c>
      <c r="D18" s="335" t="s">
        <v>1508</v>
      </c>
      <c r="E18" s="335"/>
      <c r="F18" s="335"/>
      <c r="G18" s="335"/>
      <c r="H18" s="124"/>
      <c r="I18" s="129" t="e">
        <f>IF(VLOOKUP(E1,ورقة4!$A$1:$AR$8171,16,0)=0,"",VLOOKUP(E1,ورقة4!$A$1:$AR$8171,16,0))</f>
        <v>#N/A</v>
      </c>
      <c r="J18" s="137" t="e">
        <f>IF(AND(Q18&lt;&gt;"",P18=1),19,"")</f>
        <v>#N/A</v>
      </c>
      <c r="K18" s="242" t="e">
        <f>IF(OR(Q18="ج",Q18="ر1",Q18="ر2"),IF(P18=1,IF(OR($F$5=$AO$8,$F$5=$AO$9),0,IF(OR($F$5=$AO$1,$F$5=$AO$2,$F$5=$AO$5,$F$5=$AO$6),IF(Q18="ج",5600,IF(Q18="ر1",7200,IF(Q18="ر2",8800,""))),IF(OR($F$5=$AO$3,$F$5=$AO$7),IF(Q18="ج",3500,IF(Q18="ر1",4500,IF(Q18="ر2",5500,""))),IF($F$5=$AO$4,500,IF(Q18="ج",7000,IF(Q18="ر1",9000,IF(Q18="ر2",11000,"")))))))))</f>
        <v>#N/A</v>
      </c>
      <c r="L18" s="108">
        <v>224</v>
      </c>
      <c r="M18" s="335" t="s">
        <v>1510</v>
      </c>
      <c r="N18" s="335"/>
      <c r="O18" s="335"/>
      <c r="P18" s="124"/>
      <c r="Q18" s="129" t="e">
        <f>IF(VLOOKUP(E1,ورقة4!$A$1:$AR$8171,21,0)=0,"",VLOOKUP(E1,ورقة4!$A$1:$AR$8171,21,0))</f>
        <v>#N/A</v>
      </c>
      <c r="R18" s="86" t="e">
        <f>IF(AND(Y18&lt;&gt;"",X18=1),34,"")</f>
        <v>#N/A</v>
      </c>
      <c r="S18" s="242" t="e">
        <f>IF(OR(Y18="ج",Y18="ر1",Y18="ر2"),IF(X18=1,IF(OR($F$5=$AO$8,$F$5=$AO$9),0,IF(OR($F$5=$AO$1,$F$5=$AO$2,$F$5=$AO$5,$F$5=$AO$6),IF(Y18="ج",5600,IF(Y18="ر1",7200,IF(Y18="ر2",8800,""))),IF(OR($F$5=$AO$3,$F$5=$AO$7),IF(Y18="ج",3500,IF(Y18="ر1",4500,IF(Y18="ر2",5500,""))),IF($F$5=$AO$4,500,IF(Y18="ج",7000,IF(Y18="ر1",9000,IF(Y18="ر2",11000,"")))))))))</f>
        <v>#N/A</v>
      </c>
      <c r="T18" s="108">
        <v>414</v>
      </c>
      <c r="U18" s="335" t="s">
        <v>1489</v>
      </c>
      <c r="V18" s="335"/>
      <c r="W18" s="335"/>
      <c r="X18" s="124"/>
      <c r="Y18" s="129" t="e">
        <f>IF(VLOOKUP(E1,ورقة4!$A$1:$AR$8171,36,0)=0,"",VLOOKUP(E1,ورقة4!$A$1:$AR$8171,36,0))</f>
        <v>#N/A</v>
      </c>
      <c r="Z18" s="139" t="e">
        <f>IF(AND(AG18&lt;&gt;"",AF18=1),39,"")</f>
        <v>#N/A</v>
      </c>
      <c r="AA18" s="242" t="e">
        <f>IF(OR(AG18="ج",AG18="ر1",AG18="ر2"),IF(AF18=1,IF(OR($F$5=$AO$8,$F$5=$AO$9),0,IF(OR($F$5=$AO$1,$F$5=$AO$2,$F$5=$AO$5,$F$5=$AO$6),IF(AG18="ج",5600,IF(AG18="ر1",7200,IF(AG18="ر2",8800,""))),IF(OR($F$5=$AO$3,$F$5=$AO$7),IF(AG18="ج",3500,IF(AG18="ر1",4500,IF(AG18="ر2",5500,""))),IF($F$5=$AO$4,500,IF(AG18="ج",7000,IF(AG18="ر1",9000,IF(AG18="ر2",11000,"")))))))))</f>
        <v>#N/A</v>
      </c>
      <c r="AB18" s="108">
        <v>424</v>
      </c>
      <c r="AC18" s="338" t="s">
        <v>1490</v>
      </c>
      <c r="AD18" s="339"/>
      <c r="AE18" s="340"/>
      <c r="AF18" s="124"/>
      <c r="AG18" s="126" t="e">
        <f>IF(VLOOKUP(E1,ورقة4!$A$1:$AR$8171,41,0)=0,"",VLOOKUP(E1,ورقة4!$A$1:$AR$8171,41,0))</f>
        <v>#N/A</v>
      </c>
      <c r="AH18" s="374"/>
      <c r="AI18" s="374"/>
      <c r="AJ18" s="374"/>
      <c r="AK18" s="132"/>
      <c r="AL18" s="43" t="e">
        <f>IF(A15&lt;&gt;"",A15,"")</f>
        <v>#N/A</v>
      </c>
      <c r="AM18" s="33">
        <v>11</v>
      </c>
      <c r="AU18" s="81">
        <v>14</v>
      </c>
      <c r="AV18" s="81">
        <v>214</v>
      </c>
      <c r="AW18" s="81" t="str">
        <f>D18</f>
        <v>الترجمة من والى العربية (1)</v>
      </c>
      <c r="AX18" s="79">
        <f t="shared" si="2"/>
        <v>0</v>
      </c>
      <c r="AY18" s="79" t="e">
        <f t="shared" si="2"/>
        <v>#N/A</v>
      </c>
      <c r="BB18" s="81"/>
      <c r="BC18" s="81"/>
      <c r="BD18" s="81"/>
    </row>
    <row r="19" spans="1:56" ht="22.2" thickTop="1" thickBot="1" x14ac:dyDescent="0.35">
      <c r="A19" s="112" t="e">
        <f>IF(AND(I19&lt;&gt;"",H19=1),15,"")</f>
        <v>#N/A</v>
      </c>
      <c r="B19" s="242" t="e">
        <f>IF(OR(I19="ج",I19="ر1",I19="ر2"),IF(H19=1,IF(OR($F$5=$AO$8,$F$5=$AO$9),0,IF(OR($F$5=$AO$1,$F$5=$AO$2,$F$5=$AO$5,$F$5=$AO$6),IF(I19="ج",5600,IF(I19="ر1",7200,IF(I19="ر2",8800,""))),IF(OR($F$5=$AO$3,$F$5=$AO$7),IF(I19="ج",3500,IF(I19="ر1",4500,IF(I19="ر2",5500,""))),IF($F$5=$AO$4,500,IF(I19="ج",7000,IF(I19="ر1",9000,IF(I19="ر2",11000,"")))))))))</f>
        <v>#N/A</v>
      </c>
      <c r="C19" s="109">
        <v>215</v>
      </c>
      <c r="D19" s="362" t="s">
        <v>1482</v>
      </c>
      <c r="E19" s="362"/>
      <c r="F19" s="362"/>
      <c r="G19" s="362"/>
      <c r="H19" s="124"/>
      <c r="I19" s="130" t="e">
        <f>IF(VLOOKUP(E1,ورقة4!$A$1:$AR$8171,17,0)=0,"",VLOOKUP(E1,ورقة4!$A$1:$AR$8171,17,0))</f>
        <v>#N/A</v>
      </c>
      <c r="J19" s="137" t="e">
        <f>IF(AND(Q19&lt;&gt;"",P19=1),20,"")</f>
        <v>#N/A</v>
      </c>
      <c r="K19" s="242" t="e">
        <f>IF(OR(Q19="ج",Q19="ر1",Q19="ر2"),IF(P19=1,IF(OR($F$5=$AO$8,$F$5=$AO$9),0,IF(OR($F$5=$AO$1,$F$5=$AO$2,$F$5=$AO$5,$F$5=$AO$6),IF(Q19="ج",5600,IF(Q19="ر1",7200,IF(Q19="ر2",8800,""))),IF(OR($F$5=$AO$3,$F$5=$AO$7),IF(Q19="ج",3500,IF(Q19="ر1",4500,IF(Q19="ر2",5500,""))),IF($F$5=$AO$4,500,IF(Q19="ج",7000,IF(Q19="ر1",9000,IF(Q19="ر2",11000,"")))))))))</f>
        <v>#N/A</v>
      </c>
      <c r="L19" s="109">
        <v>225</v>
      </c>
      <c r="M19" s="362" t="s">
        <v>1485</v>
      </c>
      <c r="N19" s="362"/>
      <c r="O19" s="362"/>
      <c r="P19" s="124"/>
      <c r="Q19" s="130" t="e">
        <f>IF(VLOOKUP(E1,ورقة4!$A$1:$AR$8171,22,0)=0,"",VLOOKUP(E1,ورقة4!$A$1:$AR$8171,22,0))</f>
        <v>#N/A</v>
      </c>
      <c r="R19" s="86" t="e">
        <f>IF(AND(Y19&lt;&gt;"",X19=1),35,"")</f>
        <v>#N/A</v>
      </c>
      <c r="S19" s="242" t="e">
        <f>IF(OR(Y19="ج",Y19="ر1",Y19="ر2"),IF(X19=1,IF(OR($F$5=$AO$8,$F$5=$AO$9),0,IF(OR($F$5=$AO$1,$F$5=$AO$2,$F$5=$AO$5,$F$5=$AO$6),IF(Y19="ج",5600,IF(Y19="ر1",7200,IF(Y19="ر2",8800,""))),IF(OR($F$5=$AO$3,$F$5=$AO$7),IF(Y19="ج",3500,IF(Y19="ر1",4500,IF(Y19="ر2",5500,""))),IF($F$5=$AO$4,500,IF(Y19="ج",7000,IF(Y19="ر1",9000,IF(Y19="ر2",11000,"")))))))))</f>
        <v>#N/A</v>
      </c>
      <c r="T19" s="109">
        <v>415</v>
      </c>
      <c r="U19" s="362" t="s">
        <v>1513</v>
      </c>
      <c r="V19" s="362"/>
      <c r="W19" s="362"/>
      <c r="X19" s="124"/>
      <c r="Y19" s="130" t="e">
        <f>IF(VLOOKUP(E1,ورقة4!$A$1:$AR$8171,37,0)=0,"",VLOOKUP(E1,ورقة4!$A$1:$AR$8171,37,0))</f>
        <v>#N/A</v>
      </c>
      <c r="Z19" s="139" t="e">
        <f>IF(AND(AG19&lt;&gt;"",AF19=1),40,"")</f>
        <v>#N/A</v>
      </c>
      <c r="AA19" s="242" t="e">
        <f>IF(OR(AG19="ج",AG19="ر1",AG19="ر2"),IF(AF19=1,IF(OR($F$5=$AO$8,$F$5=$AO$9),0,IF(OR($F$5=$AO$1,$F$5=$AO$2,$F$5=$AO$5,$F$5=$AO$6),IF(AG19="ج",5600,IF(AG19="ر1",7200,IF(AG19="ر2",8800,""))),IF(OR($F$5=$AO$3,$F$5=$AO$7),IF(AG19="ج",3500,IF(AG19="ر1",4500,IF(AG19="ر2",5500,""))),IF($F$5=$AO$4,500,IF(AG19="ج",7000,IF(AG19="ر1",9000,IF(AG19="ر2",11000,"")))))))))</f>
        <v>#N/A</v>
      </c>
      <c r="AB19" s="109">
        <v>425</v>
      </c>
      <c r="AC19" s="370" t="s">
        <v>1517</v>
      </c>
      <c r="AD19" s="371"/>
      <c r="AE19" s="372"/>
      <c r="AF19" s="124"/>
      <c r="AG19" s="127" t="e">
        <f>IF(VLOOKUP(E1,ورقة4!$A$1:$AR$8171,42,0)=0,"",VLOOKUP(E1,ورقة4!$A$1:$AR$8171,42,0))</f>
        <v>#N/A</v>
      </c>
      <c r="AH19" s="133"/>
      <c r="AI19" s="133"/>
      <c r="AJ19" s="133"/>
      <c r="AK19" s="132"/>
      <c r="AL19" s="43" t="e">
        <f>IF(A16&lt;&gt;"",A16,"")</f>
        <v>#N/A</v>
      </c>
      <c r="AM19" s="33">
        <v>12</v>
      </c>
      <c r="AU19" s="81">
        <v>15</v>
      </c>
      <c r="AV19" s="81">
        <v>215</v>
      </c>
      <c r="AW19" s="81" t="str">
        <f>D19</f>
        <v xml:space="preserve">علم الترجمة  ENG </v>
      </c>
      <c r="AX19" s="79">
        <f t="shared" si="2"/>
        <v>0</v>
      </c>
      <c r="AY19" s="79" t="e">
        <f t="shared" si="2"/>
        <v>#N/A</v>
      </c>
      <c r="BB19" s="81"/>
      <c r="BC19" s="81"/>
      <c r="BD19" s="81"/>
    </row>
    <row r="20" spans="1:56" ht="16.2" hidden="1" thickBot="1" x14ac:dyDescent="0.35">
      <c r="B20" s="36" t="e">
        <f>SUM(B15:B19)</f>
        <v>#N/A</v>
      </c>
      <c r="C20" s="53"/>
      <c r="D20" s="54"/>
      <c r="E20" s="54"/>
      <c r="F20" s="54"/>
      <c r="G20" s="106">
        <f>COUNTIFS(I15:I19,$Q$30,H15:H19,1)</f>
        <v>0</v>
      </c>
      <c r="H20" s="163">
        <f>COUNTIFS(I15:I19,$W$30,H15:H19,1)</f>
        <v>0</v>
      </c>
      <c r="I20" s="164">
        <f>COUNTIFS(I15:I19,$AE$30,H15:H19,1)</f>
        <v>0</v>
      </c>
      <c r="J20" s="47"/>
      <c r="K20" s="36" t="e">
        <f>SUM(K15:K19)</f>
        <v>#N/A</v>
      </c>
      <c r="L20" s="53"/>
      <c r="M20" s="54"/>
      <c r="N20" s="54"/>
      <c r="O20" s="106">
        <f>COUNTIFS(Q15:Q19,$Q$30,P15:P19,1)</f>
        <v>0</v>
      </c>
      <c r="P20" s="163">
        <f>COUNTIFS(Q15:Q19,$W$30,P15:P19,1)</f>
        <v>0</v>
      </c>
      <c r="Q20" s="164">
        <f>COUNTIFS(Q15:Q19,$AE$30,P15:P19,1)</f>
        <v>0</v>
      </c>
      <c r="R20" s="86"/>
      <c r="S20" s="48" t="e">
        <f>SUM(S15:S19)</f>
        <v>#N/A</v>
      </c>
      <c r="T20" s="46"/>
      <c r="U20" s="51"/>
      <c r="V20" s="51"/>
      <c r="W20" s="106">
        <f>COUNTIFS(Y15:Y19,$Q$30,X15:X19,1)</f>
        <v>0</v>
      </c>
      <c r="X20" s="163">
        <f>COUNTIFS(Y15:Y19,$W$30,X15:X19,1)</f>
        <v>0</v>
      </c>
      <c r="Y20" s="164">
        <f>COUNTIFS(Y15:Y19,$AE$30,X15:X19,1)</f>
        <v>0</v>
      </c>
      <c r="Z20" s="49"/>
      <c r="AA20" s="48" t="e">
        <f>SUM(AA15:AA19)</f>
        <v>#N/A</v>
      </c>
      <c r="AB20" s="51"/>
      <c r="AC20" s="51"/>
      <c r="AD20" s="51"/>
      <c r="AE20" s="106">
        <f>COUNTIFS(AG15:AG19,$Q$30,AF15:AF19,1)</f>
        <v>0</v>
      </c>
      <c r="AF20" s="163">
        <f>COUNTIFS(AG15:AG19,$W$30,AF15:AF19,1)</f>
        <v>0</v>
      </c>
      <c r="AG20" s="164">
        <f>COUNTIFS(AG15:AG19,$AE$30,AF15:AF19,1)</f>
        <v>0</v>
      </c>
      <c r="AH20" s="133"/>
      <c r="AI20" s="133"/>
      <c r="AJ20" s="133"/>
      <c r="AK20" s="132"/>
      <c r="AL20" s="43" t="e">
        <f>IF(A17&lt;&gt;"",A17,"")</f>
        <v>#N/A</v>
      </c>
      <c r="AM20" s="33">
        <v>13</v>
      </c>
      <c r="AU20" s="81">
        <v>16</v>
      </c>
      <c r="AV20" s="81">
        <v>221</v>
      </c>
      <c r="AW20" s="81" t="str">
        <f>M15</f>
        <v>قراءة وتعبير (لغة عربية )(2)</v>
      </c>
      <c r="AX20" s="79">
        <f t="shared" ref="AX20:AY24" si="3">P15</f>
        <v>0</v>
      </c>
      <c r="AY20" s="79" t="e">
        <f t="shared" si="3"/>
        <v>#N/A</v>
      </c>
      <c r="BB20" s="81"/>
      <c r="BC20" s="81"/>
    </row>
    <row r="21" spans="1:56" ht="16.8" hidden="1" thickTop="1" thickBot="1" x14ac:dyDescent="0.35">
      <c r="T21" s="42" t="e">
        <f>B13+B20+K13+K20+S13+S20+AA13+AA20</f>
        <v>#N/A</v>
      </c>
      <c r="AH21" s="133"/>
      <c r="AI21" s="133"/>
      <c r="AJ21" s="133"/>
      <c r="AK21" s="132"/>
      <c r="AL21" s="43" t="e">
        <f>IF(A18&lt;&gt;"",A18,"")</f>
        <v>#N/A</v>
      </c>
      <c r="AM21" s="33">
        <v>14</v>
      </c>
      <c r="AU21" s="81">
        <v>17</v>
      </c>
      <c r="AV21" s="81">
        <v>222</v>
      </c>
      <c r="AW21" s="81" t="str">
        <f>M16</f>
        <v>مقال وقراءة وفهم ENG</v>
      </c>
      <c r="AX21" s="79">
        <f t="shared" si="3"/>
        <v>0</v>
      </c>
      <c r="AY21" s="79" t="e">
        <f t="shared" si="3"/>
        <v>#N/A</v>
      </c>
      <c r="BB21" s="81"/>
      <c r="BC21" s="81"/>
    </row>
    <row r="22" spans="1:56" ht="16.8" hidden="1" thickTop="1" thickBot="1" x14ac:dyDescent="0.3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87"/>
      <c r="S22" s="88"/>
      <c r="T22" s="93"/>
      <c r="U22" s="89"/>
      <c r="V22" s="89"/>
      <c r="W22" s="89"/>
      <c r="X22" s="90"/>
      <c r="Y22" s="91"/>
      <c r="Z22" s="92"/>
      <c r="AA22" s="88"/>
      <c r="AB22" s="89"/>
      <c r="AC22" s="89"/>
      <c r="AD22" s="89"/>
      <c r="AE22" s="89"/>
      <c r="AF22" s="90"/>
      <c r="AG22" s="91"/>
      <c r="AH22" s="133"/>
      <c r="AI22" s="133"/>
      <c r="AJ22" s="133"/>
      <c r="AK22" s="132"/>
      <c r="AL22" s="43" t="e">
        <f>IF(A19&lt;&gt;"",A19,"")</f>
        <v>#N/A</v>
      </c>
      <c r="AM22" s="33">
        <v>15</v>
      </c>
      <c r="AU22" s="81">
        <v>18</v>
      </c>
      <c r="AV22" s="81">
        <v>223</v>
      </c>
      <c r="AW22" s="81" t="str">
        <f>M17</f>
        <v xml:space="preserve">علم الصوتيات </v>
      </c>
      <c r="AX22" s="79">
        <f t="shared" si="3"/>
        <v>0</v>
      </c>
      <c r="AY22" s="79" t="e">
        <f t="shared" si="3"/>
        <v>#N/A</v>
      </c>
      <c r="BB22" s="81"/>
      <c r="BC22" s="81"/>
    </row>
    <row r="23" spans="1:56" ht="16.8" hidden="1" thickTop="1" thickBot="1" x14ac:dyDescent="0.35">
      <c r="A23" s="93"/>
      <c r="B23" s="24"/>
      <c r="C23" s="93"/>
      <c r="D23" s="24"/>
      <c r="E23" s="24"/>
      <c r="F23" s="24"/>
      <c r="G23" s="24"/>
      <c r="H23" s="24"/>
      <c r="I23" s="24"/>
      <c r="J23" s="24"/>
      <c r="K23" s="50"/>
      <c r="L23" s="93"/>
      <c r="M23" s="93"/>
      <c r="N23" s="93"/>
      <c r="O23" s="93"/>
      <c r="P23" s="90"/>
      <c r="Q23" s="91"/>
      <c r="R23" s="50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133"/>
      <c r="AI23" s="133"/>
      <c r="AJ23" s="133"/>
      <c r="AK23" s="132"/>
      <c r="AL23" s="43" t="e">
        <f>IF(J15&lt;&gt;"",J15,"")</f>
        <v>#N/A</v>
      </c>
      <c r="AM23" s="33">
        <v>16</v>
      </c>
      <c r="AU23" s="81">
        <v>19</v>
      </c>
      <c r="AV23" s="81">
        <v>224</v>
      </c>
      <c r="AW23" s="81" t="str">
        <f>M18</f>
        <v>الترجمة من والى العربية (2)</v>
      </c>
      <c r="AX23" s="79">
        <f t="shared" si="3"/>
        <v>0</v>
      </c>
      <c r="AY23" s="79" t="e">
        <f t="shared" si="3"/>
        <v>#N/A</v>
      </c>
      <c r="BB23" s="81"/>
      <c r="BC23" s="81"/>
    </row>
    <row r="24" spans="1:56" s="55" customFormat="1" ht="16.2" thickBot="1" x14ac:dyDescent="0.3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134"/>
      <c r="AI24" s="134"/>
      <c r="AJ24" s="134"/>
      <c r="AK24" s="134"/>
      <c r="AL24" s="43" t="e">
        <f>IF(J16&lt;&gt;"",J16,"")</f>
        <v>#N/A</v>
      </c>
      <c r="AM24" s="33">
        <v>17</v>
      </c>
      <c r="AU24" s="81">
        <v>20</v>
      </c>
      <c r="AV24" s="81">
        <v>225</v>
      </c>
      <c r="AW24" s="81" t="str">
        <f>M19</f>
        <v xml:space="preserve">معاجم </v>
      </c>
      <c r="AX24" s="79">
        <f t="shared" si="3"/>
        <v>0</v>
      </c>
      <c r="AY24" s="79" t="e">
        <f t="shared" si="3"/>
        <v>#N/A</v>
      </c>
      <c r="BB24" s="81"/>
      <c r="BC24" s="81"/>
      <c r="BD24" s="94"/>
    </row>
    <row r="25" spans="1:56" s="55" customFormat="1" ht="24.75" customHeight="1" thickTop="1" thickBot="1" x14ac:dyDescent="0.35">
      <c r="B25" s="1"/>
      <c r="C25" s="365" t="str">
        <f>IF(E3="أنثى","منقطعة عن التسجيل في","منقطع عن التسجيل في")</f>
        <v>منقطع عن التسجيل في</v>
      </c>
      <c r="D25" s="365"/>
      <c r="E25" s="365"/>
      <c r="F25" s="365"/>
      <c r="G25" s="365"/>
      <c r="H25" s="365"/>
      <c r="I25" s="1"/>
      <c r="J25" s="1"/>
      <c r="K25" s="378" t="s">
        <v>239</v>
      </c>
      <c r="L25" s="379"/>
      <c r="M25" s="379"/>
      <c r="N25" s="363" t="e">
        <f>IF(N27&gt;0,3000,1000)</f>
        <v>#N/A</v>
      </c>
      <c r="O25" s="363"/>
      <c r="P25" s="363"/>
      <c r="Q25" s="363"/>
      <c r="R25" s="364"/>
      <c r="S25" s="414" t="s">
        <v>851</v>
      </c>
      <c r="T25" s="415"/>
      <c r="U25" s="416"/>
      <c r="V25" s="405" t="e">
        <f>AB5</f>
        <v>#N/A</v>
      </c>
      <c r="W25" s="406"/>
      <c r="X25" s="407"/>
      <c r="Y25" s="383" t="s">
        <v>240</v>
      </c>
      <c r="Z25" s="383"/>
      <c r="AA25" s="383"/>
      <c r="AB25" s="383"/>
      <c r="AC25" s="383"/>
      <c r="AD25" s="387">
        <f>G13+G20+O13+O20+W13+W20+AE13+AE20</f>
        <v>0</v>
      </c>
      <c r="AE25" s="387"/>
      <c r="AF25" s="387"/>
      <c r="AH25" s="134"/>
      <c r="AI25" s="134"/>
      <c r="AJ25" s="134"/>
      <c r="AK25" s="134"/>
      <c r="AL25" s="43" t="e">
        <f>IF(J17&lt;&gt;"",J17,"")</f>
        <v>#N/A</v>
      </c>
      <c r="AM25" s="33">
        <v>18</v>
      </c>
      <c r="AU25" s="81">
        <v>21</v>
      </c>
      <c r="AV25" s="81">
        <v>311</v>
      </c>
      <c r="AW25" s="95" t="str">
        <f>U8</f>
        <v xml:space="preserve">تدريبات في الاستماع والمناقشة باللغة العربية </v>
      </c>
      <c r="AX25" s="79">
        <f>X8</f>
        <v>0</v>
      </c>
      <c r="AY25" s="79" t="e">
        <f>Y8</f>
        <v>#N/A</v>
      </c>
      <c r="BB25" s="95"/>
      <c r="BC25" s="95"/>
      <c r="BD25" s="94"/>
    </row>
    <row r="26" spans="1:56" s="55" customFormat="1" ht="23.25" customHeight="1" thickTop="1" thickBot="1" x14ac:dyDescent="0.35">
      <c r="B26" s="150" t="str">
        <f>IFERROR(SMALL($B$34:$B$38,'اختيار المقررات'!AM8),"")</f>
        <v/>
      </c>
      <c r="C26" s="365" t="str">
        <f>IFERROR(VLOOKUP(B26,$C$47:$D$51,2,0),"")</f>
        <v/>
      </c>
      <c r="D26" s="365"/>
      <c r="E26" s="365"/>
      <c r="F26" s="365"/>
      <c r="G26" s="365"/>
      <c r="H26" s="365"/>
      <c r="I26" s="1"/>
      <c r="J26" s="1"/>
      <c r="K26" s="378" t="s">
        <v>25</v>
      </c>
      <c r="L26" s="379"/>
      <c r="M26" s="379"/>
      <c r="N26" s="363" t="e">
        <f>IF(E2="الرابعة حديث",7000,0)</f>
        <v>#N/A</v>
      </c>
      <c r="O26" s="363"/>
      <c r="P26" s="363"/>
      <c r="Q26" s="363"/>
      <c r="R26" s="364"/>
      <c r="S26" s="417"/>
      <c r="T26" s="418"/>
      <c r="U26" s="419"/>
      <c r="V26" s="408"/>
      <c r="W26" s="409"/>
      <c r="X26" s="410"/>
      <c r="Y26" s="384" t="s">
        <v>241</v>
      </c>
      <c r="Z26" s="384"/>
      <c r="AA26" s="384"/>
      <c r="AB26" s="384"/>
      <c r="AC26" s="384"/>
      <c r="AD26" s="389">
        <f>H13+H20+P13+P20+X13+X20+AF13+AF20</f>
        <v>0</v>
      </c>
      <c r="AE26" s="387"/>
      <c r="AF26" s="390"/>
      <c r="AH26" s="134"/>
      <c r="AI26" s="134"/>
      <c r="AJ26" s="134"/>
      <c r="AK26" s="134"/>
      <c r="AL26" s="43" t="e">
        <f>IF(J18&lt;&gt;"",J18,"")</f>
        <v>#N/A</v>
      </c>
      <c r="AM26" s="33">
        <v>19</v>
      </c>
      <c r="AU26" s="81">
        <v>22</v>
      </c>
      <c r="AV26" s="81">
        <v>312</v>
      </c>
      <c r="AW26" s="95" t="str">
        <f>U9</f>
        <v>تدريبات في الاستماع والتعبير الشفوي ENG</v>
      </c>
      <c r="AX26" s="79">
        <f>X9</f>
        <v>0</v>
      </c>
      <c r="AY26" s="79" t="e">
        <f>Y9</f>
        <v>#N/A</v>
      </c>
      <c r="BB26" s="95"/>
      <c r="BC26" s="95"/>
      <c r="BD26" s="94"/>
    </row>
    <row r="27" spans="1:56" s="55" customFormat="1" ht="23.25" customHeight="1" thickTop="1" thickBot="1" x14ac:dyDescent="0.35">
      <c r="B27" s="150" t="str">
        <f>IFERROR(SMALL($B$34:$B$38,'اختيار المقررات'!AM9),"")</f>
        <v/>
      </c>
      <c r="C27" s="365" t="str">
        <f t="shared" ref="C27:C30" si="4">IFERROR(VLOOKUP(B27,$C$47:$D$51,2,0),"")</f>
        <v/>
      </c>
      <c r="D27" s="365"/>
      <c r="E27" s="365"/>
      <c r="F27" s="365"/>
      <c r="G27" s="365"/>
      <c r="H27" s="365"/>
      <c r="I27" s="1"/>
      <c r="J27" s="1"/>
      <c r="K27" s="378" t="s">
        <v>764</v>
      </c>
      <c r="L27" s="379"/>
      <c r="M27" s="379"/>
      <c r="N27" s="363" t="e">
        <f>IF(Y28&lt;&gt;"",90000,IF(F5=AO4,COUNT(B26:B30)*1500,IF(OR(F5=AO1,F5=AO2,F5=AO6,F5=AO5),COUNT(B26:B30)*12000,IF(OR(F5=AO3,F5=AO7),COUNT(B26:B30)*7500,COUNT(B26:B30)*15000))))</f>
        <v>#N/A</v>
      </c>
      <c r="O27" s="363"/>
      <c r="P27" s="363"/>
      <c r="Q27" s="363"/>
      <c r="R27" s="364"/>
      <c r="S27" s="420"/>
      <c r="T27" s="421"/>
      <c r="U27" s="422"/>
      <c r="V27" s="411"/>
      <c r="W27" s="412"/>
      <c r="X27" s="413"/>
      <c r="Y27" s="384" t="s">
        <v>242</v>
      </c>
      <c r="Z27" s="384"/>
      <c r="AA27" s="384"/>
      <c r="AB27" s="384"/>
      <c r="AC27" s="384"/>
      <c r="AD27" s="389">
        <f>I13+I20+Q13+Q20+Y13+Y20+AG13+AG20</f>
        <v>0</v>
      </c>
      <c r="AE27" s="387"/>
      <c r="AF27" s="390"/>
      <c r="AL27" s="43"/>
      <c r="AM27" s="33"/>
      <c r="AU27" s="81"/>
      <c r="AV27" s="81"/>
      <c r="AW27" s="95"/>
      <c r="AX27" s="79"/>
      <c r="AY27" s="79"/>
      <c r="BB27" s="95"/>
      <c r="BC27" s="95"/>
      <c r="BD27" s="94"/>
    </row>
    <row r="28" spans="1:56" s="55" customFormat="1" ht="19.5" customHeight="1" thickTop="1" thickBot="1" x14ac:dyDescent="0.35">
      <c r="B28" s="150" t="str">
        <f>IFERROR(SMALL($B$34:$B$38,'اختيار المقررات'!AM10),"")</f>
        <v/>
      </c>
      <c r="C28" s="365" t="str">
        <f t="shared" si="4"/>
        <v/>
      </c>
      <c r="D28" s="365"/>
      <c r="E28" s="365"/>
      <c r="F28" s="365"/>
      <c r="G28" s="365"/>
      <c r="H28" s="365"/>
      <c r="I28" s="1"/>
      <c r="J28" s="1"/>
      <c r="K28" s="378" t="s">
        <v>765</v>
      </c>
      <c r="L28" s="379"/>
      <c r="M28" s="379"/>
      <c r="N28" s="363" t="e">
        <f>IF(Y28&lt;&gt;"",T21*2,T21)</f>
        <v>#N/A</v>
      </c>
      <c r="O28" s="363"/>
      <c r="P28" s="363"/>
      <c r="Q28" s="363"/>
      <c r="R28" s="364"/>
      <c r="S28" s="394" t="s">
        <v>20</v>
      </c>
      <c r="T28" s="394"/>
      <c r="U28" s="394"/>
      <c r="V28" s="395" t="s">
        <v>413</v>
      </c>
      <c r="W28" s="396"/>
      <c r="X28" s="397"/>
      <c r="Y28" s="398" t="e">
        <f>IF(VLOOKUP(E1,ورقة2!A2:N1718,14,0)=0,"",VLOOKUP(E1,ورقة2!A2:N1718,14,0))</f>
        <v>#N/A</v>
      </c>
      <c r="Z28" s="399"/>
      <c r="AA28" s="399"/>
      <c r="AB28" s="399"/>
      <c r="AC28" s="399"/>
      <c r="AD28" s="399"/>
      <c r="AE28" s="399"/>
      <c r="AF28" s="400"/>
      <c r="AL28" s="43" t="e">
        <f>IF(J19&lt;&gt;"",J19,"")</f>
        <v>#N/A</v>
      </c>
      <c r="AM28" s="33">
        <v>20</v>
      </c>
      <c r="AU28" s="81">
        <v>23</v>
      </c>
      <c r="AV28" s="81">
        <v>313</v>
      </c>
      <c r="AW28" s="95" t="str">
        <f>U10</f>
        <v xml:space="preserve">نصوص أدبية بالإنكليزية (1) </v>
      </c>
      <c r="AX28" s="79">
        <f t="shared" ref="AX28:AY30" si="5">X10</f>
        <v>0</v>
      </c>
      <c r="AY28" s="79" t="e">
        <f t="shared" si="5"/>
        <v>#N/A</v>
      </c>
      <c r="BB28" s="81"/>
      <c r="BC28" s="81"/>
      <c r="BD28" s="94"/>
    </row>
    <row r="29" spans="1:56" s="55" customFormat="1" ht="23.25" customHeight="1" thickTop="1" thickBot="1" x14ac:dyDescent="0.35">
      <c r="B29" s="150" t="str">
        <f>IFERROR(SMALL($B$34:$B$38,'اختيار المقررات'!AM11),"")</f>
        <v/>
      </c>
      <c r="C29" s="365" t="str">
        <f t="shared" si="4"/>
        <v/>
      </c>
      <c r="D29" s="365"/>
      <c r="E29" s="365"/>
      <c r="F29" s="365"/>
      <c r="G29" s="365"/>
      <c r="H29" s="365"/>
      <c r="I29" s="1"/>
      <c r="J29" s="1"/>
      <c r="K29" s="378" t="s">
        <v>23</v>
      </c>
      <c r="L29" s="379"/>
      <c r="M29" s="379"/>
      <c r="N29" s="363" t="e">
        <f>SUM(N25:R28)-V25</f>
        <v>#N/A</v>
      </c>
      <c r="O29" s="363"/>
      <c r="P29" s="363"/>
      <c r="Q29" s="363"/>
      <c r="R29" s="364"/>
      <c r="S29" s="394" t="s">
        <v>24</v>
      </c>
      <c r="T29" s="394"/>
      <c r="U29" s="394"/>
      <c r="V29" s="401" t="e">
        <f>IF(N29&lt;10000,N29,IF(V28="نعم",(الإستمارة!T1+الإستمارة!T2)+N25+(N29-(الإستمارة!T1+الإستمارة!T2)-N25)/2,N29))</f>
        <v>#N/A</v>
      </c>
      <c r="W29" s="402"/>
      <c r="X29" s="403"/>
      <c r="Y29" s="394" t="s">
        <v>26</v>
      </c>
      <c r="Z29" s="394"/>
      <c r="AA29" s="394"/>
      <c r="AB29" s="394"/>
      <c r="AC29" s="404" t="e">
        <f>N29-V29</f>
        <v>#N/A</v>
      </c>
      <c r="AD29" s="363"/>
      <c r="AE29" s="363"/>
      <c r="AF29" s="364"/>
      <c r="AL29" s="43" t="e">
        <f>IF(R8&lt;&gt;"",R8,"")</f>
        <v>#N/A</v>
      </c>
      <c r="AM29" s="33">
        <v>21</v>
      </c>
      <c r="AU29" s="81">
        <v>24</v>
      </c>
      <c r="AV29" s="81">
        <v>314</v>
      </c>
      <c r="AW29" s="95" t="str">
        <f>U11</f>
        <v>ترجمة تتبعيه ومنظورة (1)</v>
      </c>
      <c r="AX29" s="79">
        <f t="shared" si="5"/>
        <v>0</v>
      </c>
      <c r="AY29" s="79" t="e">
        <f t="shared" si="5"/>
        <v>#N/A</v>
      </c>
      <c r="BB29" s="81"/>
      <c r="BC29" s="81"/>
      <c r="BD29" s="94"/>
    </row>
    <row r="30" spans="1:56" s="37" customFormat="1" ht="17.25" customHeight="1" thickTop="1" thickBot="1" x14ac:dyDescent="0.35">
      <c r="B30" s="150" t="str">
        <f>IFERROR(SMALL($B$34:$B$38,'اختيار المقررات'!AM12),"")</f>
        <v/>
      </c>
      <c r="C30" s="365" t="str">
        <f t="shared" si="4"/>
        <v/>
      </c>
      <c r="D30" s="365"/>
      <c r="E30" s="365"/>
      <c r="F30" s="365"/>
      <c r="G30" s="365"/>
      <c r="H30" s="365"/>
      <c r="I30" s="165"/>
      <c r="J30" s="165"/>
      <c r="K30" s="392" t="s">
        <v>403</v>
      </c>
      <c r="L30" s="392"/>
      <c r="M30" s="392"/>
      <c r="N30" s="392"/>
      <c r="O30" s="392"/>
      <c r="P30" s="392"/>
      <c r="Q30" s="393" t="s">
        <v>233</v>
      </c>
      <c r="R30" s="393"/>
      <c r="S30" s="393"/>
      <c r="T30" s="392" t="s">
        <v>404</v>
      </c>
      <c r="U30" s="392"/>
      <c r="V30" s="392"/>
      <c r="W30" s="392" t="s">
        <v>234</v>
      </c>
      <c r="X30" s="392"/>
      <c r="Y30" s="392" t="s">
        <v>405</v>
      </c>
      <c r="Z30" s="392"/>
      <c r="AA30" s="392"/>
      <c r="AB30" s="392"/>
      <c r="AC30" s="392"/>
      <c r="AD30" s="392"/>
      <c r="AE30" s="166" t="s">
        <v>232</v>
      </c>
      <c r="AF30" s="166"/>
      <c r="AG30" s="165"/>
      <c r="AL30" s="43" t="e">
        <f>IF(R9&lt;&gt;"",R9,"")</f>
        <v>#N/A</v>
      </c>
      <c r="AM30" s="33">
        <v>22</v>
      </c>
      <c r="AU30" s="81">
        <v>25</v>
      </c>
      <c r="AV30" s="81">
        <v>315</v>
      </c>
      <c r="AW30" s="95" t="str">
        <f>U12</f>
        <v>نصوص ومصطلحات علمية باللغة الانكليزية</v>
      </c>
      <c r="AX30" s="79">
        <f t="shared" si="5"/>
        <v>0</v>
      </c>
      <c r="AY30" s="79" t="e">
        <f t="shared" si="5"/>
        <v>#N/A</v>
      </c>
      <c r="BB30" s="81"/>
      <c r="BC30" s="81"/>
    </row>
    <row r="31" spans="1:56" s="37" customFormat="1" ht="24.75" customHeight="1" thickTop="1" thickBot="1" x14ac:dyDescent="0.35">
      <c r="B31" s="165"/>
      <c r="C31" s="165"/>
      <c r="D31" s="165"/>
      <c r="E31" s="165"/>
      <c r="F31" s="165"/>
      <c r="G31" s="165"/>
      <c r="H31" s="165"/>
      <c r="I31" s="165"/>
      <c r="J31" s="165"/>
      <c r="K31" s="391" t="s">
        <v>766</v>
      </c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L31" s="43" t="e">
        <f>IF(R10&lt;&gt;"",R10,"")</f>
        <v>#N/A</v>
      </c>
      <c r="AM31" s="33">
        <v>23</v>
      </c>
      <c r="AU31" s="81">
        <v>26</v>
      </c>
      <c r="AV31" s="81">
        <v>321</v>
      </c>
      <c r="AW31" s="81" t="str">
        <f>AC8</f>
        <v>نصوص من الادب العربي المعاصر (1)</v>
      </c>
      <c r="AX31" s="79">
        <f t="shared" ref="AX31:AY35" si="6">AF8</f>
        <v>0</v>
      </c>
      <c r="AY31" s="79" t="e">
        <f t="shared" si="6"/>
        <v>#N/A</v>
      </c>
      <c r="BB31" s="81"/>
      <c r="BC31" s="81"/>
    </row>
    <row r="32" spans="1:56" s="37" customFormat="1" ht="16.8" thickTop="1" thickBot="1" x14ac:dyDescent="0.3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L32" s="43" t="e">
        <f>IF(R11&lt;&gt;"",R11,"")</f>
        <v>#N/A</v>
      </c>
      <c r="AM32" s="33">
        <v>24</v>
      </c>
      <c r="AU32" s="81">
        <v>27</v>
      </c>
      <c r="AV32" s="81">
        <v>322</v>
      </c>
      <c r="AW32" s="81" t="str">
        <f>AC9</f>
        <v xml:space="preserve">علم اللغة (التراكيب والدلالة )باللغة الانكليزية </v>
      </c>
      <c r="AX32" s="79">
        <f t="shared" si="6"/>
        <v>0</v>
      </c>
      <c r="AY32" s="79" t="e">
        <f t="shared" si="6"/>
        <v>#N/A</v>
      </c>
      <c r="BB32" s="95"/>
      <c r="BC32" s="95"/>
    </row>
    <row r="33" spans="2:55" s="37" customFormat="1" ht="17.25" customHeight="1" thickTop="1" thickBot="1" x14ac:dyDescent="0.3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L33" s="43" t="e">
        <f>IF(R12&lt;&gt;"",R12,"")</f>
        <v>#N/A</v>
      </c>
      <c r="AM33" s="33">
        <v>25</v>
      </c>
      <c r="AU33" s="81">
        <v>28</v>
      </c>
      <c r="AV33" s="81">
        <v>323</v>
      </c>
      <c r="AW33" s="81" t="str">
        <f>AC10</f>
        <v>نصوص أدبية بالإنكليزية (2)</v>
      </c>
      <c r="AX33" s="79">
        <f t="shared" si="6"/>
        <v>0</v>
      </c>
      <c r="AY33" s="79" t="e">
        <f t="shared" si="6"/>
        <v>#N/A</v>
      </c>
      <c r="BB33" s="81"/>
      <c r="BC33" s="81"/>
    </row>
    <row r="34" spans="2:55" s="37" customFormat="1" ht="16.8" thickTop="1" thickBot="1" x14ac:dyDescent="0.35">
      <c r="B34" s="150" t="e">
        <f>IF(VLOOKUP($E$1,ورقة2!$A$2:$Z$7972,22,0)="م",1,"")</f>
        <v>#N/A</v>
      </c>
      <c r="C34" s="151"/>
      <c r="D34" s="151"/>
      <c r="E34" s="151"/>
      <c r="F34" s="151"/>
      <c r="G34" s="151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L34" s="43" t="e">
        <f>IF(Z8&lt;&gt;"",Z8,"")</f>
        <v>#N/A</v>
      </c>
      <c r="AM34" s="33">
        <v>26</v>
      </c>
      <c r="AU34" s="81">
        <v>29</v>
      </c>
      <c r="AV34" s="81">
        <v>324</v>
      </c>
      <c r="AW34" s="81" t="str">
        <f>AC11</f>
        <v>ترجمة تتبعيه ومنظورة (2)</v>
      </c>
      <c r="AX34" s="79">
        <f t="shared" si="6"/>
        <v>0</v>
      </c>
      <c r="AY34" s="79" t="e">
        <f t="shared" si="6"/>
        <v>#N/A</v>
      </c>
      <c r="BB34" s="81"/>
      <c r="BC34" s="81"/>
    </row>
    <row r="35" spans="2:55" s="37" customFormat="1" ht="16.8" thickTop="1" thickBot="1" x14ac:dyDescent="0.35">
      <c r="B35" s="150" t="e">
        <f>IF(VLOOKUP($E$1,ورقة2!$A$2:$Z$7972,23,0)="م",2,"")</f>
        <v>#N/A</v>
      </c>
      <c r="C35" s="153"/>
      <c r="D35" s="154"/>
      <c r="E35" s="154"/>
      <c r="F35" s="154"/>
      <c r="G35" s="154"/>
      <c r="H35" s="151"/>
      <c r="I35" s="151"/>
      <c r="J35" s="155"/>
      <c r="K35" s="151"/>
      <c r="L35" s="153"/>
      <c r="M35" s="154"/>
      <c r="N35" s="154"/>
      <c r="O35" s="154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L35" s="43" t="e">
        <f>IF(Z9&lt;&gt;"",Z9,"")</f>
        <v>#N/A</v>
      </c>
      <c r="AM35" s="33">
        <v>27</v>
      </c>
      <c r="AU35" s="81">
        <v>30</v>
      </c>
      <c r="AV35" s="81">
        <v>325</v>
      </c>
      <c r="AW35" s="81" t="str">
        <f>AC12</f>
        <v xml:space="preserve">نصوص ومصطلحات سياسية باللغة الانكليزية  </v>
      </c>
      <c r="AX35" s="79">
        <f t="shared" si="6"/>
        <v>0</v>
      </c>
      <c r="AY35" s="79" t="e">
        <f t="shared" si="6"/>
        <v>#N/A</v>
      </c>
      <c r="BB35" s="81"/>
      <c r="BC35" s="81"/>
    </row>
    <row r="36" spans="2:55" s="37" customFormat="1" ht="16.8" thickTop="1" thickBot="1" x14ac:dyDescent="0.35">
      <c r="B36" s="150" t="e">
        <f>IF(VLOOKUP($E$1,ورقة2!$A$2:$Z$7972,24,0)="م",3,"")</f>
        <v>#N/A</v>
      </c>
      <c r="C36" s="153"/>
      <c r="D36" s="154"/>
      <c r="E36" s="154"/>
      <c r="F36" s="154"/>
      <c r="G36" s="154"/>
      <c r="H36" s="151"/>
      <c r="I36" s="151"/>
      <c r="J36" s="155"/>
      <c r="K36" s="151"/>
      <c r="L36" s="153"/>
      <c r="M36" s="154"/>
      <c r="N36" s="154"/>
      <c r="O36" s="154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L36" s="43" t="e">
        <f>IF(Z10&lt;&gt;"",Z10,"")</f>
        <v>#N/A</v>
      </c>
      <c r="AM36" s="33">
        <v>28</v>
      </c>
      <c r="AU36" s="81">
        <v>31</v>
      </c>
      <c r="AV36" s="81">
        <v>411</v>
      </c>
      <c r="AW36" s="81" t="str">
        <f>U15</f>
        <v xml:space="preserve">تدريبات في كتابة المقال باللغة العربية </v>
      </c>
      <c r="AX36" s="80">
        <f t="shared" ref="AX36:AY40" si="7">X15</f>
        <v>0</v>
      </c>
      <c r="AY36" s="80" t="e">
        <f t="shared" si="7"/>
        <v>#N/A</v>
      </c>
      <c r="BB36" s="81"/>
      <c r="BC36" s="81"/>
    </row>
    <row r="37" spans="2:55" s="37" customFormat="1" ht="16.8" thickTop="1" thickBot="1" x14ac:dyDescent="0.35">
      <c r="B37" s="150" t="e">
        <f>IF(VLOOKUP($E$1,ورقة2!$A$2:$Z$7972,25,0)="م",4,"")</f>
        <v>#N/A</v>
      </c>
      <c r="C37" s="153"/>
      <c r="D37" s="154"/>
      <c r="E37" s="154"/>
      <c r="F37" s="154"/>
      <c r="G37" s="154"/>
      <c r="H37" s="151"/>
      <c r="I37" s="151"/>
      <c r="J37" s="155"/>
      <c r="K37" s="151"/>
      <c r="L37" s="153"/>
      <c r="M37" s="154"/>
      <c r="N37" s="154"/>
      <c r="O37" s="154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L37" s="43" t="e">
        <f>IF(Z11&lt;&gt;"",Z11,"")</f>
        <v>#N/A</v>
      </c>
      <c r="AM37" s="33">
        <v>29</v>
      </c>
      <c r="AU37" s="81">
        <v>32</v>
      </c>
      <c r="AV37" s="81">
        <v>412</v>
      </c>
      <c r="AW37" s="81" t="str">
        <f>U16</f>
        <v>المقال  ENG (1)</v>
      </c>
      <c r="AX37" s="80">
        <f t="shared" si="7"/>
        <v>0</v>
      </c>
      <c r="AY37" s="80" t="e">
        <f t="shared" si="7"/>
        <v>#N/A</v>
      </c>
      <c r="BB37" s="81"/>
      <c r="BC37" s="81"/>
    </row>
    <row r="38" spans="2:55" s="37" customFormat="1" ht="16.8" thickTop="1" thickBot="1" x14ac:dyDescent="0.35">
      <c r="B38" s="3" t="e">
        <f>IF(VLOOKUP($E$1,ورقة2!$A$2:$Z$7972,26,0)="م",5,"")</f>
        <v>#N/A</v>
      </c>
      <c r="C38" s="4"/>
      <c r="D38" s="26"/>
      <c r="E38" s="26"/>
      <c r="F38" s="26"/>
      <c r="G38" s="26"/>
      <c r="H38" s="3"/>
      <c r="I38" s="3"/>
      <c r="J38" s="25"/>
      <c r="K38" s="3"/>
      <c r="L38" s="381"/>
      <c r="M38" s="381"/>
      <c r="O38" s="168"/>
      <c r="P38" s="168"/>
      <c r="Q38" s="168"/>
      <c r="R38" s="168"/>
      <c r="S38" s="169"/>
      <c r="T38" s="170"/>
      <c r="U38" s="170"/>
      <c r="V38" s="170"/>
      <c r="X38" s="168"/>
      <c r="Y38" s="168"/>
      <c r="Z38" s="170"/>
      <c r="AA38" s="170"/>
      <c r="AB38" s="170"/>
      <c r="AC38" s="170"/>
      <c r="AE38" s="168"/>
      <c r="AF38" s="168"/>
      <c r="AG38" s="168"/>
      <c r="AL38" s="43" t="e">
        <f>IF(Z12&lt;&gt;"",Z12,"")</f>
        <v>#N/A</v>
      </c>
      <c r="AM38" s="33">
        <v>30</v>
      </c>
      <c r="AU38" s="81">
        <v>33</v>
      </c>
      <c r="AV38" s="81">
        <v>413</v>
      </c>
      <c r="AW38" s="81" t="str">
        <f>U17</f>
        <v xml:space="preserve">لغويات مقارنة </v>
      </c>
      <c r="AX38" s="80">
        <f t="shared" si="7"/>
        <v>0</v>
      </c>
      <c r="AY38" s="80" t="e">
        <f t="shared" si="7"/>
        <v>#N/A</v>
      </c>
      <c r="BB38" s="81"/>
      <c r="BC38" s="81"/>
    </row>
    <row r="39" spans="2:55" s="37" customFormat="1" ht="22.2" thickTop="1" thickBot="1" x14ac:dyDescent="0.35">
      <c r="B39" s="3"/>
      <c r="C39" s="4"/>
      <c r="D39" s="26"/>
      <c r="E39" s="26"/>
      <c r="F39" s="26"/>
      <c r="G39" s="26"/>
      <c r="H39" s="3"/>
      <c r="I39" s="3"/>
      <c r="J39" s="25"/>
      <c r="K39" s="3"/>
      <c r="L39" s="382"/>
      <c r="M39" s="382"/>
      <c r="O39" s="168"/>
      <c r="P39" s="168"/>
      <c r="Q39" s="168"/>
      <c r="R39" s="168"/>
      <c r="S39" s="169"/>
      <c r="T39" s="170"/>
      <c r="U39" s="170"/>
      <c r="V39" s="170"/>
      <c r="X39" s="171"/>
      <c r="Y39" s="172"/>
      <c r="Z39" s="172"/>
      <c r="AA39" s="172"/>
      <c r="AB39" s="172"/>
      <c r="AC39" s="172"/>
      <c r="AD39" s="172"/>
      <c r="AE39" s="172"/>
      <c r="AF39" s="172"/>
      <c r="AG39" s="172"/>
      <c r="AL39" s="43" t="e">
        <f>IF(R15&lt;&gt;"",R15,"")</f>
        <v>#N/A</v>
      </c>
      <c r="AM39" s="33">
        <v>31</v>
      </c>
      <c r="AU39" s="81">
        <v>34</v>
      </c>
      <c r="AV39" s="81">
        <v>414</v>
      </c>
      <c r="AW39" s="81" t="str">
        <f>U18</f>
        <v xml:space="preserve">ترجمة تحريرية من والى العربية </v>
      </c>
      <c r="AX39" s="80">
        <f t="shared" si="7"/>
        <v>0</v>
      </c>
      <c r="AY39" s="80" t="e">
        <f t="shared" si="7"/>
        <v>#N/A</v>
      </c>
      <c r="BB39" s="81"/>
      <c r="BC39" s="81"/>
    </row>
    <row r="40" spans="2:55" s="37" customFormat="1" ht="16.8" thickTop="1" thickBot="1" x14ac:dyDescent="0.35">
      <c r="B40" s="3"/>
      <c r="C40" s="4"/>
      <c r="D40" s="26"/>
      <c r="E40" s="26"/>
      <c r="F40" s="26"/>
      <c r="G40" s="26"/>
      <c r="H40" s="3"/>
      <c r="I40" s="3"/>
      <c r="J40" s="25"/>
      <c r="K40" s="3"/>
      <c r="L40" s="381"/>
      <c r="M40" s="381"/>
      <c r="O40" s="243"/>
      <c r="P40" s="243"/>
      <c r="Q40" s="243"/>
      <c r="R40" s="243"/>
      <c r="S40" s="169"/>
      <c r="T40" s="170"/>
      <c r="U40" s="170"/>
      <c r="V40" s="170"/>
      <c r="X40" s="173"/>
      <c r="Y40" s="173"/>
      <c r="Z40" s="170"/>
      <c r="AA40" s="170"/>
      <c r="AB40" s="170"/>
      <c r="AC40" s="170"/>
      <c r="AE40" s="168"/>
      <c r="AF40" s="168"/>
      <c r="AG40" s="168"/>
      <c r="AL40" s="43" t="e">
        <f>IF(R16&lt;&gt;"",R16,"")</f>
        <v>#N/A</v>
      </c>
      <c r="AM40" s="33">
        <v>32</v>
      </c>
      <c r="AU40" s="81">
        <v>35</v>
      </c>
      <c r="AV40" s="81">
        <v>415</v>
      </c>
      <c r="AW40" s="81" t="str">
        <f>U19</f>
        <v>ترجمة فورية (1)(تدريب عملي )</v>
      </c>
      <c r="AX40" s="80">
        <f t="shared" si="7"/>
        <v>0</v>
      </c>
      <c r="AY40" s="80" t="e">
        <f t="shared" si="7"/>
        <v>#N/A</v>
      </c>
      <c r="BB40" s="81"/>
      <c r="BC40" s="81"/>
    </row>
    <row r="41" spans="2:55" s="37" customFormat="1" ht="16.8" thickTop="1" thickBot="1" x14ac:dyDescent="0.35">
      <c r="B41" s="5"/>
      <c r="C41" s="5"/>
      <c r="D41" s="5"/>
      <c r="E41" s="6"/>
      <c r="F41" s="7"/>
      <c r="G41" s="3"/>
      <c r="H41" s="27"/>
      <c r="I41" s="27"/>
      <c r="J41" s="27"/>
      <c r="K41" s="27"/>
      <c r="L41" s="385"/>
      <c r="M41" s="386"/>
      <c r="N41" s="386"/>
      <c r="O41" s="386"/>
      <c r="P41" s="386"/>
      <c r="Q41" s="386"/>
      <c r="U41" s="388"/>
      <c r="V41" s="388"/>
      <c r="W41" s="388"/>
      <c r="Z41" s="386"/>
      <c r="AA41" s="386"/>
      <c r="AB41" s="386"/>
      <c r="AC41" s="386"/>
      <c r="AD41" s="386"/>
      <c r="AE41" s="386"/>
      <c r="AL41" s="43" t="e">
        <f>IF(R17&lt;&gt;"",R17,"")</f>
        <v>#N/A</v>
      </c>
      <c r="AM41" s="33">
        <v>33</v>
      </c>
      <c r="AU41" s="81">
        <v>36</v>
      </c>
      <c r="AV41" s="81">
        <v>421</v>
      </c>
      <c r="AW41" s="95" t="str">
        <f>AC15</f>
        <v>نصوص من الادب العربي المعاصر (2)</v>
      </c>
      <c r="AX41" s="80">
        <f t="shared" ref="AX41:AY45" si="8">AF15</f>
        <v>0</v>
      </c>
      <c r="AY41" s="80" t="e">
        <f t="shared" si="8"/>
        <v>#N/A</v>
      </c>
      <c r="BB41" s="95"/>
      <c r="BC41" s="95"/>
    </row>
    <row r="42" spans="2:55" s="37" customFormat="1" ht="18.600000000000001" thickTop="1" thickBot="1" x14ac:dyDescent="0.35">
      <c r="B42" s="9"/>
      <c r="C42" s="9"/>
      <c r="D42" s="5"/>
      <c r="E42" s="5"/>
      <c r="F42" s="5"/>
      <c r="G42" s="7"/>
      <c r="H42" s="27"/>
      <c r="I42" s="27"/>
      <c r="J42" s="27"/>
      <c r="K42" s="27"/>
      <c r="L42" s="380"/>
      <c r="M42" s="380"/>
      <c r="N42" s="380"/>
      <c r="O42" s="380"/>
      <c r="P42" s="380"/>
      <c r="Q42" s="380"/>
      <c r="R42" s="386"/>
      <c r="S42" s="386"/>
      <c r="T42" s="386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174"/>
      <c r="AG42" s="174"/>
      <c r="AL42" s="43" t="e">
        <f>IF(R18&lt;&gt;"",R18,"")</f>
        <v>#N/A</v>
      </c>
      <c r="AM42" s="33">
        <v>34</v>
      </c>
      <c r="AU42" s="81">
        <v>37</v>
      </c>
      <c r="AV42" s="81">
        <v>422</v>
      </c>
      <c r="AW42" s="95" t="str">
        <f>AC16</f>
        <v>المقال  ENG (2)</v>
      </c>
      <c r="AX42" s="80">
        <f t="shared" si="8"/>
        <v>0</v>
      </c>
      <c r="AY42" s="80" t="e">
        <f t="shared" si="8"/>
        <v>#N/A</v>
      </c>
      <c r="BB42" s="95"/>
      <c r="BC42" s="95"/>
    </row>
    <row r="43" spans="2:55" s="37" customFormat="1" ht="18.600000000000001" thickTop="1" thickBot="1" x14ac:dyDescent="0.35">
      <c r="B43" s="10"/>
      <c r="C43" s="10"/>
      <c r="D43" s="10"/>
      <c r="E43" s="10"/>
      <c r="F43" s="10"/>
      <c r="G43" s="11"/>
      <c r="H43" s="9"/>
      <c r="I43" s="9"/>
      <c r="J43" s="9"/>
      <c r="K43" s="9"/>
      <c r="L43" s="26"/>
      <c r="M43" s="26"/>
      <c r="N43" s="28"/>
      <c r="O43" s="28"/>
      <c r="P43" s="28"/>
      <c r="Q43" s="28"/>
      <c r="AL43" s="43" t="e">
        <f>IF(R19&lt;&gt;"",R19,"")</f>
        <v>#N/A</v>
      </c>
      <c r="AM43" s="33">
        <v>35</v>
      </c>
      <c r="AU43" s="81">
        <v>38</v>
      </c>
      <c r="AV43" s="81">
        <v>423</v>
      </c>
      <c r="AW43" s="95" t="str">
        <f>AC17</f>
        <v xml:space="preserve">مقدمة في تحليل النصوص بالإنكليزية </v>
      </c>
      <c r="AX43" s="80">
        <f t="shared" si="8"/>
        <v>0</v>
      </c>
      <c r="AY43" s="80" t="e">
        <f t="shared" si="8"/>
        <v>#N/A</v>
      </c>
      <c r="BB43" s="95"/>
      <c r="BC43" s="95"/>
    </row>
    <row r="44" spans="2:55" s="37" customFormat="1" ht="16.8" thickTop="1" thickBot="1" x14ac:dyDescent="0.35">
      <c r="B44" s="26"/>
      <c r="C44" s="26"/>
      <c r="D44" s="26"/>
      <c r="E44" s="3"/>
      <c r="F44" s="3"/>
      <c r="G44" s="26"/>
      <c r="H44" s="26"/>
      <c r="I44" s="26"/>
      <c r="J44" s="26"/>
      <c r="K44" s="26"/>
      <c r="L44" s="26"/>
      <c r="M44" s="12"/>
      <c r="N44" s="28"/>
      <c r="O44" s="28"/>
      <c r="P44" s="28"/>
      <c r="Q44" s="28"/>
      <c r="AL44" s="43" t="e">
        <f>IF(Z15&lt;&gt;"",Z15,"")</f>
        <v>#N/A</v>
      </c>
      <c r="AM44" s="33">
        <v>36</v>
      </c>
      <c r="AU44" s="81">
        <v>39</v>
      </c>
      <c r="AV44" s="81">
        <v>424</v>
      </c>
      <c r="AW44" s="95" t="str">
        <f>AC18</f>
        <v xml:space="preserve">ترجمة ادبية من والى العربية </v>
      </c>
      <c r="AX44" s="80">
        <f t="shared" si="8"/>
        <v>0</v>
      </c>
      <c r="AY44" s="80" t="e">
        <f t="shared" si="8"/>
        <v>#N/A</v>
      </c>
      <c r="BB44" s="95"/>
      <c r="BC44" s="95"/>
    </row>
    <row r="45" spans="2:55" s="37" customFormat="1" ht="19.5" customHeight="1" thickTop="1" thickBot="1" x14ac:dyDescent="0.35">
      <c r="B45" s="9"/>
      <c r="C45" s="11"/>
      <c r="D45" s="11"/>
      <c r="E45" s="11"/>
      <c r="F45" s="11"/>
      <c r="G45" s="26"/>
      <c r="H45" s="26"/>
      <c r="I45" s="26"/>
      <c r="J45" s="26"/>
      <c r="K45" s="26"/>
      <c r="L45" s="26"/>
      <c r="M45" s="8"/>
      <c r="N45" s="8"/>
      <c r="O45" s="13"/>
      <c r="P45" s="13"/>
      <c r="Q45" s="13"/>
      <c r="AL45" s="43" t="e">
        <f>IF(Z16&lt;&gt;"",Z16,"")</f>
        <v>#N/A</v>
      </c>
      <c r="AM45" s="33">
        <v>37</v>
      </c>
      <c r="AU45" s="81">
        <v>40</v>
      </c>
      <c r="AV45" s="81">
        <v>425</v>
      </c>
      <c r="AW45" s="95" t="str">
        <f>AC19</f>
        <v>ترجمة فورية (2)(تدريب عملي )</v>
      </c>
      <c r="AX45" s="80">
        <f t="shared" si="8"/>
        <v>0</v>
      </c>
      <c r="AY45" s="80" t="e">
        <f t="shared" si="8"/>
        <v>#N/A</v>
      </c>
      <c r="BB45" s="95"/>
      <c r="BC45" s="95"/>
    </row>
    <row r="46" spans="2:55" s="37" customFormat="1" ht="16.8" thickTop="1" thickBot="1" x14ac:dyDescent="0.35">
      <c r="AL46" s="43" t="e">
        <f>IF(Z17&lt;&gt;"",Z17,"")</f>
        <v>#N/A</v>
      </c>
      <c r="AM46" s="33">
        <v>38</v>
      </c>
      <c r="AU46" s="81"/>
      <c r="AX46" s="80"/>
      <c r="AY46" s="80"/>
      <c r="AZ46" s="82"/>
    </row>
    <row r="47" spans="2:55" s="37" customFormat="1" ht="16.8" thickTop="1" thickBot="1" x14ac:dyDescent="0.35">
      <c r="B47" s="29"/>
      <c r="C47" s="244">
        <v>1</v>
      </c>
      <c r="D47" s="244" t="s">
        <v>848</v>
      </c>
      <c r="E47" s="244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AL47" s="43" t="e">
        <f>IF(Z18&lt;&gt;"",Z18,"")</f>
        <v>#N/A</v>
      </c>
      <c r="AM47" s="33">
        <v>39</v>
      </c>
      <c r="AU47" s="81"/>
      <c r="AV47" s="81"/>
      <c r="AW47" s="83"/>
      <c r="AX47" s="80"/>
      <c r="AY47" s="80"/>
      <c r="AZ47" s="82"/>
    </row>
    <row r="48" spans="2:55" s="37" customFormat="1" ht="16.8" thickTop="1" thickBot="1" x14ac:dyDescent="0.35">
      <c r="B48" s="29"/>
      <c r="C48" s="244">
        <v>2</v>
      </c>
      <c r="D48" s="244" t="s">
        <v>772</v>
      </c>
      <c r="E48" s="244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43" t="e">
        <f>IF(Z19&lt;&gt;"",Z19,"")</f>
        <v>#N/A</v>
      </c>
      <c r="AM48" s="33">
        <v>40</v>
      </c>
      <c r="AU48" s="81"/>
      <c r="AV48" s="81"/>
      <c r="AW48" s="83"/>
      <c r="AX48" s="80"/>
      <c r="AY48" s="80"/>
      <c r="AZ48" s="82"/>
    </row>
    <row r="49" spans="2:54" s="37" customFormat="1" ht="18.600000000000001" thickTop="1" thickBot="1" x14ac:dyDescent="0.35">
      <c r="B49" s="14"/>
      <c r="C49" s="244">
        <v>3</v>
      </c>
      <c r="D49" s="244" t="s">
        <v>849</v>
      </c>
      <c r="E49" s="244"/>
      <c r="F49" s="14"/>
      <c r="G49" s="14"/>
      <c r="H49" s="15"/>
      <c r="I49" s="15"/>
      <c r="J49" s="15"/>
      <c r="K49" s="9"/>
      <c r="L49" s="9"/>
      <c r="M49" s="15"/>
      <c r="N49" s="15"/>
      <c r="O49" s="14"/>
      <c r="P49" s="14"/>
      <c r="Q49" s="14"/>
      <c r="AL49" s="43"/>
      <c r="AM49" s="33"/>
      <c r="AU49" s="81"/>
      <c r="AV49" s="81"/>
      <c r="AW49" s="83"/>
      <c r="AX49" s="80"/>
      <c r="AY49" s="80"/>
      <c r="AZ49" s="82"/>
    </row>
    <row r="50" spans="2:54" s="37" customFormat="1" ht="16.8" thickTop="1" thickBot="1" x14ac:dyDescent="0.35">
      <c r="B50" s="15"/>
      <c r="C50" s="244">
        <v>4</v>
      </c>
      <c r="D50" s="244" t="s">
        <v>1522</v>
      </c>
      <c r="E50" s="244"/>
      <c r="F50" s="15"/>
      <c r="G50" s="15"/>
      <c r="H50" s="7"/>
      <c r="I50" s="7"/>
      <c r="J50" s="7"/>
      <c r="K50" s="7"/>
      <c r="L50" s="7"/>
      <c r="M50" s="7"/>
      <c r="N50" s="7"/>
      <c r="O50" s="15"/>
      <c r="P50" s="15"/>
      <c r="Q50" s="15"/>
      <c r="AL50" s="43"/>
      <c r="AM50" s="33"/>
      <c r="AU50" s="81"/>
      <c r="AV50" s="81"/>
      <c r="AW50" s="83"/>
      <c r="AX50" s="80"/>
      <c r="AY50" s="80"/>
      <c r="AZ50" s="82"/>
    </row>
    <row r="51" spans="2:54" s="37" customFormat="1" ht="21.75" customHeight="1" thickTop="1" x14ac:dyDescent="0.6">
      <c r="B51" s="30"/>
      <c r="C51" s="244">
        <v>5</v>
      </c>
      <c r="D51" s="244" t="s">
        <v>850</v>
      </c>
      <c r="E51" s="244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AM51" s="33"/>
      <c r="AU51" s="81"/>
      <c r="AV51" s="81"/>
      <c r="AW51" s="83"/>
      <c r="AX51" s="80"/>
      <c r="AY51" s="80"/>
      <c r="AZ51" s="82"/>
    </row>
    <row r="52" spans="2:54" s="37" customFormat="1" ht="21.6" thickBot="1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9"/>
      <c r="O52" s="9"/>
      <c r="P52" s="9"/>
      <c r="Q52" s="9"/>
      <c r="AL52" s="43"/>
      <c r="AM52" s="33"/>
      <c r="AU52" s="81"/>
      <c r="AV52" s="81"/>
      <c r="AW52" s="83"/>
      <c r="AX52" s="80"/>
      <c r="AY52" s="80"/>
      <c r="AZ52" s="82"/>
    </row>
    <row r="53" spans="2:54" s="37" customFormat="1" ht="22.2" thickTop="1" thickBot="1" x14ac:dyDescent="0.35">
      <c r="B53" s="17"/>
      <c r="C53" s="17"/>
      <c r="D53" s="17"/>
      <c r="E53" s="16"/>
      <c r="F53" s="17"/>
      <c r="G53" s="17"/>
      <c r="H53" s="17"/>
      <c r="I53" s="17"/>
      <c r="J53" s="17"/>
      <c r="K53" s="17"/>
      <c r="L53" s="17"/>
      <c r="M53" s="17"/>
      <c r="N53" s="10"/>
      <c r="O53" s="10"/>
      <c r="P53" s="10"/>
      <c r="Q53" s="10"/>
      <c r="AL53" s="43"/>
      <c r="AM53" s="33"/>
      <c r="AU53" s="81"/>
      <c r="AV53" s="81"/>
      <c r="AW53" s="83"/>
      <c r="AX53" s="80"/>
      <c r="AY53" s="80"/>
      <c r="AZ53" s="82"/>
    </row>
    <row r="54" spans="2:54" s="37" customFormat="1" ht="22.2" thickTop="1" thickBot="1" x14ac:dyDescent="0.45">
      <c r="B54" s="18"/>
      <c r="C54" s="31"/>
      <c r="D54" s="31"/>
      <c r="E54" s="31"/>
      <c r="F54" s="31"/>
      <c r="G54" s="31"/>
      <c r="H54" s="31"/>
      <c r="I54" s="18"/>
      <c r="J54" s="18"/>
      <c r="K54" s="19"/>
      <c r="L54" s="20"/>
      <c r="M54" s="20"/>
      <c r="N54" s="21"/>
      <c r="O54" s="21"/>
      <c r="P54" s="21"/>
      <c r="Q54" s="21"/>
      <c r="AL54" s="43"/>
      <c r="AM54" s="33"/>
      <c r="AU54" s="81"/>
      <c r="AV54" s="80"/>
      <c r="AW54" s="84"/>
      <c r="AX54" s="80"/>
      <c r="AY54" s="80"/>
      <c r="AZ54" s="80"/>
      <c r="BA54" s="80"/>
      <c r="BB54" s="80"/>
    </row>
    <row r="55" spans="2:54" s="37" customFormat="1" ht="22.2" thickTop="1" thickBot="1" x14ac:dyDescent="0.45">
      <c r="B55" s="19"/>
      <c r="C55" s="19"/>
      <c r="D55" s="19"/>
      <c r="E55" s="19"/>
      <c r="F55" s="19"/>
      <c r="G55" s="19"/>
      <c r="H55" s="22"/>
      <c r="I55" s="22"/>
      <c r="J55" s="22"/>
      <c r="K55" s="22"/>
      <c r="L55" s="22"/>
      <c r="M55" s="22"/>
      <c r="N55" s="3"/>
      <c r="O55" s="23"/>
      <c r="P55" s="23"/>
      <c r="Q55" s="23"/>
      <c r="AL55" s="43"/>
      <c r="AM55" s="33"/>
      <c r="AU55" s="80"/>
      <c r="AV55" s="80"/>
      <c r="AW55" s="84"/>
      <c r="AX55" s="80"/>
      <c r="AY55" s="80"/>
      <c r="AZ55" s="80"/>
      <c r="BA55" s="80"/>
      <c r="BB55" s="80"/>
    </row>
    <row r="56" spans="2:54" ht="22.2" thickTop="1" thickBot="1" x14ac:dyDescent="0.4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AL56" s="43"/>
    </row>
    <row r="57" spans="2:54" ht="14.25" customHeight="1" thickTop="1" x14ac:dyDescent="0.3"/>
  </sheetData>
  <sheetProtection algorithmName="SHA-512" hashValue="rZeMVEu9zhOPxKwDMCeudYKRsuWzQ8xhMkyl9uke/WRnScyCcePTHeuTntNT5sXbjtHhlq9WcNJwL+cXLUuvMA==" saltValue="lYhKZVoffC0FQDXNIEkn3Q==" spinCount="100000" sheet="1" selectLockedCells="1"/>
  <mergeCells count="149">
    <mergeCell ref="L42:Q42"/>
    <mergeCell ref="R42:T42"/>
    <mergeCell ref="U42:W42"/>
    <mergeCell ref="X42:Y42"/>
    <mergeCell ref="N27:R27"/>
    <mergeCell ref="N28:R28"/>
    <mergeCell ref="N29:R29"/>
    <mergeCell ref="AD26:AF26"/>
    <mergeCell ref="K31:AG31"/>
    <mergeCell ref="K30:P30"/>
    <mergeCell ref="Q30:S30"/>
    <mergeCell ref="T30:V30"/>
    <mergeCell ref="W30:X30"/>
    <mergeCell ref="Y30:AD30"/>
    <mergeCell ref="AD27:AF27"/>
    <mergeCell ref="S28:U28"/>
    <mergeCell ref="V28:X28"/>
    <mergeCell ref="Y28:AF28"/>
    <mergeCell ref="S29:U29"/>
    <mergeCell ref="V29:X29"/>
    <mergeCell ref="Y29:AB29"/>
    <mergeCell ref="AC29:AF29"/>
    <mergeCell ref="V25:X27"/>
    <mergeCell ref="S25:U27"/>
    <mergeCell ref="K25:M25"/>
    <mergeCell ref="K26:M26"/>
    <mergeCell ref="K27:M27"/>
    <mergeCell ref="K28:M28"/>
    <mergeCell ref="Z42:AE42"/>
    <mergeCell ref="L40:M40"/>
    <mergeCell ref="L38:M38"/>
    <mergeCell ref="M19:O19"/>
    <mergeCell ref="C25:H25"/>
    <mergeCell ref="C26:H26"/>
    <mergeCell ref="L39:M39"/>
    <mergeCell ref="Y25:AC25"/>
    <mergeCell ref="Y27:AC27"/>
    <mergeCell ref="AC19:AE19"/>
    <mergeCell ref="U19:W19"/>
    <mergeCell ref="C27:H27"/>
    <mergeCell ref="C28:H28"/>
    <mergeCell ref="L41:Q41"/>
    <mergeCell ref="AD25:AF25"/>
    <mergeCell ref="U41:W41"/>
    <mergeCell ref="Z41:AE41"/>
    <mergeCell ref="Y26:AC26"/>
    <mergeCell ref="C30:H30"/>
    <mergeCell ref="K29:M29"/>
    <mergeCell ref="N25:R25"/>
    <mergeCell ref="N26:R26"/>
    <mergeCell ref="D19:G19"/>
    <mergeCell ref="C29:H29"/>
    <mergeCell ref="AH9:AJ9"/>
    <mergeCell ref="AH10:AJ11"/>
    <mergeCell ref="U11:W11"/>
    <mergeCell ref="U12:W12"/>
    <mergeCell ref="S14:AG14"/>
    <mergeCell ref="U9:W9"/>
    <mergeCell ref="AH12:AJ18"/>
    <mergeCell ref="AC11:AE11"/>
    <mergeCell ref="U16:W16"/>
    <mergeCell ref="AC18:AE18"/>
    <mergeCell ref="AC10:AE10"/>
    <mergeCell ref="AC12:AE12"/>
    <mergeCell ref="AC16:AE16"/>
    <mergeCell ref="AC17:AE17"/>
    <mergeCell ref="U10:W10"/>
    <mergeCell ref="U17:W17"/>
    <mergeCell ref="U18:W18"/>
    <mergeCell ref="U15:W15"/>
    <mergeCell ref="AC15:AE15"/>
    <mergeCell ref="M18:O18"/>
    <mergeCell ref="B14:Q14"/>
    <mergeCell ref="D11:G11"/>
    <mergeCell ref="D12:G12"/>
    <mergeCell ref="M11:O11"/>
    <mergeCell ref="D10:G10"/>
    <mergeCell ref="M12:O12"/>
    <mergeCell ref="D17:G17"/>
    <mergeCell ref="M17:O17"/>
    <mergeCell ref="D16:G16"/>
    <mergeCell ref="D18:G18"/>
    <mergeCell ref="D15:G15"/>
    <mergeCell ref="O3:P3"/>
    <mergeCell ref="Q3:T3"/>
    <mergeCell ref="U3:V3"/>
    <mergeCell ref="M10:O10"/>
    <mergeCell ref="H3:J3"/>
    <mergeCell ref="L3:N3"/>
    <mergeCell ref="D8:G8"/>
    <mergeCell ref="D9:G9"/>
    <mergeCell ref="B6:Q6"/>
    <mergeCell ref="B7:I7"/>
    <mergeCell ref="L7:Q7"/>
    <mergeCell ref="T7:Y7"/>
    <mergeCell ref="C4:D4"/>
    <mergeCell ref="E4:G4"/>
    <mergeCell ref="H4:J4"/>
    <mergeCell ref="L4:N4"/>
    <mergeCell ref="O4:P4"/>
    <mergeCell ref="Q4:T4"/>
    <mergeCell ref="U4:V4"/>
    <mergeCell ref="C5:E5"/>
    <mergeCell ref="M15:O15"/>
    <mergeCell ref="M16:O16"/>
    <mergeCell ref="C1:D1"/>
    <mergeCell ref="B3:D3"/>
    <mergeCell ref="E3:G3"/>
    <mergeCell ref="C2:D2"/>
    <mergeCell ref="E2:G2"/>
    <mergeCell ref="M8:O8"/>
    <mergeCell ref="M9:O9"/>
    <mergeCell ref="T6:AG6"/>
    <mergeCell ref="AC9:AE9"/>
    <mergeCell ref="X1:Z1"/>
    <mergeCell ref="F5:N5"/>
    <mergeCell ref="O5:P5"/>
    <mergeCell ref="Q5:T5"/>
    <mergeCell ref="U5:V5"/>
    <mergeCell ref="X5:Z5"/>
    <mergeCell ref="E1:G1"/>
    <mergeCell ref="AB7:AG7"/>
    <mergeCell ref="AB4:AC4"/>
    <mergeCell ref="AB5:AC5"/>
    <mergeCell ref="AE3:AG3"/>
    <mergeCell ref="U8:W8"/>
    <mergeCell ref="AC8:AE8"/>
    <mergeCell ref="AB3:AC3"/>
    <mergeCell ref="L2:N2"/>
    <mergeCell ref="AH1:AI1"/>
    <mergeCell ref="X2:Z2"/>
    <mergeCell ref="AB2:AC2"/>
    <mergeCell ref="AH2:AI2"/>
    <mergeCell ref="X3:Z3"/>
    <mergeCell ref="AH3:AI3"/>
    <mergeCell ref="X4:Z4"/>
    <mergeCell ref="AE4:AI4"/>
    <mergeCell ref="H1:J1"/>
    <mergeCell ref="L1:N1"/>
    <mergeCell ref="U1:V1"/>
    <mergeCell ref="AE1:AG1"/>
    <mergeCell ref="AB1:AC1"/>
    <mergeCell ref="U2:V2"/>
    <mergeCell ref="Q1:T1"/>
    <mergeCell ref="O2:P2"/>
    <mergeCell ref="O1:P1"/>
    <mergeCell ref="Q2:T2"/>
    <mergeCell ref="AE2:AG2"/>
    <mergeCell ref="H2:J2"/>
  </mergeCells>
  <conditionalFormatting sqref="B6:Q6">
    <cfRule type="expression" dxfId="31" priority="6">
      <formula>$E$2="مستنفذ"</formula>
    </cfRule>
  </conditionalFormatting>
  <conditionalFormatting sqref="S6:AG19 B7:Q19">
    <cfRule type="expression" dxfId="30" priority="5">
      <formula>$E$2="مستنفذ"</formula>
    </cfRule>
  </conditionalFormatting>
  <conditionalFormatting sqref="G20:I20">
    <cfRule type="expression" dxfId="29" priority="4">
      <formula>$E$2="مستنفذ"</formula>
    </cfRule>
  </conditionalFormatting>
  <conditionalFormatting sqref="O20:Q20">
    <cfRule type="expression" dxfId="28" priority="3">
      <formula>$E$2="مستنفذ"</formula>
    </cfRule>
  </conditionalFormatting>
  <conditionalFormatting sqref="W20:Y20">
    <cfRule type="expression" dxfId="27" priority="2">
      <formula>$E$2="مستنفذ"</formula>
    </cfRule>
  </conditionalFormatting>
  <conditionalFormatting sqref="AE20:AG20">
    <cfRule type="expression" dxfId="26" priority="1">
      <formula>$E$2="مستنفذ"</formula>
    </cfRule>
  </conditionalFormatting>
  <dataValidations count="3">
    <dataValidation type="list" allowBlank="1" showInputMessage="1" showErrorMessage="1" sqref="V28" xr:uid="{00000000-0002-0000-0200-000000000000}">
      <formula1>$BC$4:$BC$5</formula1>
    </dataValidation>
    <dataValidation type="list" allowBlank="1" showInputMessage="1" showErrorMessage="1" sqref="F5:N5" xr:uid="{9E97E455-535C-4A7B-8F12-5E874674A7EE}">
      <formula1>$AO$1:$AO$9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2 P8:P12 X8:X12 AF8:AF12 AF15:AF19 X15:X19 P15:P19 H15:H19" xr:uid="{FF13E2D1-C2F1-4BFF-9C7C-AEA6857AACC3}">
      <formula1>AND($AK$2=0,H8=1)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8"/>
  <dimension ref="B1:AP44"/>
  <sheetViews>
    <sheetView rightToLeft="1" zoomScale="90" zoomScaleNormal="90" workbookViewId="0">
      <selection activeCell="G30" sqref="G30:L30"/>
    </sheetView>
  </sheetViews>
  <sheetFormatPr defaultColWidth="9" defaultRowHeight="15.6" x14ac:dyDescent="0.3"/>
  <cols>
    <col min="1" max="1" width="2.5546875" style="1" customWidth="1"/>
    <col min="2" max="2" width="5.109375" style="1" customWidth="1"/>
    <col min="3" max="3" width="3.88671875" style="1" customWidth="1"/>
    <col min="4" max="4" width="4.109375" style="1" customWidth="1"/>
    <col min="5" max="5" width="8" style="78" customWidth="1"/>
    <col min="6" max="6" width="7.109375" style="78" customWidth="1"/>
    <col min="7" max="7" width="4.6640625" style="78" customWidth="1"/>
    <col min="8" max="8" width="5.44140625" style="78" customWidth="1"/>
    <col min="9" max="9" width="5.21875" style="1" customWidth="1"/>
    <col min="10" max="10" width="9.88671875" style="1" bestFit="1" customWidth="1"/>
    <col min="11" max="11" width="5.88671875" style="1" customWidth="1"/>
    <col min="12" max="12" width="3.44140625" style="1" customWidth="1"/>
    <col min="13" max="13" width="7.109375" style="78" customWidth="1"/>
    <col min="14" max="14" width="8.44140625" style="78" customWidth="1"/>
    <col min="15" max="15" width="7.109375" style="78" customWidth="1"/>
    <col min="16" max="16" width="5.21875" style="1" customWidth="1"/>
    <col min="17" max="18" width="4.6640625" style="1" customWidth="1"/>
    <col min="19" max="19" width="9" style="1" customWidth="1"/>
    <col min="20" max="20" width="9" style="1" hidden="1" customWidth="1"/>
    <col min="21" max="21" width="8.21875" style="1" hidden="1" customWidth="1"/>
    <col min="22" max="22" width="6.6640625" style="1" hidden="1" customWidth="1"/>
    <col min="23" max="24" width="8.88671875" style="1" hidden="1" customWidth="1"/>
    <col min="25" max="25" width="5.77734375" style="1" hidden="1" customWidth="1"/>
    <col min="26" max="28" width="8.88671875" style="1" hidden="1" customWidth="1"/>
    <col min="29" max="35" width="12.21875" style="1" customWidth="1"/>
    <col min="36" max="41" width="8.88671875" style="1" customWidth="1"/>
    <col min="42" max="42" width="57.109375" style="1" bestFit="1" customWidth="1"/>
    <col min="43" max="16383" width="9" style="1" customWidth="1"/>
    <col min="16384" max="16384" width="9" style="1"/>
  </cols>
  <sheetData>
    <row r="1" spans="2:42" ht="19.2" thickTop="1" thickBot="1" x14ac:dyDescent="0.35">
      <c r="B1" s="482">
        <f ca="1">NOW()</f>
        <v>44598.393866550927</v>
      </c>
      <c r="C1" s="482"/>
      <c r="D1" s="482"/>
      <c r="E1" s="482"/>
      <c r="F1" s="499" t="s">
        <v>1572</v>
      </c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T1" s="160" t="b">
        <f>IF(OR(I12="ج",I12="ر1",I12="ر2"),IF(H12=1,IF(OR($E$22=$AP$8,$E$22=$AP$9),0,IF($E$22=$AP$2,IF(I12="ج",4000,IF(I12="ر1",5200,IF(I12="ر2",6000,""))),IF(OR($E$22=$AP$3,$E$22=$AP$7),IF(I12="ج",2500,IF(I12="ر1",3250,IF(I12="ر2",3750,""))),IF($E$22=$AP$4,500,IF(OR($E$22=$AP$1,$E$22=$AP$5,$E$22=$AP$6),IF(I12="ج",4000,IF(I12="ر1",5500,IF(I12="ر2",6500,""))),IF(I12="ج",5000,IF(I12="ر1",6500,IF(I12="ر2",7500,""))))))))))</f>
        <v>0</v>
      </c>
      <c r="AC1" s="182"/>
      <c r="AD1" s="474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75"/>
      <c r="AF1" s="475"/>
      <c r="AG1" s="475"/>
      <c r="AH1" s="476"/>
      <c r="AI1" s="182"/>
      <c r="AJ1" s="183">
        <f>COUNT(AA3:AA21)</f>
        <v>17</v>
      </c>
      <c r="AP1" s="97" t="s">
        <v>236</v>
      </c>
    </row>
    <row r="2" spans="2:42" ht="17.25" customHeight="1" thickTop="1" thickBot="1" x14ac:dyDescent="0.35">
      <c r="B2" s="483" t="s">
        <v>1555</v>
      </c>
      <c r="C2" s="484"/>
      <c r="D2" s="485">
        <f>'اختيار المقررات'!E1</f>
        <v>0</v>
      </c>
      <c r="E2" s="485"/>
      <c r="F2" s="486" t="s">
        <v>3</v>
      </c>
      <c r="G2" s="486"/>
      <c r="H2" s="487" t="str">
        <f>'اختيار المقررات'!L1</f>
        <v/>
      </c>
      <c r="I2" s="487"/>
      <c r="J2" s="487"/>
      <c r="K2" s="486" t="s">
        <v>4</v>
      </c>
      <c r="L2" s="486"/>
      <c r="M2" s="488" t="str">
        <f>'اختيار المقررات'!Q1</f>
        <v/>
      </c>
      <c r="N2" s="488"/>
      <c r="O2" s="177" t="s">
        <v>5</v>
      </c>
      <c r="P2" s="488" t="str">
        <f>'اختيار المقررات'!W1</f>
        <v/>
      </c>
      <c r="Q2" s="488"/>
      <c r="R2" s="501"/>
      <c r="T2" s="160" t="b">
        <f>IF(OR(I13="ج",I13="ر1",I13="ر2"),IF(H13=1,IF(OR($E$22=$AP$8,$E$22=$AP$9),0,IF($E$22=$AP$2,IF(I13="ج",4000,IF(I13="ر1",5200,IF(I13="ر2",6000,""))),IF(OR($E$22=$AP$3,$E$22=$AP$7),IF(I13="ج",2500,IF(I13="ر1",3250,IF(I13="ر2",3750,""))),IF($E$22=$AP$4,500,IF(OR($E$22=$AP$1,$E$22=$AP$5,$E$22=$AP$6),IF(I13="ج",4000,IF(I13="ر1",5500,IF(I13="ر2",6500,""))),IF(I13="ج",5000,IF(I13="ر1",6500,IF(I13="ر2",7500,""))))))))))</f>
        <v>0</v>
      </c>
      <c r="AC2" s="182"/>
      <c r="AD2" s="477"/>
      <c r="AE2" s="478"/>
      <c r="AF2" s="478"/>
      <c r="AG2" s="478"/>
      <c r="AH2" s="479"/>
      <c r="AI2" s="184" t="s">
        <v>1570</v>
      </c>
      <c r="AP2" s="156" t="s">
        <v>237</v>
      </c>
    </row>
    <row r="3" spans="2:42" ht="18.75" customHeight="1" thickTop="1" thickBot="1" x14ac:dyDescent="0.35">
      <c r="B3" s="489" t="s">
        <v>1556</v>
      </c>
      <c r="C3" s="490"/>
      <c r="D3" s="491" t="e">
        <f>'اختيار المقررات'!E2</f>
        <v>#N/A</v>
      </c>
      <c r="E3" s="491"/>
      <c r="F3" s="434">
        <f>'اختيار المقررات'!Q2</f>
        <v>0</v>
      </c>
      <c r="G3" s="434"/>
      <c r="H3" s="497" t="s">
        <v>409</v>
      </c>
      <c r="I3" s="497"/>
      <c r="J3" s="496">
        <f>'اختيار المقررات'!W2</f>
        <v>0</v>
      </c>
      <c r="K3" s="496"/>
      <c r="L3" s="496"/>
      <c r="M3" s="178" t="s">
        <v>410</v>
      </c>
      <c r="N3" s="491" t="str">
        <f>'اختيار المقررات'!AB2</f>
        <v xml:space="preserve"> </v>
      </c>
      <c r="O3" s="491"/>
      <c r="P3" s="491"/>
      <c r="Q3" s="494" t="s">
        <v>411</v>
      </c>
      <c r="R3" s="495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83"/>
      <c r="AD3" s="183"/>
      <c r="AE3" s="449" t="str">
        <f>IFERROR(VLOOKUP(AA3,$X$3:$Z$22,3,0),"")</f>
        <v>اسم الاب:</v>
      </c>
      <c r="AF3" s="449"/>
      <c r="AG3" s="449"/>
      <c r="AH3" s="183"/>
      <c r="AI3" s="183"/>
      <c r="AP3" s="156" t="s">
        <v>45</v>
      </c>
    </row>
    <row r="4" spans="2:42" ht="16.8" thickTop="1" thickBot="1" x14ac:dyDescent="0.35">
      <c r="B4" s="489" t="s">
        <v>1557</v>
      </c>
      <c r="C4" s="490"/>
      <c r="D4" s="434" t="str">
        <f>'اختيار المقررات'!E3</f>
        <v/>
      </c>
      <c r="E4" s="434"/>
      <c r="F4" s="480" t="s">
        <v>1558</v>
      </c>
      <c r="G4" s="480"/>
      <c r="H4" s="481" t="str">
        <f>'اختيار المقررات'!AB1</f>
        <v/>
      </c>
      <c r="I4" s="481"/>
      <c r="J4" s="179" t="s">
        <v>1559</v>
      </c>
      <c r="K4" s="434" t="str">
        <f>'اختيار المقررات'!AE1</f>
        <v/>
      </c>
      <c r="L4" s="434"/>
      <c r="M4" s="434"/>
      <c r="N4" s="491">
        <f>'اختيار المقررات'!L2</f>
        <v>0</v>
      </c>
      <c r="O4" s="491"/>
      <c r="P4" s="491"/>
      <c r="Q4" s="497" t="s">
        <v>408</v>
      </c>
      <c r="R4" s="498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83"/>
      <c r="AD4" s="183"/>
      <c r="AE4" s="449" t="str">
        <f t="shared" ref="AE4:AE22" si="2">IFERROR(VLOOKUP(AA4,$X$3:$Z$22,3,0),"")</f>
        <v>اسم الام:</v>
      </c>
      <c r="AF4" s="449"/>
      <c r="AG4" s="449"/>
      <c r="AH4" s="183"/>
      <c r="AI4" s="183"/>
      <c r="AP4" s="157" t="s">
        <v>59</v>
      </c>
    </row>
    <row r="5" spans="2:42" ht="15.75" customHeight="1" thickTop="1" thickBot="1" x14ac:dyDescent="0.35">
      <c r="B5" s="489" t="s">
        <v>1560</v>
      </c>
      <c r="C5" s="490"/>
      <c r="D5" s="434" t="str">
        <f>'اختيار المقررات'!L3</f>
        <v/>
      </c>
      <c r="E5" s="434"/>
      <c r="F5" s="490" t="s">
        <v>1561</v>
      </c>
      <c r="G5" s="490"/>
      <c r="H5" s="467">
        <f>'اختيار المقررات'!Q3</f>
        <v>0</v>
      </c>
      <c r="I5" s="467"/>
      <c r="J5" s="179" t="s">
        <v>1562</v>
      </c>
      <c r="K5" s="467" t="str">
        <f>'اختيار المقررات'!AB3</f>
        <v>غير سوري</v>
      </c>
      <c r="L5" s="467"/>
      <c r="M5" s="467"/>
      <c r="N5" s="490" t="s">
        <v>1563</v>
      </c>
      <c r="O5" s="490"/>
      <c r="P5" s="434" t="str">
        <f>'اختيار المقررات'!W3</f>
        <v>غير سوري</v>
      </c>
      <c r="Q5" s="434"/>
      <c r="R5" s="508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83"/>
      <c r="AD5" s="183"/>
      <c r="AE5" s="449" t="str">
        <f t="shared" si="2"/>
        <v>Full Name</v>
      </c>
      <c r="AF5" s="449"/>
      <c r="AG5" s="449"/>
      <c r="AH5" s="183"/>
      <c r="AI5" s="183"/>
      <c r="AP5" s="156" t="s">
        <v>767</v>
      </c>
    </row>
    <row r="6" spans="2:42" ht="15.75" customHeight="1" thickTop="1" thickBot="1" x14ac:dyDescent="0.35">
      <c r="B6" s="511" t="s">
        <v>1564</v>
      </c>
      <c r="C6" s="480"/>
      <c r="D6" s="434" t="str">
        <f>'اختيار المقررات'!AE3</f>
        <v>لايوجد</v>
      </c>
      <c r="E6" s="434"/>
      <c r="F6" s="480" t="s">
        <v>1565</v>
      </c>
      <c r="G6" s="480"/>
      <c r="H6" s="434">
        <f>'اختيار المقررات'!E4</f>
        <v>0</v>
      </c>
      <c r="I6" s="434"/>
      <c r="J6" s="180" t="s">
        <v>1566</v>
      </c>
      <c r="K6" s="467">
        <f>'اختيار المقررات'!Q4</f>
        <v>0</v>
      </c>
      <c r="L6" s="467"/>
      <c r="M6" s="467"/>
      <c r="N6" s="480" t="s">
        <v>1567</v>
      </c>
      <c r="O6" s="480"/>
      <c r="P6" s="434">
        <f>'اختيار المقررات'!L4</f>
        <v>0</v>
      </c>
      <c r="Q6" s="434"/>
      <c r="R6" s="508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83"/>
      <c r="AD6" s="183"/>
      <c r="AE6" s="449" t="str">
        <f t="shared" si="2"/>
        <v>Father Name</v>
      </c>
      <c r="AF6" s="449"/>
      <c r="AG6" s="449"/>
      <c r="AH6" s="183"/>
      <c r="AI6" s="183"/>
      <c r="AP6" s="156" t="s">
        <v>768</v>
      </c>
    </row>
    <row r="7" spans="2:42" ht="15" customHeight="1" thickTop="1" thickBot="1" x14ac:dyDescent="0.35">
      <c r="B7" s="509" t="s">
        <v>1568</v>
      </c>
      <c r="C7" s="510"/>
      <c r="D7" s="512">
        <f>'اختيار المقررات'!W4</f>
        <v>0</v>
      </c>
      <c r="E7" s="492"/>
      <c r="F7" s="510" t="s">
        <v>1569</v>
      </c>
      <c r="G7" s="510"/>
      <c r="H7" s="513">
        <f>'اختيار المقررات'!AB4</f>
        <v>0</v>
      </c>
      <c r="I7" s="514"/>
      <c r="J7" s="181" t="s">
        <v>231</v>
      </c>
      <c r="K7" s="492">
        <f>'اختيار المقررات'!AE4</f>
        <v>0</v>
      </c>
      <c r="L7" s="492"/>
      <c r="M7" s="492"/>
      <c r="N7" s="492"/>
      <c r="O7" s="492"/>
      <c r="P7" s="492"/>
      <c r="Q7" s="492"/>
      <c r="R7" s="493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83"/>
      <c r="AD7" s="183"/>
      <c r="AE7" s="449" t="str">
        <f t="shared" si="2"/>
        <v>Mother Name</v>
      </c>
      <c r="AF7" s="449"/>
      <c r="AG7" s="449"/>
      <c r="AH7" s="183"/>
      <c r="AI7" s="183"/>
      <c r="AP7" s="156" t="s">
        <v>238</v>
      </c>
    </row>
    <row r="8" spans="2:42" ht="19.8" customHeight="1" thickTop="1" thickBot="1" x14ac:dyDescent="0.35">
      <c r="B8" s="502" t="e">
        <f>IF('اختيار المقررات'!E2="مستنفذ",'اختيار المقررات'!B6,IF(AD1&lt;&gt;"",AD1,AI2))</f>
        <v>#N/A</v>
      </c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83"/>
      <c r="AD8" s="183"/>
      <c r="AE8" s="449" t="str">
        <f t="shared" si="2"/>
        <v>الجنس:</v>
      </c>
      <c r="AF8" s="449"/>
      <c r="AG8" s="449"/>
      <c r="AH8" s="183"/>
      <c r="AI8" s="183"/>
      <c r="AP8" s="156" t="s">
        <v>8</v>
      </c>
    </row>
    <row r="9" spans="2:42" ht="19.8" customHeight="1" thickTop="1" thickBot="1" x14ac:dyDescent="0.35"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6"/>
      <c r="T9" s="56"/>
      <c r="U9" s="56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83"/>
      <c r="AD9" s="183"/>
      <c r="AE9" s="449" t="str">
        <f t="shared" si="2"/>
        <v>تاريخ الميلاد:</v>
      </c>
      <c r="AF9" s="449"/>
      <c r="AG9" s="449"/>
      <c r="AH9" s="183"/>
      <c r="AI9" s="183"/>
      <c r="AP9" s="1" t="s">
        <v>15</v>
      </c>
    </row>
    <row r="10" spans="2:42" ht="19.8" customHeight="1" thickTop="1" thickBot="1" x14ac:dyDescent="0.3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6"/>
      <c r="T10" s="56"/>
      <c r="U10" s="56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83"/>
      <c r="AD10" s="183"/>
      <c r="AE10" s="449" t="str">
        <f t="shared" si="2"/>
        <v>مكان الميلاد:</v>
      </c>
      <c r="AF10" s="449"/>
      <c r="AG10" s="449"/>
      <c r="AH10" s="183"/>
      <c r="AI10" s="183"/>
    </row>
    <row r="11" spans="2:42" ht="19.8" customHeight="1" thickTop="1" thickBot="1" x14ac:dyDescent="0.35">
      <c r="B11" s="58"/>
      <c r="C11" s="59" t="s">
        <v>28</v>
      </c>
      <c r="D11" s="505" t="s">
        <v>29</v>
      </c>
      <c r="E11" s="506"/>
      <c r="F11" s="506"/>
      <c r="G11" s="507"/>
      <c r="H11" s="60"/>
      <c r="I11" s="61"/>
      <c r="J11" s="58"/>
      <c r="K11" s="59" t="s">
        <v>28</v>
      </c>
      <c r="L11" s="505" t="s">
        <v>29</v>
      </c>
      <c r="M11" s="506"/>
      <c r="N11" s="506"/>
      <c r="O11" s="507"/>
      <c r="P11" s="60"/>
      <c r="Q11" s="62"/>
      <c r="R11" s="63"/>
      <c r="S11" s="64"/>
      <c r="T11" s="64"/>
      <c r="U11" s="65"/>
      <c r="V11" s="1" t="str">
        <f>IFERROR(SMALL('اختيار المقررات'!$AL$8:$AL$56,'اختيار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83"/>
      <c r="AD11" s="183"/>
      <c r="AE11" s="449" t="str">
        <f t="shared" si="2"/>
        <v>place of birth</v>
      </c>
      <c r="AF11" s="449"/>
      <c r="AG11" s="449"/>
      <c r="AH11" s="183"/>
      <c r="AI11" s="183"/>
    </row>
    <row r="12" spans="2:42" ht="19.8" customHeight="1" thickTop="1" thickBot="1" x14ac:dyDescent="0.35">
      <c r="B12" s="66" t="str">
        <f>IF($AJ$1&gt;0,"",V11)</f>
        <v/>
      </c>
      <c r="C12" s="67" t="str">
        <f>IFERROR(VLOOKUP(B12,'اختيار المقررات'!AU5:BP53,2,0),"")</f>
        <v/>
      </c>
      <c r="D12" s="500" t="str">
        <f>IFERROR(VLOOKUP(B12,'اختيار المقررات'!AU5:BP53,3,0),"")</f>
        <v/>
      </c>
      <c r="E12" s="500"/>
      <c r="F12" s="500"/>
      <c r="G12" s="500"/>
      <c r="H12" s="68" t="str">
        <f>IFERROR(VLOOKUP(B12,'اختيار المقررات'!AU5:BP53,4,0),"")</f>
        <v/>
      </c>
      <c r="I12" s="69" t="str">
        <f>IFERROR(VLOOKUP(B12,'اختيار المقررات'!AU5:BP53,5,0),"")</f>
        <v/>
      </c>
      <c r="J12" s="70" t="str">
        <f>IF($AJ$1&gt;0,"",V18)</f>
        <v/>
      </c>
      <c r="K12" s="67" t="str">
        <f>IFERROR(VLOOKUP(J12,'اختيار المقررات'!AU5:BP53,2,0),"")</f>
        <v/>
      </c>
      <c r="L12" s="500" t="str">
        <f>IFERROR(VLOOKUP(J12,'اختيار المقررات'!AU5:BP53,3,0),"")</f>
        <v/>
      </c>
      <c r="M12" s="500"/>
      <c r="N12" s="500"/>
      <c r="O12" s="500"/>
      <c r="P12" s="68" t="str">
        <f>IFERROR(VLOOKUP(J12,'اختيار المقررات'!AU5:BP53,4,0),"")</f>
        <v/>
      </c>
      <c r="Q12" s="69" t="str">
        <f>IFERROR(VLOOKUP(J12,'اختيار المقررات'!AU5:BP53,5,0),"")</f>
        <v/>
      </c>
      <c r="R12" s="71"/>
      <c r="S12" s="72"/>
      <c r="T12" s="73"/>
      <c r="U12" s="72"/>
      <c r="V12" s="1" t="str">
        <f>IFERROR(SMALL('اختيار المقررات'!$AL$8:$AL$56,'اختيار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83"/>
      <c r="AD12" s="183"/>
      <c r="AE12" s="449" t="str">
        <f t="shared" si="2"/>
        <v>الجنسية:</v>
      </c>
      <c r="AF12" s="449"/>
      <c r="AG12" s="449"/>
      <c r="AH12" s="183"/>
      <c r="AI12" s="183"/>
    </row>
    <row r="13" spans="2:42" ht="19.8" customHeight="1" thickTop="1" thickBot="1" x14ac:dyDescent="0.35">
      <c r="B13" s="66" t="str">
        <f t="shared" ref="B13:B17" si="3">IF($AJ$1&gt;0,"",V12)</f>
        <v/>
      </c>
      <c r="C13" s="67" t="str">
        <f>IFERROR(VLOOKUP(B13,'اختيار المقررات'!AU6:BP54,2,0),"")</f>
        <v/>
      </c>
      <c r="D13" s="500" t="str">
        <f>IFERROR(VLOOKUP(B13,'اختيار المقررات'!AU6:BP54,3,0),"")</f>
        <v/>
      </c>
      <c r="E13" s="500"/>
      <c r="F13" s="500"/>
      <c r="G13" s="500"/>
      <c r="H13" s="68" t="str">
        <f>IFERROR(VLOOKUP(B13,'اختيار المقررات'!AU6:BP54,4,0),"")</f>
        <v/>
      </c>
      <c r="I13" s="69" t="str">
        <f>IFERROR(VLOOKUP(B13,'اختيار المقررات'!AU6:BP54,5,0),"")</f>
        <v/>
      </c>
      <c r="J13" s="70" t="str">
        <f t="shared" ref="J13:J18" si="4">IF($AJ$1&gt;0,"",V19)</f>
        <v/>
      </c>
      <c r="K13" s="67" t="str">
        <f>IFERROR(VLOOKUP(J13,'اختيار المقررات'!AU6:BP54,2,0),"")</f>
        <v/>
      </c>
      <c r="L13" s="500" t="str">
        <f>IFERROR(VLOOKUP(J13,'اختيار المقررات'!AU6:BP54,3,0),"")</f>
        <v/>
      </c>
      <c r="M13" s="500"/>
      <c r="N13" s="500"/>
      <c r="O13" s="500"/>
      <c r="P13" s="68" t="str">
        <f>IFERROR(VLOOKUP(J13,'اختيار المقررات'!AU6:BP54,4,0),"")</f>
        <v/>
      </c>
      <c r="Q13" s="69" t="str">
        <f>IFERROR(VLOOKUP(J13,'اختيار المقررات'!AU6:BP54,5,0),"")</f>
        <v/>
      </c>
      <c r="R13" s="71"/>
      <c r="S13" s="73"/>
      <c r="T13" s="73"/>
      <c r="U13" s="74"/>
      <c r="V13" s="1" t="str">
        <f>IFERROR(SMALL('اختيار المقررات'!$AL$8:$AL$56,'اختيار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83"/>
      <c r="AD13" s="183"/>
      <c r="AE13" s="449" t="str">
        <f t="shared" si="2"/>
        <v>الرقم الوطني:</v>
      </c>
      <c r="AF13" s="449"/>
      <c r="AG13" s="449"/>
      <c r="AH13" s="183"/>
      <c r="AI13" s="183"/>
    </row>
    <row r="14" spans="2:42" ht="19.8" customHeight="1" thickTop="1" thickBot="1" x14ac:dyDescent="0.35">
      <c r="B14" s="66" t="str">
        <f t="shared" si="3"/>
        <v/>
      </c>
      <c r="C14" s="67" t="str">
        <f>IFERROR(VLOOKUP(B14,'اختيار المقررات'!AU7:BP55,2,0),"")</f>
        <v/>
      </c>
      <c r="D14" s="500" t="str">
        <f>IFERROR(VLOOKUP(B14,'اختيار المقررات'!AU7:BP55,3,0),"")</f>
        <v/>
      </c>
      <c r="E14" s="500"/>
      <c r="F14" s="500"/>
      <c r="G14" s="500"/>
      <c r="H14" s="68" t="str">
        <f>IFERROR(VLOOKUP(B14,'اختيار المقررات'!AU7:BP55,4,0),"")</f>
        <v/>
      </c>
      <c r="I14" s="69" t="str">
        <f>IFERROR(VLOOKUP(B14,'اختيار المقررات'!AU7:BP55,5,0),"")</f>
        <v/>
      </c>
      <c r="J14" s="70" t="str">
        <f t="shared" si="4"/>
        <v/>
      </c>
      <c r="K14" s="67" t="str">
        <f>IFERROR(VLOOKUP(J14,'اختيار المقررات'!AU7:BP55,2,0),"")</f>
        <v/>
      </c>
      <c r="L14" s="500" t="str">
        <f>IFERROR(VLOOKUP(J14,'اختيار المقررات'!AU7:BP55,3,0),"")</f>
        <v/>
      </c>
      <c r="M14" s="500"/>
      <c r="N14" s="500"/>
      <c r="O14" s="500"/>
      <c r="P14" s="68" t="str">
        <f>IFERROR(VLOOKUP(J14,'اختيار المقررات'!AU7:BP55,4,0),"")</f>
        <v/>
      </c>
      <c r="Q14" s="69" t="str">
        <f>IFERROR(VLOOKUP(J14,'اختيار المقررات'!AU7:BP55,5,0),"")</f>
        <v/>
      </c>
      <c r="R14" s="71"/>
      <c r="S14" s="73"/>
      <c r="T14" s="73"/>
      <c r="U14" s="74"/>
      <c r="V14" s="1" t="str">
        <f>IFERROR(SMALL('اختيار المقررات'!$AL$8:$AL$56,'اختيار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83"/>
      <c r="AD14" s="183"/>
      <c r="AE14" s="449" t="str">
        <f t="shared" si="2"/>
        <v>نوع الثانوية:</v>
      </c>
      <c r="AF14" s="449"/>
      <c r="AG14" s="449"/>
      <c r="AH14" s="183"/>
      <c r="AI14" s="183"/>
    </row>
    <row r="15" spans="2:42" ht="19.8" customHeight="1" thickTop="1" thickBot="1" x14ac:dyDescent="0.35">
      <c r="B15" s="66" t="str">
        <f t="shared" si="3"/>
        <v/>
      </c>
      <c r="C15" s="67" t="str">
        <f>IFERROR(VLOOKUP(B15,'اختيار المقررات'!AU8:BP56,2,0),"")</f>
        <v/>
      </c>
      <c r="D15" s="500" t="str">
        <f>IFERROR(VLOOKUP(B15,'اختيار المقررات'!AU8:BP56,3,0),"")</f>
        <v/>
      </c>
      <c r="E15" s="500"/>
      <c r="F15" s="500"/>
      <c r="G15" s="500"/>
      <c r="H15" s="68" t="str">
        <f>IFERROR(VLOOKUP(B15,'اختيار المقررات'!AU8:BP56,4,0),"")</f>
        <v/>
      </c>
      <c r="I15" s="69" t="str">
        <f>IFERROR(VLOOKUP(B15,'اختيار المقررات'!AU8:BP56,5,0),"")</f>
        <v/>
      </c>
      <c r="J15" s="70" t="str">
        <f t="shared" si="4"/>
        <v/>
      </c>
      <c r="K15" s="67" t="str">
        <f>IFERROR(VLOOKUP(J15,'اختيار المقررات'!AU8:BP56,2,0),"")</f>
        <v/>
      </c>
      <c r="L15" s="500" t="str">
        <f>IFERROR(VLOOKUP(J15,'اختيار المقررات'!AU8:BP56,3,0),"")</f>
        <v/>
      </c>
      <c r="M15" s="500"/>
      <c r="N15" s="500"/>
      <c r="O15" s="500"/>
      <c r="P15" s="68" t="str">
        <f>IFERROR(VLOOKUP(J15,'اختيار المقررات'!AU8:BP56,4,0),"")</f>
        <v/>
      </c>
      <c r="Q15" s="69" t="str">
        <f>IFERROR(VLOOKUP(J15,'اختيار المقررات'!AU8:BP56,5,0),"")</f>
        <v/>
      </c>
      <c r="R15" s="71"/>
      <c r="S15" s="73"/>
      <c r="T15" s="73"/>
      <c r="U15" s="74"/>
      <c r="V15" s="1" t="str">
        <f>IFERROR(SMALL('اختيار المقررات'!$AL$8:$AL$56,'اختيار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83"/>
      <c r="AD15" s="183"/>
      <c r="AE15" s="449" t="str">
        <f t="shared" si="2"/>
        <v>محافظتها:</v>
      </c>
      <c r="AF15" s="449"/>
      <c r="AG15" s="449"/>
      <c r="AH15" s="183"/>
      <c r="AI15" s="183"/>
    </row>
    <row r="16" spans="2:42" ht="19.8" customHeight="1" thickTop="1" thickBot="1" x14ac:dyDescent="0.35">
      <c r="B16" s="66" t="str">
        <f t="shared" si="3"/>
        <v/>
      </c>
      <c r="C16" s="67" t="str">
        <f>IFERROR(VLOOKUP(B16,'اختيار المقررات'!AU9:BP57,2,0),"")</f>
        <v/>
      </c>
      <c r="D16" s="500" t="str">
        <f>IFERROR(VLOOKUP(B16,'اختيار المقررات'!AU9:BP57,3,0),"")</f>
        <v/>
      </c>
      <c r="E16" s="500"/>
      <c r="F16" s="500"/>
      <c r="G16" s="500"/>
      <c r="H16" s="68" t="str">
        <f>IFERROR(VLOOKUP(B16,'اختيار المقررات'!AU9:BP57,4,0),"")</f>
        <v/>
      </c>
      <c r="I16" s="69" t="str">
        <f>IFERROR(VLOOKUP(B16,'اختيار المقررات'!AU9:BP57,5,0),"")</f>
        <v/>
      </c>
      <c r="J16" s="70" t="str">
        <f t="shared" si="4"/>
        <v/>
      </c>
      <c r="K16" s="67" t="str">
        <f>IFERROR(VLOOKUP(J16,'اختيار المقررات'!AU9:BP57,2,0),"")</f>
        <v/>
      </c>
      <c r="L16" s="500" t="str">
        <f>IFERROR(VLOOKUP(J16,'اختيار المقررات'!AU9:BP57,3,0),"")</f>
        <v/>
      </c>
      <c r="M16" s="500"/>
      <c r="N16" s="500"/>
      <c r="O16" s="500"/>
      <c r="P16" s="68" t="str">
        <f>IFERROR(VLOOKUP(J16,'اختيار المقررات'!AU9:BP57,4,0),"")</f>
        <v/>
      </c>
      <c r="Q16" s="69" t="str">
        <f>IFERROR(VLOOKUP(J16,'اختيار المقررات'!AU9:BP57,5,0),"")</f>
        <v/>
      </c>
      <c r="R16" s="71"/>
      <c r="S16" s="73"/>
      <c r="T16" s="73"/>
      <c r="U16" s="74"/>
      <c r="V16" s="1" t="str">
        <f>IFERROR(SMALL('اختيار المقررات'!$AL$8:$AL$56,'اختيار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83"/>
      <c r="AD16" s="183"/>
      <c r="AE16" s="449" t="str">
        <f t="shared" si="2"/>
        <v>عامها:</v>
      </c>
      <c r="AF16" s="449"/>
      <c r="AG16" s="449"/>
      <c r="AH16" s="183"/>
      <c r="AI16" s="183"/>
    </row>
    <row r="17" spans="2:36" ht="19.8" customHeight="1" thickTop="1" thickBot="1" x14ac:dyDescent="0.35">
      <c r="B17" s="66" t="str">
        <f t="shared" si="3"/>
        <v/>
      </c>
      <c r="C17" s="67" t="str">
        <f>IFERROR(VLOOKUP(B17,'اختيار المقررات'!AU10:BP58,2,0),"")</f>
        <v/>
      </c>
      <c r="D17" s="500" t="str">
        <f>IFERROR(VLOOKUP(B17,'اختيار المقررات'!AU10:BP58,3,0),"")</f>
        <v/>
      </c>
      <c r="E17" s="500"/>
      <c r="F17" s="500"/>
      <c r="G17" s="500"/>
      <c r="H17" s="68" t="str">
        <f>IFERROR(VLOOKUP(B17,'اختيار المقررات'!AU10:BP58,4,0),"")</f>
        <v/>
      </c>
      <c r="I17" s="69" t="str">
        <f>IFERROR(VLOOKUP(B17,'اختيار المقررات'!AU10:BP58,5,0),"")</f>
        <v/>
      </c>
      <c r="J17" s="70" t="str">
        <f t="shared" si="4"/>
        <v/>
      </c>
      <c r="K17" s="67" t="str">
        <f>IFERROR(VLOOKUP(J17,'اختيار المقررات'!AU10:BP58,2,0),"")</f>
        <v/>
      </c>
      <c r="L17" s="500" t="str">
        <f>IFERROR(VLOOKUP(J17,'اختيار المقررات'!AU10:BP58,3,0),"")</f>
        <v/>
      </c>
      <c r="M17" s="500"/>
      <c r="N17" s="500"/>
      <c r="O17" s="500"/>
      <c r="P17" s="68" t="str">
        <f>IFERROR(VLOOKUP(J17,'اختيار المقررات'!AU10:BP58,4,0),"")</f>
        <v/>
      </c>
      <c r="Q17" s="69" t="str">
        <f>IFERROR(VLOOKUP(J17,'اختيار المقررات'!AU10:BP58,5,0),"")</f>
        <v/>
      </c>
      <c r="R17" s="71"/>
      <c r="S17" s="73"/>
      <c r="T17" s="73"/>
      <c r="U17" s="74"/>
      <c r="V17" s="1" t="str">
        <f>IFERROR(SMALL('اختيار المقررات'!$AL$8:$AL$56,'اختيار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83"/>
      <c r="AD17" s="183"/>
      <c r="AE17" s="449" t="str">
        <f t="shared" si="2"/>
        <v>الموبايل:</v>
      </c>
      <c r="AF17" s="449"/>
      <c r="AG17" s="449"/>
      <c r="AH17" s="183"/>
      <c r="AI17" s="183"/>
    </row>
    <row r="18" spans="2:36" s="75" customFormat="1" ht="19.8" customHeight="1" thickTop="1" thickBot="1" x14ac:dyDescent="0.35">
      <c r="B18" s="66" t="str">
        <f>IF($AJ$1&gt;0,"",V17)</f>
        <v/>
      </c>
      <c r="C18" s="67" t="str">
        <f>IFERROR(VLOOKUP(B18,'اختيار المقررات'!AU11:BP59,2,0),"")</f>
        <v/>
      </c>
      <c r="D18" s="500" t="str">
        <f>IFERROR(VLOOKUP(B18,'اختيار المقررات'!AU11:BP59,3,0),"")</f>
        <v/>
      </c>
      <c r="E18" s="500"/>
      <c r="F18" s="500"/>
      <c r="G18" s="500"/>
      <c r="H18" s="68" t="str">
        <f>IFERROR(VLOOKUP(B18,'اختيار المقررات'!AU11:BP59,4,0),"")</f>
        <v/>
      </c>
      <c r="I18" s="69" t="str">
        <f>IFERROR(VLOOKUP(B18,'اختيار المقررات'!AU11:BP59,5,0),"")</f>
        <v/>
      </c>
      <c r="J18" s="70" t="str">
        <f t="shared" si="4"/>
        <v/>
      </c>
      <c r="K18" s="67" t="str">
        <f>IFERROR(VLOOKUP(J18,'اختيار المقررات'!AU11:BP59,2,0),"")</f>
        <v/>
      </c>
      <c r="L18" s="500" t="str">
        <f>IFERROR(VLOOKUP(J18,'اختيار المقررات'!AU11:BP59,3,0),"")</f>
        <v/>
      </c>
      <c r="M18" s="500"/>
      <c r="N18" s="500"/>
      <c r="O18" s="500"/>
      <c r="P18" s="68" t="str">
        <f>IFERROR(VLOOKUP(J18,'اختيار المقررات'!AU11:BP59,4,0),"")</f>
        <v/>
      </c>
      <c r="Q18" s="69" t="str">
        <f>IFERROR(VLOOKUP(J18,'اختيار المقررات'!AU11:BP59,5,0),"")</f>
        <v/>
      </c>
      <c r="R18" s="71"/>
      <c r="S18" s="73"/>
      <c r="T18" s="73"/>
      <c r="U18" s="74"/>
      <c r="V18" s="1" t="str">
        <f>IFERROR(SMALL('اختيار المقررات'!$AL$8:$AL$56,'اختيار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183"/>
      <c r="AD18" s="183"/>
      <c r="AE18" s="449" t="str">
        <f t="shared" si="2"/>
        <v>الهاتف:</v>
      </c>
      <c r="AF18" s="449"/>
      <c r="AG18" s="449"/>
      <c r="AH18" s="183"/>
      <c r="AI18" s="183"/>
      <c r="AJ18" s="1"/>
    </row>
    <row r="19" spans="2:36" s="75" customFormat="1" ht="19.8" customHeight="1" thickTop="1" thickBot="1" x14ac:dyDescent="0.35">
      <c r="B19" s="66"/>
      <c r="C19" s="67"/>
      <c r="D19" s="500"/>
      <c r="E19" s="500"/>
      <c r="F19" s="500"/>
      <c r="G19" s="500"/>
      <c r="H19" s="68"/>
      <c r="I19" s="69"/>
      <c r="J19" s="70"/>
      <c r="K19" s="67"/>
      <c r="L19" s="500"/>
      <c r="M19" s="500"/>
      <c r="N19" s="500"/>
      <c r="O19" s="500"/>
      <c r="P19" s="68"/>
      <c r="Q19" s="69"/>
      <c r="R19" s="71"/>
      <c r="S19" s="76"/>
      <c r="T19" s="76"/>
      <c r="U19" s="48"/>
      <c r="V19" s="1" t="str">
        <f>IFERROR(SMALL('اختيار المقررات'!$AL$8:$AL$56,'اختيار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183"/>
      <c r="AD19" s="183"/>
      <c r="AE19" s="449" t="str">
        <f t="shared" si="2"/>
        <v>العنوان :</v>
      </c>
      <c r="AF19" s="449"/>
      <c r="AG19" s="449"/>
      <c r="AH19" s="183"/>
      <c r="AI19" s="183"/>
      <c r="AJ19" s="1"/>
    </row>
    <row r="20" spans="2:36" s="75" customFormat="1" ht="16.5" customHeight="1" thickTop="1" thickBot="1" x14ac:dyDescent="0.35">
      <c r="B20" s="66"/>
      <c r="C20" s="71"/>
      <c r="D20" s="71"/>
      <c r="E20" s="71"/>
      <c r="F20" s="71"/>
      <c r="G20" s="71"/>
      <c r="H20" s="48"/>
      <c r="I20" s="48"/>
      <c r="J20" s="70"/>
      <c r="K20" s="71"/>
      <c r="L20" s="71"/>
      <c r="M20" s="71"/>
      <c r="N20" s="71"/>
      <c r="O20" s="71"/>
      <c r="P20" s="48"/>
      <c r="Q20" s="48"/>
      <c r="R20" s="71"/>
      <c r="S20" s="76"/>
      <c r="T20" s="76"/>
      <c r="U20" s="48"/>
      <c r="V20" s="1" t="str">
        <f>IFERROR(SMALL('اختيار المقررات'!$AL$8:$AL$56,'اختيار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83"/>
      <c r="AD20" s="183"/>
      <c r="AE20" s="449" t="str">
        <f t="shared" si="2"/>
        <v/>
      </c>
      <c r="AF20" s="449"/>
      <c r="AG20" s="449"/>
      <c r="AH20" s="183"/>
      <c r="AI20" s="183"/>
      <c r="AJ20" s="1"/>
    </row>
    <row r="21" spans="2:36" ht="16.5" customHeight="1" thickTop="1" thickBot="1" x14ac:dyDescent="0.35">
      <c r="B21" s="515" t="s">
        <v>240</v>
      </c>
      <c r="C21" s="516"/>
      <c r="D21" s="516"/>
      <c r="E21" s="516"/>
      <c r="F21" s="190">
        <f>'اختيار المقررات'!AD25</f>
        <v>0</v>
      </c>
      <c r="G21" s="516" t="s">
        <v>241</v>
      </c>
      <c r="H21" s="516"/>
      <c r="I21" s="516"/>
      <c r="J21" s="516"/>
      <c r="K21" s="467">
        <f>'اختيار المقررات'!AD26</f>
        <v>0</v>
      </c>
      <c r="L21" s="467"/>
      <c r="M21" s="516" t="s">
        <v>242</v>
      </c>
      <c r="N21" s="516"/>
      <c r="O21" s="516"/>
      <c r="P21" s="516"/>
      <c r="Q21" s="467">
        <f>'اختيار المقررات'!AD27</f>
        <v>0</v>
      </c>
      <c r="R21" s="468"/>
      <c r="S21" s="77"/>
      <c r="V21" s="1" t="str">
        <f>IFERROR(SMALL('اختيار المقررات'!$AL$8:$AL$56,'اختيار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83"/>
      <c r="AD21" s="183"/>
      <c r="AE21" s="449" t="str">
        <f t="shared" si="2"/>
        <v/>
      </c>
      <c r="AF21" s="449"/>
      <c r="AG21" s="449"/>
      <c r="AH21" s="183"/>
      <c r="AI21" s="183"/>
    </row>
    <row r="22" spans="2:36" ht="15" thickTop="1" x14ac:dyDescent="0.3">
      <c r="B22" s="517" t="s">
        <v>235</v>
      </c>
      <c r="C22" s="518"/>
      <c r="D22" s="518"/>
      <c r="E22" s="519">
        <f>'اختيار المقررات'!F5</f>
        <v>0</v>
      </c>
      <c r="F22" s="519"/>
      <c r="G22" s="519"/>
      <c r="H22" s="519"/>
      <c r="I22" s="520"/>
      <c r="J22" s="185" t="s">
        <v>62</v>
      </c>
      <c r="K22" s="434" t="e">
        <f>'اختيار المقررات'!Q5</f>
        <v>#N/A</v>
      </c>
      <c r="L22" s="434"/>
      <c r="M22" s="191" t="s">
        <v>0</v>
      </c>
      <c r="N22" s="481" t="e">
        <f>'اختيار المقررات'!W5</f>
        <v>#N/A</v>
      </c>
      <c r="O22" s="481"/>
      <c r="P22" s="472" t="e">
        <f>'اختيار المقررات'!Y28</f>
        <v>#N/A</v>
      </c>
      <c r="Q22" s="472"/>
      <c r="R22" s="473"/>
      <c r="V22" s="1" t="str">
        <f>IFERROR(SMALL('اختيار المقررات'!$AL$8:$AL$56,'اختيار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83"/>
      <c r="AD22" s="183"/>
      <c r="AE22" s="449" t="str">
        <f t="shared" si="2"/>
        <v/>
      </c>
      <c r="AF22" s="449"/>
      <c r="AG22" s="449"/>
      <c r="AH22" s="183"/>
      <c r="AI22" s="183"/>
    </row>
    <row r="23" spans="2:36" ht="15.75" customHeight="1" x14ac:dyDescent="0.3">
      <c r="B23" s="424" t="s">
        <v>239</v>
      </c>
      <c r="C23" s="425"/>
      <c r="D23" s="425"/>
      <c r="E23" s="469" t="e">
        <f>'اختيار المقررات'!N25</f>
        <v>#N/A</v>
      </c>
      <c r="F23" s="469"/>
      <c r="G23" s="470"/>
      <c r="H23" s="450" t="s">
        <v>1571</v>
      </c>
      <c r="I23" s="451"/>
      <c r="J23" s="452" t="e">
        <f>'اختيار المقررات'!V25</f>
        <v>#N/A</v>
      </c>
      <c r="K23" s="452"/>
      <c r="L23" s="453"/>
      <c r="M23" s="454" t="s">
        <v>769</v>
      </c>
      <c r="N23" s="454"/>
      <c r="O23" s="454" t="s">
        <v>770</v>
      </c>
      <c r="P23" s="454"/>
      <c r="Q23" s="454" t="s">
        <v>852</v>
      </c>
      <c r="R23" s="454"/>
      <c r="V23" s="1" t="str">
        <f>IFERROR(SMALL('اختيار المقررات'!$AL$8:$AL$56,'اختيار المقررات'!AM20),"")</f>
        <v/>
      </c>
    </row>
    <row r="24" spans="2:36" ht="14.4" x14ac:dyDescent="0.3">
      <c r="B24" s="424" t="s">
        <v>771</v>
      </c>
      <c r="C24" s="425"/>
      <c r="D24" s="425"/>
      <c r="E24" s="426" t="e">
        <f>'اختيار المقررات'!N27</f>
        <v>#N/A</v>
      </c>
      <c r="F24" s="426"/>
      <c r="G24" s="427"/>
      <c r="H24" s="455" t="s">
        <v>25</v>
      </c>
      <c r="I24" s="456"/>
      <c r="J24" s="426" t="e">
        <f>'اختيار المقررات'!N26</f>
        <v>#N/A</v>
      </c>
      <c r="K24" s="426"/>
      <c r="L24" s="427"/>
      <c r="M24" s="454"/>
      <c r="N24" s="454"/>
      <c r="O24" s="454"/>
      <c r="P24" s="454"/>
      <c r="Q24" s="454"/>
      <c r="R24" s="454"/>
      <c r="V24" s="1" t="str">
        <f>IFERROR(SMALL('اختيار المقررات'!$AL$8:$AL$56,'اختيار المقررات'!AM21),"")</f>
        <v/>
      </c>
    </row>
    <row r="25" spans="2:36" ht="14.4" x14ac:dyDescent="0.3">
      <c r="B25" s="424" t="s">
        <v>765</v>
      </c>
      <c r="C25" s="425"/>
      <c r="D25" s="425"/>
      <c r="E25" s="426" t="e">
        <f>'اختيار المقررات'!N28</f>
        <v>#N/A</v>
      </c>
      <c r="F25" s="426"/>
      <c r="G25" s="427"/>
      <c r="H25" s="457" t="s">
        <v>20</v>
      </c>
      <c r="I25" s="458"/>
      <c r="J25" s="434" t="str">
        <f>'اختيار المقررات'!V28</f>
        <v>لا</v>
      </c>
      <c r="K25" s="434"/>
      <c r="L25" s="435"/>
      <c r="M25" s="454"/>
      <c r="N25" s="454"/>
      <c r="O25" s="454"/>
      <c r="P25" s="454"/>
      <c r="Q25" s="454"/>
      <c r="R25" s="454"/>
    </row>
    <row r="26" spans="2:36" ht="14.4" x14ac:dyDescent="0.3">
      <c r="B26" s="447" t="s">
        <v>23</v>
      </c>
      <c r="C26" s="448"/>
      <c r="D26" s="448"/>
      <c r="E26" s="436" t="e">
        <f>'اختيار المقررات'!N29</f>
        <v>#N/A</v>
      </c>
      <c r="F26" s="436"/>
      <c r="G26" s="436"/>
      <c r="H26" s="436"/>
      <c r="I26" s="436"/>
      <c r="J26" s="436"/>
      <c r="K26" s="436"/>
      <c r="L26" s="437"/>
      <c r="M26" s="454"/>
      <c r="N26" s="454"/>
      <c r="O26" s="454"/>
      <c r="P26" s="454"/>
      <c r="Q26" s="454"/>
      <c r="R26" s="454"/>
    </row>
    <row r="27" spans="2:36" ht="14.4" x14ac:dyDescent="0.3">
      <c r="B27" s="459" t="str">
        <f>'اختيار المقررات'!C25</f>
        <v>منقطع عن التسجيل في</v>
      </c>
      <c r="C27" s="460"/>
      <c r="D27" s="460"/>
      <c r="E27" s="460"/>
      <c r="F27" s="460"/>
      <c r="G27" s="460"/>
      <c r="H27" s="460"/>
      <c r="I27" s="460"/>
      <c r="J27" s="460"/>
      <c r="K27" s="460"/>
      <c r="L27" s="461"/>
      <c r="M27" s="454"/>
      <c r="N27" s="454"/>
      <c r="O27" s="454"/>
      <c r="P27" s="454"/>
      <c r="Q27" s="454"/>
      <c r="R27" s="454"/>
    </row>
    <row r="28" spans="2:36" ht="14.4" x14ac:dyDescent="0.3">
      <c r="B28" s="462" t="str">
        <f>'اختيار المقررات'!C26</f>
        <v/>
      </c>
      <c r="C28" s="463"/>
      <c r="D28" s="463"/>
      <c r="E28" s="463"/>
      <c r="F28" s="463"/>
      <c r="G28" s="463" t="str">
        <f>'اختيار المقررات'!C27</f>
        <v/>
      </c>
      <c r="H28" s="463"/>
      <c r="I28" s="463"/>
      <c r="J28" s="463"/>
      <c r="K28" s="463"/>
      <c r="L28" s="464"/>
      <c r="M28" s="454"/>
      <c r="N28" s="454"/>
      <c r="O28" s="454"/>
      <c r="P28" s="454"/>
      <c r="Q28" s="454"/>
      <c r="R28" s="454"/>
      <c r="V28" s="1" t="str">
        <f>IFERROR(SMALL('اختيار المقررات'!$U$10:$U$30,'اختيار المقررات'!V39),"")</f>
        <v/>
      </c>
    </row>
    <row r="29" spans="2:36" ht="15" customHeight="1" x14ac:dyDescent="0.3">
      <c r="B29" s="462" t="str">
        <f>'اختيار المقررات'!C28</f>
        <v/>
      </c>
      <c r="C29" s="463"/>
      <c r="D29" s="463"/>
      <c r="E29" s="463"/>
      <c r="F29" s="463"/>
      <c r="G29" s="463" t="str">
        <f>'اختيار المقررات'!C29</f>
        <v/>
      </c>
      <c r="H29" s="463"/>
      <c r="I29" s="463"/>
      <c r="J29" s="463"/>
      <c r="K29" s="463"/>
      <c r="L29" s="464"/>
      <c r="M29" s="454"/>
      <c r="N29" s="454"/>
      <c r="O29" s="454"/>
      <c r="P29" s="454"/>
      <c r="Q29" s="454"/>
      <c r="R29" s="454"/>
      <c r="V29" s="1" t="str">
        <f>IFERROR(SMALL('اختيار المقررات'!$U$10:$U$30,'اختيار المقررات'!V41),"")</f>
        <v/>
      </c>
    </row>
    <row r="30" spans="2:36" ht="16.5" customHeight="1" x14ac:dyDescent="0.3">
      <c r="B30" s="471" t="str">
        <f>'اختيار المقررات'!C30</f>
        <v/>
      </c>
      <c r="C30" s="465"/>
      <c r="D30" s="465"/>
      <c r="E30" s="465"/>
      <c r="F30" s="465"/>
      <c r="G30" s="465"/>
      <c r="H30" s="465"/>
      <c r="I30" s="465"/>
      <c r="J30" s="465"/>
      <c r="K30" s="465"/>
      <c r="L30" s="466"/>
      <c r="M30" s="454"/>
      <c r="N30" s="454"/>
      <c r="O30" s="454"/>
      <c r="P30" s="454"/>
      <c r="Q30" s="454"/>
      <c r="R30" s="454"/>
      <c r="V30" s="1" t="str">
        <f>IFERROR(SMALL('اختيار المقررات'!$U$10:$U$30,'اختيار المقررات'!V42),"")</f>
        <v/>
      </c>
    </row>
    <row r="31" spans="2:36" ht="15" customHeight="1" x14ac:dyDescent="0.3">
      <c r="B31" s="444" t="s">
        <v>853</v>
      </c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6"/>
      <c r="V31" s="1" t="str">
        <f>IFERROR(SMALL('اختيار المقررات'!$U$10:$U$30,'اختيار المقررات'!V30),"")</f>
        <v/>
      </c>
    </row>
    <row r="32" spans="2:36" ht="24" customHeight="1" x14ac:dyDescent="0.3">
      <c r="B32" s="443" t="s">
        <v>30</v>
      </c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</row>
    <row r="33" spans="2:18" ht="24" customHeight="1" x14ac:dyDescent="0.3">
      <c r="B33" s="423" t="s">
        <v>31</v>
      </c>
      <c r="C33" s="423"/>
      <c r="D33" s="423"/>
      <c r="E33" s="423"/>
      <c r="F33" s="438" t="e">
        <f>'اختيار المقررات'!V29</f>
        <v>#N/A</v>
      </c>
      <c r="G33" s="438"/>
      <c r="H33" s="439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3" s="439"/>
      <c r="J33" s="439"/>
      <c r="K33" s="439"/>
      <c r="L33" s="439"/>
      <c r="M33" s="439"/>
      <c r="N33" s="439"/>
      <c r="O33" s="439"/>
      <c r="P33" s="439"/>
      <c r="Q33" s="439"/>
      <c r="R33" s="439"/>
    </row>
    <row r="34" spans="2:18" ht="24" customHeight="1" x14ac:dyDescent="0.3">
      <c r="B34" s="423" t="str">
        <f>IF(D4="أنثى","رقمها الامتحاني","رقمه الامتحاني")</f>
        <v>رقمه الامتحاني</v>
      </c>
      <c r="C34" s="423"/>
      <c r="D34" s="423"/>
      <c r="E34" s="429">
        <f>D2</f>
        <v>0</v>
      </c>
      <c r="F34" s="429"/>
      <c r="G34" s="440" t="s">
        <v>32</v>
      </c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</row>
    <row r="35" spans="2:18" ht="11.4" customHeight="1" x14ac:dyDescent="0.3">
      <c r="B35" s="158"/>
      <c r="C35" s="176"/>
      <c r="D35" s="441"/>
      <c r="E35" s="441"/>
      <c r="F35" s="441"/>
      <c r="G35" s="441"/>
      <c r="H35" s="441"/>
      <c r="I35" s="159"/>
      <c r="J35" s="159"/>
      <c r="K35" s="158"/>
      <c r="L35" s="176"/>
      <c r="M35" s="441"/>
      <c r="N35" s="441"/>
      <c r="O35" s="441"/>
      <c r="P35" s="441"/>
      <c r="Q35" s="159"/>
      <c r="R35" s="159"/>
    </row>
    <row r="36" spans="2:18" ht="24" customHeight="1" x14ac:dyDescent="0.4">
      <c r="B36" s="442" t="s">
        <v>26</v>
      </c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</row>
    <row r="37" spans="2:18" ht="24" customHeight="1" x14ac:dyDescent="0.3">
      <c r="B37" s="443" t="s">
        <v>30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</row>
    <row r="38" spans="2:18" ht="24" customHeight="1" x14ac:dyDescent="0.3">
      <c r="B38" s="428" t="s">
        <v>31</v>
      </c>
      <c r="C38" s="428"/>
      <c r="D38" s="428"/>
      <c r="E38" s="428"/>
      <c r="F38" s="429" t="e">
        <f>'اختيار المقررات'!AC29</f>
        <v>#N/A</v>
      </c>
      <c r="G38" s="429"/>
      <c r="H38" s="430" t="str">
        <f>H33</f>
        <v xml:space="preserve">ليرة سورية فقط لا غير من الطالب </v>
      </c>
      <c r="I38" s="430"/>
      <c r="J38" s="430"/>
      <c r="K38" s="430"/>
      <c r="L38" s="430"/>
      <c r="M38" s="430"/>
      <c r="N38" s="430"/>
      <c r="O38" s="430"/>
      <c r="P38" s="430"/>
      <c r="Q38" s="430"/>
      <c r="R38" s="430"/>
    </row>
    <row r="39" spans="2:18" ht="24" customHeight="1" x14ac:dyDescent="0.3">
      <c r="B39" s="431" t="str">
        <f>B34</f>
        <v>رقمه الامتحاني</v>
      </c>
      <c r="C39" s="431"/>
      <c r="D39" s="431"/>
      <c r="E39" s="432">
        <f>E34</f>
        <v>0</v>
      </c>
      <c r="F39" s="432"/>
      <c r="G39" s="433" t="str">
        <f>G34</f>
        <v xml:space="preserve">وتحويله إلى حساب التعليم المفتوح رقم ck1-10173186 وتسليم إشعار القبض إلى صاحب العلاقة  </v>
      </c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</row>
    <row r="40" spans="2:18" ht="15.75" customHeight="1" x14ac:dyDescent="0.3"/>
    <row r="41" spans="2:18" ht="22.5" customHeight="1" x14ac:dyDescent="0.3">
      <c r="E41" s="1"/>
      <c r="I41" s="78"/>
      <c r="M41" s="1"/>
      <c r="P41" s="78"/>
    </row>
    <row r="42" spans="2:18" ht="22.5" customHeight="1" x14ac:dyDescent="0.3">
      <c r="C42" s="186"/>
      <c r="D42" s="186"/>
      <c r="E42" s="186"/>
      <c r="F42" s="186"/>
      <c r="G42" s="186"/>
      <c r="I42" s="78"/>
      <c r="J42" s="78"/>
      <c r="K42" s="78"/>
      <c r="L42" s="78"/>
      <c r="P42" s="78"/>
      <c r="Q42" s="78"/>
      <c r="R42" s="78"/>
    </row>
    <row r="43" spans="2:18" ht="26.25" customHeight="1" x14ac:dyDescent="0.3">
      <c r="C43" s="186"/>
      <c r="D43" s="186"/>
      <c r="E43" s="186"/>
      <c r="F43" s="186"/>
      <c r="G43" s="186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2:18" ht="14.4" x14ac:dyDescent="0.3">
      <c r="C44" s="186"/>
      <c r="D44" s="186"/>
      <c r="E44" s="186"/>
      <c r="F44" s="186"/>
      <c r="G44" s="186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</sheetData>
  <sheetProtection algorithmName="SHA-512" hashValue="seNhCiwenrhB1Fps7V7eC4nz3aYDNTgYIsK1awsk66t2+XnY450o8pzD0bcphMJD/5SSTwcpkx2f6bER4ZjJHg==" saltValue="28vpPR9S7k9A7YwvVTufkQ==" spinCount="100000" sheet="1" selectLockedCells="1" selectUnlockedCells="1"/>
  <mergeCells count="134">
    <mergeCell ref="D18:G18"/>
    <mergeCell ref="L18:O18"/>
    <mergeCell ref="D19:G19"/>
    <mergeCell ref="L19:O19"/>
    <mergeCell ref="B21:E21"/>
    <mergeCell ref="N22:O22"/>
    <mergeCell ref="G21:J21"/>
    <mergeCell ref="K21:L21"/>
    <mergeCell ref="M21:P21"/>
    <mergeCell ref="B22:D22"/>
    <mergeCell ref="E22:I22"/>
    <mergeCell ref="K22:L22"/>
    <mergeCell ref="D17:G17"/>
    <mergeCell ref="L17:O17"/>
    <mergeCell ref="D12:G12"/>
    <mergeCell ref="L12:O12"/>
    <mergeCell ref="F5:G5"/>
    <mergeCell ref="H5:I5"/>
    <mergeCell ref="K5:M5"/>
    <mergeCell ref="D13:G13"/>
    <mergeCell ref="L13:O13"/>
    <mergeCell ref="B8:R9"/>
    <mergeCell ref="D11:G11"/>
    <mergeCell ref="L11:O11"/>
    <mergeCell ref="B5:C5"/>
    <mergeCell ref="P6:R6"/>
    <mergeCell ref="B7:C7"/>
    <mergeCell ref="B6:C6"/>
    <mergeCell ref="D15:G15"/>
    <mergeCell ref="L15:O15"/>
    <mergeCell ref="D16:G16"/>
    <mergeCell ref="L16:O16"/>
    <mergeCell ref="P5:R5"/>
    <mergeCell ref="D7:E7"/>
    <mergeCell ref="F7:G7"/>
    <mergeCell ref="H7:I7"/>
    <mergeCell ref="K7:R7"/>
    <mergeCell ref="K2:L2"/>
    <mergeCell ref="Q3:R3"/>
    <mergeCell ref="J3:L3"/>
    <mergeCell ref="B4:C4"/>
    <mergeCell ref="N4:P4"/>
    <mergeCell ref="Q4:R4"/>
    <mergeCell ref="F1:R1"/>
    <mergeCell ref="D14:G14"/>
    <mergeCell ref="L14:O14"/>
    <mergeCell ref="N5:O5"/>
    <mergeCell ref="N6:O6"/>
    <mergeCell ref="P2:R2"/>
    <mergeCell ref="F3:G3"/>
    <mergeCell ref="H3:I3"/>
    <mergeCell ref="AD1:AH2"/>
    <mergeCell ref="AE3:AG3"/>
    <mergeCell ref="AE4:AG4"/>
    <mergeCell ref="AE5:AG5"/>
    <mergeCell ref="AE6:AG6"/>
    <mergeCell ref="AE7:AG7"/>
    <mergeCell ref="D6:E6"/>
    <mergeCell ref="F6:G6"/>
    <mergeCell ref="H6:I6"/>
    <mergeCell ref="K6:M6"/>
    <mergeCell ref="D4:E4"/>
    <mergeCell ref="F4:G4"/>
    <mergeCell ref="H4:I4"/>
    <mergeCell ref="K4:M4"/>
    <mergeCell ref="D5:E5"/>
    <mergeCell ref="B1:E1"/>
    <mergeCell ref="B2:C2"/>
    <mergeCell ref="D2:E2"/>
    <mergeCell ref="F2:G2"/>
    <mergeCell ref="H2:J2"/>
    <mergeCell ref="M2:N2"/>
    <mergeCell ref="B3:C3"/>
    <mergeCell ref="D3:E3"/>
    <mergeCell ref="N3:P3"/>
    <mergeCell ref="Q23:R30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P22:R22"/>
    <mergeCell ref="B32:R32"/>
    <mergeCell ref="AE17:AG17"/>
    <mergeCell ref="AE18:AG18"/>
    <mergeCell ref="AE19:AG19"/>
    <mergeCell ref="AE20:AG20"/>
    <mergeCell ref="AE21:AG21"/>
    <mergeCell ref="AE22:AG22"/>
    <mergeCell ref="H23:I23"/>
    <mergeCell ref="J23:L23"/>
    <mergeCell ref="M23:N30"/>
    <mergeCell ref="H24:I24"/>
    <mergeCell ref="J24:L24"/>
    <mergeCell ref="H25:I25"/>
    <mergeCell ref="B27:L27"/>
    <mergeCell ref="B28:F28"/>
    <mergeCell ref="G28:L28"/>
    <mergeCell ref="G29:L29"/>
    <mergeCell ref="G30:L30"/>
    <mergeCell ref="Q21:R21"/>
    <mergeCell ref="B23:D23"/>
    <mergeCell ref="E23:G23"/>
    <mergeCell ref="B29:F29"/>
    <mergeCell ref="B30:F30"/>
    <mergeCell ref="O23:P30"/>
    <mergeCell ref="B33:E33"/>
    <mergeCell ref="B24:D24"/>
    <mergeCell ref="E24:G24"/>
    <mergeCell ref="B25:D25"/>
    <mergeCell ref="B38:E38"/>
    <mergeCell ref="F38:G38"/>
    <mergeCell ref="H38:R38"/>
    <mergeCell ref="B39:D39"/>
    <mergeCell ref="E39:F39"/>
    <mergeCell ref="G39:R39"/>
    <mergeCell ref="J25:L25"/>
    <mergeCell ref="E26:L26"/>
    <mergeCell ref="F33:G33"/>
    <mergeCell ref="H33:R33"/>
    <mergeCell ref="B34:D34"/>
    <mergeCell ref="E34:F34"/>
    <mergeCell ref="G34:R34"/>
    <mergeCell ref="D35:H35"/>
    <mergeCell ref="M35:P35"/>
    <mergeCell ref="B36:R36"/>
    <mergeCell ref="B37:R37"/>
    <mergeCell ref="B31:R31"/>
    <mergeCell ref="E25:G25"/>
    <mergeCell ref="B26:D26"/>
  </mergeCells>
  <conditionalFormatting sqref="C11:Q19">
    <cfRule type="expression" dxfId="25" priority="30">
      <formula>$C$12=""</formula>
    </cfRule>
  </conditionalFormatting>
  <conditionalFormatting sqref="C13:I19">
    <cfRule type="expression" dxfId="24" priority="29">
      <formula>$C$13=""</formula>
    </cfRule>
  </conditionalFormatting>
  <conditionalFormatting sqref="C14:I19">
    <cfRule type="expression" dxfId="23" priority="28">
      <formula>$C$14=""</formula>
    </cfRule>
  </conditionalFormatting>
  <conditionalFormatting sqref="C15:I19">
    <cfRule type="expression" dxfId="22" priority="27">
      <formula>$C$15=""</formula>
    </cfRule>
  </conditionalFormatting>
  <conditionalFormatting sqref="C16:I19">
    <cfRule type="expression" dxfId="21" priority="26">
      <formula>$C$16=""</formula>
    </cfRule>
  </conditionalFormatting>
  <conditionalFormatting sqref="C17:I19">
    <cfRule type="expression" dxfId="20" priority="25">
      <formula>$C$17=""</formula>
    </cfRule>
  </conditionalFormatting>
  <conditionalFormatting sqref="C18:I19">
    <cfRule type="expression" dxfId="19" priority="24">
      <formula>$C$18=""</formula>
    </cfRule>
  </conditionalFormatting>
  <conditionalFormatting sqref="C19:I19">
    <cfRule type="expression" dxfId="18" priority="23">
      <formula>$C$19=""</formula>
    </cfRule>
  </conditionalFormatting>
  <conditionalFormatting sqref="K11:Q19">
    <cfRule type="expression" dxfId="17" priority="22">
      <formula>$K$12=""</formula>
    </cfRule>
  </conditionalFormatting>
  <conditionalFormatting sqref="K13:Q19">
    <cfRule type="expression" dxfId="16" priority="21">
      <formula>$K$13=""</formula>
    </cfRule>
  </conditionalFormatting>
  <conditionalFormatting sqref="K14:Q19">
    <cfRule type="expression" dxfId="15" priority="20">
      <formula>$K$14=""</formula>
    </cfRule>
  </conditionalFormatting>
  <conditionalFormatting sqref="K15:Q19">
    <cfRule type="expression" dxfId="14" priority="19">
      <formula>$K$15=""</formula>
    </cfRule>
  </conditionalFormatting>
  <conditionalFormatting sqref="K16:Q19">
    <cfRule type="expression" dxfId="13" priority="18">
      <formula>$K$16=""</formula>
    </cfRule>
  </conditionalFormatting>
  <conditionalFormatting sqref="K17:Q19">
    <cfRule type="expression" dxfId="12" priority="17">
      <formula>$K$17=""</formula>
    </cfRule>
  </conditionalFormatting>
  <conditionalFormatting sqref="K18:Q19">
    <cfRule type="expression" dxfId="11" priority="16">
      <formula>$K$18=""</formula>
    </cfRule>
  </conditionalFormatting>
  <conditionalFormatting sqref="K19:Q19">
    <cfRule type="expression" dxfId="10" priority="15">
      <formula>$K$19=""</formula>
    </cfRule>
  </conditionalFormatting>
  <conditionalFormatting sqref="AE3:AE22">
    <cfRule type="expression" dxfId="9" priority="8">
      <formula>AE3&lt;&gt;""</formula>
    </cfRule>
  </conditionalFormatting>
  <conditionalFormatting sqref="AC1">
    <cfRule type="expression" dxfId="8" priority="7">
      <formula>AC1&lt;&gt;""</formula>
    </cfRule>
  </conditionalFormatting>
  <conditionalFormatting sqref="AD1:AH2">
    <cfRule type="expression" dxfId="7" priority="6">
      <formula>$AD$1&lt;&gt;""</formula>
    </cfRule>
  </conditionalFormatting>
  <conditionalFormatting sqref="B35:R35">
    <cfRule type="expression" dxfId="6" priority="3">
      <formula>#REF!="لا"</formula>
    </cfRule>
  </conditionalFormatting>
  <conditionalFormatting sqref="B39:R39 B38:H38 B36:R37">
    <cfRule type="expression" dxfId="5" priority="4">
      <formula>$K$25="لا"</formula>
    </cfRule>
  </conditionalFormatting>
  <conditionalFormatting sqref="C43:R44">
    <cfRule type="expression" dxfId="4" priority="5">
      <formula>$K$26="لا"</formula>
    </cfRule>
  </conditionalFormatting>
  <conditionalFormatting sqref="B32:R32">
    <cfRule type="expression" dxfId="3" priority="2">
      <formula>$K$25="لا"</formula>
    </cfRule>
  </conditionalFormatting>
  <conditionalFormatting sqref="B36:R39">
    <cfRule type="expression" dxfId="2" priority="1">
      <formula>$J$25="لا"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X5"/>
  <sheetViews>
    <sheetView showGridLines="0" rightToLeft="1" topLeftCell="DA1" zoomScale="98" zoomScaleNormal="98" workbookViewId="0">
      <pane ySplit="4" topLeftCell="A5" activePane="bottomLeft" state="frozen"/>
      <selection pane="bottomLeft" activeCell="DF15" sqref="DF15"/>
    </sheetView>
  </sheetViews>
  <sheetFormatPr defaultColWidth="9" defaultRowHeight="14.4" x14ac:dyDescent="0.3"/>
  <cols>
    <col min="1" max="1" width="13.88671875" customWidth="1"/>
    <col min="2" max="2" width="10.88671875" bestFit="1" customWidth="1"/>
    <col min="5" max="5" width="10.109375" bestFit="1" customWidth="1"/>
    <col min="6" max="6" width="11.44140625" style="149" bestFit="1" customWidth="1"/>
    <col min="7" max="7" width="11.44140625" style="149" customWidth="1"/>
    <col min="8" max="8" width="13.44140625" customWidth="1"/>
    <col min="9" max="9" width="10.44140625" bestFit="1" customWidth="1"/>
    <col min="10" max="10" width="11.6640625" bestFit="1" customWidth="1"/>
    <col min="11" max="11" width="21.88671875" customWidth="1"/>
    <col min="12" max="12" width="24.44140625" customWidth="1"/>
    <col min="13" max="13" width="17.6640625" customWidth="1"/>
    <col min="14" max="14" width="20.109375" customWidth="1"/>
    <col min="15" max="15" width="31.6640625" customWidth="1"/>
    <col min="16" max="17" width="14.6640625" customWidth="1"/>
    <col min="18" max="18" width="19.109375" customWidth="1"/>
    <col min="19" max="19" width="14.109375" customWidth="1"/>
    <col min="20" max="20" width="6.88671875" bestFit="1" customWidth="1"/>
    <col min="21" max="48" width="4.44140625" customWidth="1"/>
    <col min="49" max="49" width="4" customWidth="1"/>
    <col min="50" max="58" width="4.44140625" customWidth="1"/>
    <col min="59" max="59" width="4.21875" customWidth="1"/>
    <col min="60" max="99" width="4.44140625" customWidth="1"/>
    <col min="100" max="100" width="9.109375" bestFit="1" customWidth="1"/>
    <col min="101" max="101" width="11.44140625" bestFit="1" customWidth="1"/>
    <col min="102" max="102" width="9.109375" bestFit="1" customWidth="1"/>
    <col min="103" max="103" width="9.109375" customWidth="1"/>
    <col min="106" max="106" width="10.109375" bestFit="1" customWidth="1"/>
    <col min="107" max="107" width="10.109375" customWidth="1"/>
    <col min="108" max="108" width="11.44140625" bestFit="1" customWidth="1"/>
    <col min="109" max="109" width="10.6640625" bestFit="1" customWidth="1"/>
    <col min="110" max="110" width="13.44140625" bestFit="1" customWidth="1"/>
    <col min="111" max="111" width="9.21875" bestFit="1" customWidth="1"/>
    <col min="112" max="112" width="9.21875" customWidth="1"/>
    <col min="113" max="113" width="6.5546875" bestFit="1" customWidth="1"/>
    <col min="118" max="118" width="12.44140625" bestFit="1" customWidth="1"/>
    <col min="119" max="119" width="13.5546875" bestFit="1" customWidth="1"/>
  </cols>
  <sheetData>
    <row r="1" spans="1:128" s="140" customFormat="1" ht="18.600000000000001" thickBot="1" x14ac:dyDescent="0.35">
      <c r="A1" s="548"/>
      <c r="B1" s="549">
        <v>9999</v>
      </c>
      <c r="C1" s="550" t="s">
        <v>33</v>
      </c>
      <c r="D1" s="550"/>
      <c r="E1" s="550"/>
      <c r="F1" s="550"/>
      <c r="G1" s="550"/>
      <c r="H1" s="550"/>
      <c r="I1" s="550"/>
      <c r="J1" s="550"/>
      <c r="K1" s="551" t="s">
        <v>16</v>
      </c>
      <c r="L1" s="553" t="s">
        <v>230</v>
      </c>
      <c r="M1" s="546" t="s">
        <v>228</v>
      </c>
      <c r="N1" s="546" t="s">
        <v>229</v>
      </c>
      <c r="O1" s="556" t="s">
        <v>56</v>
      </c>
      <c r="P1" s="550" t="s">
        <v>34</v>
      </c>
      <c r="Q1" s="550"/>
      <c r="R1" s="550"/>
      <c r="S1" s="527" t="s">
        <v>9</v>
      </c>
      <c r="T1" s="529" t="s">
        <v>35</v>
      </c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1"/>
      <c r="AN1" s="529" t="s">
        <v>21</v>
      </c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1"/>
      <c r="BH1" s="529" t="s">
        <v>36</v>
      </c>
      <c r="BI1" s="530"/>
      <c r="BJ1" s="530"/>
      <c r="BK1" s="530"/>
      <c r="BL1" s="530"/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1"/>
      <c r="CB1" s="529" t="s">
        <v>37</v>
      </c>
      <c r="CC1" s="530"/>
      <c r="CD1" s="530"/>
      <c r="CE1" s="530"/>
      <c r="CF1" s="530"/>
      <c r="CG1" s="530"/>
      <c r="CH1" s="530"/>
      <c r="CI1" s="530"/>
      <c r="CJ1" s="530"/>
      <c r="CK1" s="530"/>
      <c r="CL1" s="530"/>
      <c r="CM1" s="530"/>
      <c r="CN1" s="530"/>
      <c r="CO1" s="530"/>
      <c r="CP1" s="530"/>
      <c r="CQ1" s="530"/>
      <c r="CR1" s="530"/>
      <c r="CS1" s="530"/>
      <c r="CT1" s="530"/>
      <c r="CU1" s="531"/>
      <c r="CV1" s="576" t="s">
        <v>1</v>
      </c>
      <c r="CW1" s="577"/>
      <c r="CX1" s="578"/>
      <c r="CY1" s="582"/>
      <c r="CZ1" s="584" t="s">
        <v>1574</v>
      </c>
      <c r="DA1" s="585"/>
      <c r="DB1" s="585"/>
      <c r="DC1" s="585"/>
      <c r="DD1" s="585"/>
      <c r="DE1" s="585"/>
      <c r="DF1" s="585"/>
      <c r="DG1" s="585"/>
      <c r="DH1" s="588" t="s">
        <v>38</v>
      </c>
      <c r="DI1" s="589"/>
      <c r="DJ1" s="589"/>
      <c r="DK1" s="590"/>
      <c r="DL1" s="588" t="s">
        <v>1575</v>
      </c>
      <c r="DM1" s="589"/>
      <c r="DN1" s="589"/>
      <c r="DO1" s="590"/>
      <c r="DP1" s="167"/>
      <c r="DQ1" s="167"/>
      <c r="DR1" s="167"/>
      <c r="DS1" s="167"/>
    </row>
    <row r="2" spans="1:128" s="140" customFormat="1" ht="18.600000000000001" thickBot="1" x14ac:dyDescent="0.35">
      <c r="A2" s="548"/>
      <c r="B2" s="549"/>
      <c r="C2" s="550"/>
      <c r="D2" s="550"/>
      <c r="E2" s="550"/>
      <c r="F2" s="550"/>
      <c r="G2" s="550"/>
      <c r="H2" s="550"/>
      <c r="I2" s="550"/>
      <c r="J2" s="550"/>
      <c r="K2" s="552"/>
      <c r="L2" s="554"/>
      <c r="M2" s="547"/>
      <c r="N2" s="547"/>
      <c r="O2" s="557"/>
      <c r="P2" s="550"/>
      <c r="Q2" s="550"/>
      <c r="R2" s="550"/>
      <c r="S2" s="527"/>
      <c r="T2" s="532" t="s">
        <v>17</v>
      </c>
      <c r="U2" s="533"/>
      <c r="V2" s="533"/>
      <c r="W2" s="533"/>
      <c r="X2" s="533"/>
      <c r="Y2" s="533"/>
      <c r="Z2" s="533"/>
      <c r="AA2" s="533"/>
      <c r="AB2" s="533"/>
      <c r="AC2" s="534"/>
      <c r="AD2" s="533" t="s">
        <v>18</v>
      </c>
      <c r="AE2" s="533"/>
      <c r="AF2" s="533"/>
      <c r="AG2" s="533"/>
      <c r="AH2" s="533"/>
      <c r="AI2" s="533"/>
      <c r="AJ2" s="533"/>
      <c r="AK2" s="533"/>
      <c r="AL2" s="533"/>
      <c r="AM2" s="535"/>
      <c r="AN2" s="532" t="s">
        <v>17</v>
      </c>
      <c r="AO2" s="533"/>
      <c r="AP2" s="533"/>
      <c r="AQ2" s="533"/>
      <c r="AR2" s="533"/>
      <c r="AS2" s="533"/>
      <c r="AT2" s="533"/>
      <c r="AU2" s="533"/>
      <c r="AV2" s="533"/>
      <c r="AW2" s="534"/>
      <c r="AX2" s="533" t="s">
        <v>18</v>
      </c>
      <c r="AY2" s="533"/>
      <c r="AZ2" s="533"/>
      <c r="BA2" s="533"/>
      <c r="BB2" s="533"/>
      <c r="BC2" s="533"/>
      <c r="BD2" s="533"/>
      <c r="BE2" s="533"/>
      <c r="BF2" s="533"/>
      <c r="BG2" s="535"/>
      <c r="BH2" s="532" t="s">
        <v>17</v>
      </c>
      <c r="BI2" s="533"/>
      <c r="BJ2" s="533"/>
      <c r="BK2" s="533"/>
      <c r="BL2" s="533"/>
      <c r="BM2" s="533"/>
      <c r="BN2" s="533"/>
      <c r="BO2" s="533"/>
      <c r="BP2" s="533"/>
      <c r="BQ2" s="534"/>
      <c r="BR2" s="533" t="s">
        <v>18</v>
      </c>
      <c r="BS2" s="533"/>
      <c r="BT2" s="533"/>
      <c r="BU2" s="533"/>
      <c r="BV2" s="533"/>
      <c r="BW2" s="533"/>
      <c r="BX2" s="533"/>
      <c r="BY2" s="533"/>
      <c r="BZ2" s="533"/>
      <c r="CA2" s="535"/>
      <c r="CB2" s="532" t="s">
        <v>17</v>
      </c>
      <c r="CC2" s="533"/>
      <c r="CD2" s="533"/>
      <c r="CE2" s="533"/>
      <c r="CF2" s="533"/>
      <c r="CG2" s="533"/>
      <c r="CH2" s="533"/>
      <c r="CI2" s="533"/>
      <c r="CJ2" s="533"/>
      <c r="CK2" s="534"/>
      <c r="CL2" s="533" t="s">
        <v>18</v>
      </c>
      <c r="CM2" s="533"/>
      <c r="CN2" s="533"/>
      <c r="CO2" s="533"/>
      <c r="CP2" s="533"/>
      <c r="CQ2" s="533"/>
      <c r="CR2" s="533"/>
      <c r="CS2" s="533"/>
      <c r="CT2" s="533"/>
      <c r="CU2" s="535"/>
      <c r="CV2" s="579"/>
      <c r="CW2" s="580"/>
      <c r="CX2" s="581"/>
      <c r="CY2" s="583"/>
      <c r="CZ2" s="586"/>
      <c r="DA2" s="587"/>
      <c r="DB2" s="587"/>
      <c r="DC2" s="587"/>
      <c r="DD2" s="587"/>
      <c r="DE2" s="587"/>
      <c r="DF2" s="587"/>
      <c r="DG2" s="587"/>
      <c r="DH2" s="579"/>
      <c r="DI2" s="580"/>
      <c r="DJ2" s="580"/>
      <c r="DK2" s="581"/>
      <c r="DL2" s="579"/>
      <c r="DM2" s="580"/>
      <c r="DN2" s="580"/>
      <c r="DO2" s="581"/>
      <c r="DP2" s="215"/>
      <c r="DQ2" s="215"/>
      <c r="DR2" s="215"/>
      <c r="DS2" s="215"/>
    </row>
    <row r="3" spans="1:128" ht="80.25" customHeight="1" thickBot="1" x14ac:dyDescent="0.35">
      <c r="A3" s="141" t="s">
        <v>2</v>
      </c>
      <c r="B3" s="142" t="s">
        <v>39</v>
      </c>
      <c r="C3" s="142" t="s">
        <v>40</v>
      </c>
      <c r="D3" s="142" t="s">
        <v>41</v>
      </c>
      <c r="E3" s="142" t="s">
        <v>6</v>
      </c>
      <c r="F3" s="143" t="s">
        <v>7</v>
      </c>
      <c r="G3" s="143" t="s">
        <v>412</v>
      </c>
      <c r="H3" s="142" t="s">
        <v>53</v>
      </c>
      <c r="I3" s="142" t="s">
        <v>11</v>
      </c>
      <c r="J3" s="142" t="s">
        <v>10</v>
      </c>
      <c r="K3" s="552"/>
      <c r="L3" s="554"/>
      <c r="M3" s="547"/>
      <c r="N3" s="547"/>
      <c r="O3" s="557"/>
      <c r="P3" s="538" t="s">
        <v>27</v>
      </c>
      <c r="Q3" s="538" t="s">
        <v>42</v>
      </c>
      <c r="R3" s="541" t="s">
        <v>14</v>
      </c>
      <c r="S3" s="527"/>
      <c r="T3" s="543" t="s">
        <v>1576</v>
      </c>
      <c r="U3" s="524"/>
      <c r="V3" s="523" t="s">
        <v>1577</v>
      </c>
      <c r="W3" s="524"/>
      <c r="X3" s="523" t="s">
        <v>1578</v>
      </c>
      <c r="Y3" s="524"/>
      <c r="Z3" s="523" t="s">
        <v>1478</v>
      </c>
      <c r="AA3" s="524"/>
      <c r="AB3" s="523" t="s">
        <v>1579</v>
      </c>
      <c r="AC3" s="525"/>
      <c r="AD3" s="526" t="s">
        <v>1479</v>
      </c>
      <c r="AE3" s="524"/>
      <c r="AF3" s="523" t="s">
        <v>1580</v>
      </c>
      <c r="AG3" s="524"/>
      <c r="AH3" s="523" t="s">
        <v>1581</v>
      </c>
      <c r="AI3" s="524"/>
      <c r="AJ3" s="523" t="s">
        <v>1480</v>
      </c>
      <c r="AK3" s="524"/>
      <c r="AL3" s="523" t="s">
        <v>1579</v>
      </c>
      <c r="AM3" s="559"/>
      <c r="AN3" s="543" t="s">
        <v>1481</v>
      </c>
      <c r="AO3" s="524"/>
      <c r="AP3" s="523" t="s">
        <v>1582</v>
      </c>
      <c r="AQ3" s="524"/>
      <c r="AR3" s="523" t="s">
        <v>1583</v>
      </c>
      <c r="AS3" s="524"/>
      <c r="AT3" s="523" t="s">
        <v>1584</v>
      </c>
      <c r="AU3" s="524"/>
      <c r="AV3" s="523" t="s">
        <v>1482</v>
      </c>
      <c r="AW3" s="525"/>
      <c r="AX3" s="526" t="s">
        <v>1585</v>
      </c>
      <c r="AY3" s="524"/>
      <c r="AZ3" s="523" t="s">
        <v>1483</v>
      </c>
      <c r="BA3" s="524"/>
      <c r="BB3" s="523" t="s">
        <v>1484</v>
      </c>
      <c r="BC3" s="524"/>
      <c r="BD3" s="523" t="s">
        <v>1586</v>
      </c>
      <c r="BE3" s="524"/>
      <c r="BF3" s="523" t="s">
        <v>1485</v>
      </c>
      <c r="BG3" s="559"/>
      <c r="BH3" s="543" t="s">
        <v>1587</v>
      </c>
      <c r="BI3" s="524"/>
      <c r="BJ3" s="523" t="s">
        <v>1486</v>
      </c>
      <c r="BK3" s="524"/>
      <c r="BL3" s="523" t="s">
        <v>1588</v>
      </c>
      <c r="BM3" s="524"/>
      <c r="BN3" s="523" t="s">
        <v>1589</v>
      </c>
      <c r="BO3" s="524"/>
      <c r="BP3" s="523" t="s">
        <v>1590</v>
      </c>
      <c r="BQ3" s="525"/>
      <c r="BR3" s="526" t="s">
        <v>1591</v>
      </c>
      <c r="BS3" s="524"/>
      <c r="BT3" s="523" t="s">
        <v>1487</v>
      </c>
      <c r="BU3" s="524"/>
      <c r="BV3" s="523" t="s">
        <v>1592</v>
      </c>
      <c r="BW3" s="524"/>
      <c r="BX3" s="523" t="s">
        <v>1589</v>
      </c>
      <c r="BY3" s="524"/>
      <c r="BZ3" s="523" t="s">
        <v>1593</v>
      </c>
      <c r="CA3" s="559"/>
      <c r="CB3" s="543" t="s">
        <v>1488</v>
      </c>
      <c r="CC3" s="524"/>
      <c r="CD3" s="523" t="s">
        <v>1594</v>
      </c>
      <c r="CE3" s="524"/>
      <c r="CF3" s="523" t="s">
        <v>1595</v>
      </c>
      <c r="CG3" s="524"/>
      <c r="CH3" s="523" t="s">
        <v>1489</v>
      </c>
      <c r="CI3" s="524"/>
      <c r="CJ3" s="523" t="s">
        <v>1596</v>
      </c>
      <c r="CK3" s="525"/>
      <c r="CL3" s="526" t="s">
        <v>1591</v>
      </c>
      <c r="CM3" s="524"/>
      <c r="CN3" s="523" t="s">
        <v>1594</v>
      </c>
      <c r="CO3" s="524"/>
      <c r="CP3" s="523" t="s">
        <v>1597</v>
      </c>
      <c r="CQ3" s="524"/>
      <c r="CR3" s="523" t="s">
        <v>1490</v>
      </c>
      <c r="CS3" s="524"/>
      <c r="CT3" s="523" t="s">
        <v>1598</v>
      </c>
      <c r="CU3" s="559"/>
      <c r="CV3" s="562" t="s">
        <v>43</v>
      </c>
      <c r="CW3" s="569" t="s">
        <v>0</v>
      </c>
      <c r="CX3" s="571" t="s">
        <v>44</v>
      </c>
      <c r="CY3" s="564" t="s">
        <v>235</v>
      </c>
      <c r="CZ3" s="566" t="s">
        <v>1599</v>
      </c>
      <c r="DA3" s="567" t="s">
        <v>1600</v>
      </c>
      <c r="DB3" s="568" t="s">
        <v>25</v>
      </c>
      <c r="DC3" s="568" t="s">
        <v>765</v>
      </c>
      <c r="DD3" s="568" t="s">
        <v>23</v>
      </c>
      <c r="DE3" s="568" t="s">
        <v>46</v>
      </c>
      <c r="DF3" s="561" t="s">
        <v>24</v>
      </c>
      <c r="DG3" s="561" t="s">
        <v>26</v>
      </c>
      <c r="DH3" s="573" t="s">
        <v>47</v>
      </c>
      <c r="DI3" s="593" t="s">
        <v>243</v>
      </c>
      <c r="DJ3" s="593" t="s">
        <v>244</v>
      </c>
      <c r="DK3" s="595" t="s">
        <v>48</v>
      </c>
      <c r="DL3" s="597" t="s">
        <v>411</v>
      </c>
      <c r="DM3" s="599" t="s">
        <v>410</v>
      </c>
      <c r="DN3" s="599" t="s">
        <v>409</v>
      </c>
      <c r="DO3" s="591" t="s">
        <v>408</v>
      </c>
      <c r="DP3" s="575" t="s">
        <v>773</v>
      </c>
      <c r="DQ3" s="575"/>
      <c r="DR3" s="575"/>
      <c r="DS3" s="575"/>
      <c r="DT3" s="575"/>
      <c r="DU3" s="145"/>
      <c r="DV3" s="145"/>
      <c r="DW3" s="145"/>
      <c r="DX3" s="144"/>
    </row>
    <row r="4" spans="1:128" s="123" customFormat="1" ht="24.9" customHeight="1" thickBot="1" x14ac:dyDescent="0.35">
      <c r="A4" s="146" t="s">
        <v>2</v>
      </c>
      <c r="B4" s="147" t="s">
        <v>39</v>
      </c>
      <c r="C4" s="147" t="s">
        <v>40</v>
      </c>
      <c r="D4" s="147" t="s">
        <v>41</v>
      </c>
      <c r="E4" s="147" t="s">
        <v>6</v>
      </c>
      <c r="F4" s="148" t="s">
        <v>7</v>
      </c>
      <c r="G4" s="148"/>
      <c r="H4" s="147"/>
      <c r="I4" s="147" t="s">
        <v>11</v>
      </c>
      <c r="J4" s="147" t="s">
        <v>10</v>
      </c>
      <c r="K4" s="552"/>
      <c r="L4" s="555"/>
      <c r="M4" s="547"/>
      <c r="N4" s="547"/>
      <c r="O4" s="557"/>
      <c r="P4" s="539"/>
      <c r="Q4" s="539"/>
      <c r="R4" s="542"/>
      <c r="S4" s="528"/>
      <c r="T4" s="536">
        <v>111</v>
      </c>
      <c r="U4" s="537"/>
      <c r="V4" s="536">
        <v>112</v>
      </c>
      <c r="W4" s="537"/>
      <c r="X4" s="536">
        <v>113</v>
      </c>
      <c r="Y4" s="537"/>
      <c r="Z4" s="536">
        <v>114</v>
      </c>
      <c r="AA4" s="537"/>
      <c r="AB4" s="536">
        <v>115</v>
      </c>
      <c r="AC4" s="537"/>
      <c r="AD4" s="540">
        <v>121</v>
      </c>
      <c r="AE4" s="522"/>
      <c r="AF4" s="545">
        <v>122</v>
      </c>
      <c r="AG4" s="522"/>
      <c r="AH4" s="540">
        <v>123</v>
      </c>
      <c r="AI4" s="522"/>
      <c r="AJ4" s="545">
        <v>124</v>
      </c>
      <c r="AK4" s="522"/>
      <c r="AL4" s="540">
        <v>125</v>
      </c>
      <c r="AM4" s="522"/>
      <c r="AN4" s="521">
        <v>211</v>
      </c>
      <c r="AO4" s="522"/>
      <c r="AP4" s="521">
        <v>212</v>
      </c>
      <c r="AQ4" s="522"/>
      <c r="AR4" s="521">
        <v>213</v>
      </c>
      <c r="AS4" s="522"/>
      <c r="AT4" s="521">
        <v>214</v>
      </c>
      <c r="AU4" s="522"/>
      <c r="AV4" s="521">
        <v>215</v>
      </c>
      <c r="AW4" s="558"/>
      <c r="AX4" s="540">
        <v>221</v>
      </c>
      <c r="AY4" s="522"/>
      <c r="AZ4" s="536">
        <v>222</v>
      </c>
      <c r="BA4" s="537"/>
      <c r="BB4" s="540">
        <v>223</v>
      </c>
      <c r="BC4" s="522"/>
      <c r="BD4" s="536">
        <v>224</v>
      </c>
      <c r="BE4" s="537"/>
      <c r="BF4" s="540">
        <v>225</v>
      </c>
      <c r="BG4" s="522"/>
      <c r="BH4" s="544">
        <v>311</v>
      </c>
      <c r="BI4" s="537"/>
      <c r="BJ4" s="536">
        <v>312</v>
      </c>
      <c r="BK4" s="537"/>
      <c r="BL4" s="544">
        <v>313</v>
      </c>
      <c r="BM4" s="537"/>
      <c r="BN4" s="536">
        <v>314</v>
      </c>
      <c r="BO4" s="537"/>
      <c r="BP4" s="544">
        <v>315</v>
      </c>
      <c r="BQ4" s="537"/>
      <c r="BR4" s="536">
        <v>321</v>
      </c>
      <c r="BS4" s="537"/>
      <c r="BT4" s="536">
        <v>322</v>
      </c>
      <c r="BU4" s="537"/>
      <c r="BV4" s="536">
        <v>323</v>
      </c>
      <c r="BW4" s="537"/>
      <c r="BX4" s="536">
        <v>324</v>
      </c>
      <c r="BY4" s="537"/>
      <c r="BZ4" s="536">
        <v>325</v>
      </c>
      <c r="CA4" s="537"/>
      <c r="CB4" s="560">
        <v>411</v>
      </c>
      <c r="CC4" s="537"/>
      <c r="CD4" s="536">
        <v>412</v>
      </c>
      <c r="CE4" s="537"/>
      <c r="CF4" s="560">
        <v>413</v>
      </c>
      <c r="CG4" s="537"/>
      <c r="CH4" s="536">
        <v>414</v>
      </c>
      <c r="CI4" s="537"/>
      <c r="CJ4" s="560">
        <v>415</v>
      </c>
      <c r="CK4" s="537"/>
      <c r="CL4" s="536">
        <v>421</v>
      </c>
      <c r="CM4" s="537"/>
      <c r="CN4" s="536">
        <v>422</v>
      </c>
      <c r="CO4" s="537"/>
      <c r="CP4" s="536">
        <v>423</v>
      </c>
      <c r="CQ4" s="537"/>
      <c r="CR4" s="536">
        <v>424</v>
      </c>
      <c r="CS4" s="537"/>
      <c r="CT4" s="536">
        <v>425</v>
      </c>
      <c r="CU4" s="537"/>
      <c r="CV4" s="563"/>
      <c r="CW4" s="570"/>
      <c r="CX4" s="572"/>
      <c r="CY4" s="565"/>
      <c r="CZ4" s="566"/>
      <c r="DA4" s="567"/>
      <c r="DB4" s="568"/>
      <c r="DC4" s="568"/>
      <c r="DD4" s="568"/>
      <c r="DE4" s="568"/>
      <c r="DF4" s="561"/>
      <c r="DG4" s="561"/>
      <c r="DH4" s="574"/>
      <c r="DI4" s="594"/>
      <c r="DJ4" s="594"/>
      <c r="DK4" s="596"/>
      <c r="DL4" s="598"/>
      <c r="DM4" s="600"/>
      <c r="DN4" s="600"/>
      <c r="DO4" s="592"/>
      <c r="DP4" s="575"/>
      <c r="DQ4" s="575"/>
      <c r="DR4" s="575"/>
      <c r="DS4" s="575"/>
      <c r="DT4" s="575"/>
    </row>
    <row r="5" spans="1:128" s="214" customFormat="1" ht="24.9" customHeight="1" x14ac:dyDescent="0.65">
      <c r="A5" s="192">
        <f>'اختيار المقررات'!E1</f>
        <v>0</v>
      </c>
      <c r="B5" s="192" t="str">
        <f>'اختيار المقررات'!L1</f>
        <v/>
      </c>
      <c r="C5" s="192" t="str">
        <f>'اختيار المقررات'!Q1</f>
        <v/>
      </c>
      <c r="D5" s="192" t="str">
        <f>'اختيار المقررات'!W1</f>
        <v/>
      </c>
      <c r="E5" s="192" t="str">
        <f>'اختيار المقررات'!AE1</f>
        <v/>
      </c>
      <c r="F5" s="193" t="str">
        <f>'اختيار المقررات'!AB1</f>
        <v/>
      </c>
      <c r="G5" s="192" t="str">
        <f>'اختيار المقررات'!AB3</f>
        <v>غير سوري</v>
      </c>
      <c r="H5" s="194">
        <f>'اختيار المقررات'!Q3</f>
        <v>0</v>
      </c>
      <c r="I5" s="192" t="str">
        <f>'اختيار المقررات'!E3</f>
        <v/>
      </c>
      <c r="J5" s="195" t="str">
        <f>'اختيار المقررات'!L3</f>
        <v/>
      </c>
      <c r="K5" s="196" t="str">
        <f>'اختيار المقررات'!W3</f>
        <v>غير سوري</v>
      </c>
      <c r="L5" s="196" t="str">
        <f>'اختيار المقررات'!AE3</f>
        <v>لايوجد</v>
      </c>
      <c r="M5" s="196">
        <f>'اختيار المقررات'!W4</f>
        <v>0</v>
      </c>
      <c r="N5" s="196">
        <f>'اختيار المقررات'!AB4</f>
        <v>0</v>
      </c>
      <c r="O5" s="195">
        <f>'اختيار المقررات'!AE4</f>
        <v>0</v>
      </c>
      <c r="P5" s="197">
        <f>'اختيار المقررات'!E4</f>
        <v>0</v>
      </c>
      <c r="Q5" s="192">
        <f>'اختيار المقررات'!L4</f>
        <v>0</v>
      </c>
      <c r="R5" s="195">
        <f>'اختيار المقررات'!Q4</f>
        <v>0</v>
      </c>
      <c r="S5" s="198" t="e">
        <f>'اختيار المقررات'!E2</f>
        <v>#N/A</v>
      </c>
      <c r="T5" s="199" t="str">
        <f>IFERROR(IF(OR(T4=الإستمارة!$C$12,T4=الإستمارة!$C$13,T4=الإستمارة!$C$14,T4=الإستمارة!$C$15,T4=الإستمارة!$C$16,T4=الإستمارة!$C$17,T4=الإستمارة!$C$18),VLOOKUP(T4,الإستمارة!$C$12:$H$19,6,0),VLOOKUP(T4,الإستمارة!$K$12:$P$19,6,0)),"")</f>
        <v/>
      </c>
      <c r="U5" s="200" t="e">
        <f>'اختيار المقررات'!I8</f>
        <v>#N/A</v>
      </c>
      <c r="V5" s="199" t="str">
        <f>IFERROR(IF(OR(V4=الإستمارة!$C$12,V4=الإستمارة!$C$13,V4=الإستمارة!$C$14,V4=الإستمارة!$C$15,V4=الإستمارة!$C$16,V4=الإستمارة!$C$17,V4=الإستمارة!$C$18),VLOOKUP(V4,الإستمارة!$C$12:$H$19,6,0),VLOOKUP(V4,الإستمارة!$K$12:$P$19,6,0)),"")</f>
        <v/>
      </c>
      <c r="W5" s="200" t="e">
        <f>'اختيار المقررات'!I9</f>
        <v>#N/A</v>
      </c>
      <c r="X5" s="199" t="str">
        <f>IFERROR(IF(OR(X4=الإستمارة!$C$12,X4=الإستمارة!$C$13,X4=الإستمارة!$C$14,X4=الإستمارة!$C$15,X4=الإستمارة!$C$16,X4=الإستمارة!$C$17,X4=الإستمارة!$C$18),VLOOKUP(X4,الإستمارة!$C$12:$H$19,6,0),VLOOKUP(X4,الإستمارة!$K$12:$P$19,6,0)),"")</f>
        <v/>
      </c>
      <c r="Y5" s="200" t="e">
        <f>'اختيار المقررات'!I10</f>
        <v>#N/A</v>
      </c>
      <c r="Z5" s="199" t="str">
        <f>IFERROR(IF(OR(Z4=الإستمارة!$C$12,Z4=الإستمارة!$C$13,Z4=الإستمارة!$C$14,Z4=الإستمارة!$C$15,Z4=الإستمارة!$C$16,Z4=الإستمارة!$C$17,Z4=الإستمارة!$C$18),VLOOKUP(Z4,الإستمارة!$C$12:$H$19,6,0),VLOOKUP(Z4,الإستمارة!$K$12:$P$19,6,0)),"")</f>
        <v/>
      </c>
      <c r="AA5" s="200" t="e">
        <f>'اختيار المقررات'!I11</f>
        <v>#N/A</v>
      </c>
      <c r="AB5" s="199" t="str">
        <f>IFERROR(IF(OR(AB4=الإستمارة!$C$12,AB4=الإستمارة!$C$13,AB4=الإستمارة!$C$14,AB4=الإستمارة!$C$15,AB4=الإستمارة!$C$16,AB4=الإستمارة!$C$17,AB4=الإستمارة!$C$18),VLOOKUP(AB4,الإستمارة!$C$12:$H$19,6,0),VLOOKUP(AB4,الإستمارة!$K$12:$P$19,6,0)),"")</f>
        <v/>
      </c>
      <c r="AC5" s="200" t="e">
        <f>'اختيار المقررات'!I12</f>
        <v>#N/A</v>
      </c>
      <c r="AD5" s="201" t="str">
        <f>IFERROR(IF(OR(AD4=الإستمارة!$C$12,AD4=الإستمارة!$C$13,AD4=الإستمارة!$C$14,AD4=الإستمارة!$C$15,AD4=الإستمارة!$C$16,AD4=الإستمارة!$C$17,AD4=الإستمارة!$C$18),VLOOKUP(AD4,الإستمارة!$C$12:$H$19,6,0),VLOOKUP(AD4,الإستمارة!$K$12:$P$19,6,0)),"")</f>
        <v/>
      </c>
      <c r="AE5" s="202" t="e">
        <f>'اختيار المقررات'!Q8</f>
        <v>#N/A</v>
      </c>
      <c r="AF5" s="203" t="str">
        <f>IFERROR(IF(OR(AF4=الإستمارة!$C$12,AF4=الإستمارة!$C$13,AF4=الإستمارة!$C$14,AF4=الإستمارة!$C$15,AF4=الإستمارة!$C$16,AF4=الإستمارة!$C$17,AF4=الإستمارة!$C$18),VLOOKUP(AF4,الإستمارة!$C$12:$H$19,6,0),VLOOKUP(AF4,الإستمارة!$K$12:$P$19,6,0)),"")</f>
        <v/>
      </c>
      <c r="AG5" s="200" t="e">
        <f>'اختيار المقررات'!Q9</f>
        <v>#N/A</v>
      </c>
      <c r="AH5" s="201" t="str">
        <f>IFERROR(IF(OR(AH4=الإستمارة!$C$12,AH4=الإستمارة!$C$13,AH4=الإستمارة!$C$14,AH4=الإستمارة!$C$15,AH4=الإستمارة!$C$16,AH4=الإستمارة!$C$17,AH4=الإستمارة!$C$18),VLOOKUP(AH4,الإستمارة!$C$12:$H$19,6,0),VLOOKUP(AH4,الإستمارة!$K$12:$P$19,6,0)),"")</f>
        <v/>
      </c>
      <c r="AI5" s="200" t="e">
        <f>'اختيار المقررات'!Q10</f>
        <v>#N/A</v>
      </c>
      <c r="AJ5" s="201" t="str">
        <f>IFERROR(IF(OR(AJ4=الإستمارة!$C$12,AJ4=الإستمارة!$C$13,AJ4=الإستمارة!$C$14,AJ4=الإستمارة!$C$15,AJ4=الإستمارة!$C$16,AJ4=الإستمارة!$C$17,AJ4=الإستمارة!$C$18),VLOOKUP(AJ4,الإستمارة!$C$12:$H$19,6,0),VLOOKUP(AJ4,الإستمارة!$K$12:$P$19,6,0)),"")</f>
        <v/>
      </c>
      <c r="AK5" s="200" t="e">
        <f>'اختيار المقررات'!Q11</f>
        <v>#N/A</v>
      </c>
      <c r="AL5" s="201" t="str">
        <f>IFERROR(IF(OR(AL4=الإستمارة!$C$12,AL4=الإستمارة!$C$13,AL4=الإستمارة!$C$14,AL4=الإستمارة!$C$15,AL4=الإستمارة!$C$16,AL4=الإستمارة!$C$17,AL4=الإستمارة!$C$18),VLOOKUP(AL4,الإستمارة!$C$12:$H$19,6,0),VLOOKUP(AL4,الإستمارة!$K$12:$P$19,6,0)),"")</f>
        <v/>
      </c>
      <c r="AM5" s="200" t="e">
        <f>'اختيار المقررات'!Q12</f>
        <v>#N/A</v>
      </c>
      <c r="AN5" s="201" t="str">
        <f>IFERROR(IF(OR(AN4=الإستمارة!$C$12,AN4=الإستمارة!$C$13,AN4=الإستمارة!$C$14,AN4=الإستمارة!$C$15,AN4=الإستمارة!$C$16,AN4=الإستمارة!$C$17,AN4=الإستمارة!$C$18),VLOOKUP(AN4,الإستمارة!$C$12:$H$19,6,0),VLOOKUP(AN4,الإستمارة!$K$12:$P$19,6,0)),"")</f>
        <v/>
      </c>
      <c r="AO5" s="200" t="e">
        <f>'اختيار المقررات'!I15</f>
        <v>#N/A</v>
      </c>
      <c r="AP5" s="201" t="str">
        <f>IFERROR(IF(OR(AP4=الإستمارة!$C$12,AP4=الإستمارة!$C$13,AP4=الإستمارة!$C$14,AP4=الإستمارة!$C$15,AP4=الإستمارة!$C$16,AP4=الإستمارة!$C$17,AP4=الإستمارة!$C$18),VLOOKUP(AP4,الإستمارة!$C$12:$H$19,6,0),VLOOKUP(AP4,الإستمارة!$K$12:$P$19,6,0)),"")</f>
        <v/>
      </c>
      <c r="AQ5" s="204" t="e">
        <f>'اختيار المقررات'!I16</f>
        <v>#N/A</v>
      </c>
      <c r="AR5" s="199" t="str">
        <f>IFERROR(IF(OR(AR4=الإستمارة!$C$12,AR4=الإستمارة!$C$13,AR4=الإستمارة!$C$14,AR4=الإستمارة!$C$15,AR4=الإستمارة!$C$16,AR4=الإستمارة!$C$17,AR4=الإستمارة!$C$18),VLOOKUP(AR4,الإستمارة!$C$12:$H$19,6,0),VLOOKUP(AR4,الإستمارة!$K$12:$P$19,6,0)),"")</f>
        <v/>
      </c>
      <c r="AS5" s="200" t="e">
        <f>'اختيار المقررات'!I17</f>
        <v>#N/A</v>
      </c>
      <c r="AT5" s="201" t="str">
        <f>IFERROR(IF(OR(AT4=الإستمارة!$C$12,AT4=الإستمارة!$C$13,AT4=الإستمارة!$C$14,AT4=الإستمارة!$C$15,AT4=الإستمارة!$C$16,AT4=الإستمارة!$C$17,AT4=الإستمارة!$C$18),VLOOKUP(AT4,الإستمارة!$C$12:$H$19,6,0),VLOOKUP(AT4,الإستمارة!$K$12:$P$19,6,0)),"")</f>
        <v/>
      </c>
      <c r="AU5" s="200" t="e">
        <f>'اختيار المقررات'!I18</f>
        <v>#N/A</v>
      </c>
      <c r="AV5" s="201" t="str">
        <f>IFERROR(IF(OR(AV4=الإستمارة!$C$12,AV4=الإستمارة!$C$13,AV4=الإستمارة!$C$14,AV4=الإستمارة!$C$15,AV4=الإستمارة!$C$16,AV4=الإستمارة!$C$17,AV4=الإستمارة!$C$18),VLOOKUP(AV4,الإستمارة!$C$12:$H$19,6,0),VLOOKUP(AV4,الإستمارة!$K$12:$P$19,6,0)),"")</f>
        <v/>
      </c>
      <c r="AW5" s="200" t="e">
        <f>'اختيار المقررات'!I19</f>
        <v>#N/A</v>
      </c>
      <c r="AX5" s="201" t="str">
        <f>IFERROR(IF(OR(AX4=الإستمارة!$C$12,AX4=الإستمارة!$C$13,AX4=الإستمارة!$C$14,AX4=الإستمارة!$C$15,AX4=الإستمارة!$C$16,AX4=الإستمارة!$C$17,AX4=الإستمارة!$C$18),VLOOKUP(AX4,الإستمارة!$C$12:$H$19,6,0),VLOOKUP(AX4,الإستمارة!$K$12:$P$19,6,0)),"")</f>
        <v/>
      </c>
      <c r="AY5" s="200" t="e">
        <f>'اختيار المقررات'!Q15</f>
        <v>#N/A</v>
      </c>
      <c r="AZ5" s="201" t="str">
        <f>IFERROR(IF(OR(AZ4=الإستمارة!$C$12,AZ4=الإستمارة!$C$13,AZ4=الإستمارة!$C$14,AZ4=الإستمارة!$C$15,AZ4=الإستمارة!$C$16,AZ4=الإستمارة!$C$17,AZ4=الإستمارة!$C$18),VLOOKUP(AZ4,الإستمارة!$C$12:$H$19,6,0),VLOOKUP(AZ4,الإستمارة!$K$12:$P$19,6,0)),"")</f>
        <v/>
      </c>
      <c r="BA5" s="200" t="e">
        <f>'اختيار المقررات'!Q16</f>
        <v>#N/A</v>
      </c>
      <c r="BB5" s="201" t="str">
        <f>IFERROR(IF(OR(BB4=الإستمارة!$C$12,BB4=الإستمارة!$C$13,BB4=الإستمارة!$C$14,BB4=الإستمارة!$C$15,BB4=الإستمارة!$C$16,BB4=الإستمارة!$C$17,BB4=الإستمارة!$C$18),VLOOKUP(BB4,الإستمارة!$C$12:$H$19,6,0),VLOOKUP(BB4,الإستمارة!$K$12:$P$19,6,0)),"")</f>
        <v/>
      </c>
      <c r="BC5" s="202" t="e">
        <f>'اختيار المقررات'!Q17</f>
        <v>#N/A</v>
      </c>
      <c r="BD5" s="203" t="str">
        <f>IFERROR(IF(OR(BD4=الإستمارة!$C$12,BD4=الإستمارة!$C$13,BD4=الإستمارة!$C$14,BD4=الإستمارة!$C$15,BD4=الإستمارة!$C$16,BD4=الإستمارة!$C$17,BD4=الإستمارة!$C$18),VLOOKUP(BD4,الإستمارة!$C$12:$H$19,6,0),VLOOKUP(BD4,الإستمارة!$K$12:$P$19,6,0)),"")</f>
        <v/>
      </c>
      <c r="BE5" s="200" t="e">
        <f>'اختيار المقررات'!Q18</f>
        <v>#N/A</v>
      </c>
      <c r="BF5" s="201" t="str">
        <f>IFERROR(IF(OR(BF4=الإستمارة!$C$12,BF4=الإستمارة!$C$13,BF4=الإستمارة!$C$14,BF4=الإستمارة!$C$15,BF4=الإستمارة!$C$16,BF4=الإستمارة!$C$17,BF4=الإستمارة!$C$18),VLOOKUP(BF4,الإستمارة!$C$12:$H$19,6,0),VLOOKUP(BF4,الإستمارة!$K$12:$P$19,6,0)),"")</f>
        <v/>
      </c>
      <c r="BG5" s="200" t="e">
        <f>'اختيار المقررات'!Q19</f>
        <v>#N/A</v>
      </c>
      <c r="BH5" s="201" t="str">
        <f>IFERROR(IF(OR(BH4=الإستمارة!$C$12,BH4=الإستمارة!$C$13,BH4=الإستمارة!$C$14,BH4=الإستمارة!$C$15,BH4=الإستمارة!$C$16,BH4=الإستمارة!$C$17,BH4=الإستمارة!$C$18),VLOOKUP(BH4,الإستمارة!$C$12:$H$19,6,0),VLOOKUP(BH4,الإستمارة!$K$12:$P$19,6,0)),"")</f>
        <v/>
      </c>
      <c r="BI5" s="200" t="e">
        <f>'اختيار المقررات'!Y8</f>
        <v>#N/A</v>
      </c>
      <c r="BJ5" s="201" t="str">
        <f>IFERROR(IF(OR(BJ4=الإستمارة!$C$12,BJ4=الإستمارة!$C$13,BJ4=الإستمارة!$C$14,BJ4=الإستمارة!$C$15,BJ4=الإستمارة!$C$16,BJ4=الإستمارة!$C$17,BJ4=الإستمارة!$C$18),VLOOKUP(BJ4,الإستمارة!$C$12:$H$19,6,0),VLOOKUP(BJ4,الإستمارة!$K$12:$P$19,6,0)),"")</f>
        <v/>
      </c>
      <c r="BK5" s="200" t="e">
        <f>'اختيار المقررات'!Y9</f>
        <v>#N/A</v>
      </c>
      <c r="BL5" s="201" t="str">
        <f>IFERROR(IF(OR(BL4=الإستمارة!$C$12,BL4=الإستمارة!$C$13,BL4=الإستمارة!$C$14,BL4=الإستمارة!$C$15,BL4=الإستمارة!$C$16,BL4=الإستمارة!$C$17,BL4=الإستمارة!$C$18),VLOOKUP(BL4,الإستمارة!$C$12:$H$19,6,0),VLOOKUP(BL4,الإستمارة!$K$12:$P$19,6,0)),"")</f>
        <v/>
      </c>
      <c r="BM5" s="200" t="e">
        <f>'اختيار المقررات'!Y10</f>
        <v>#N/A</v>
      </c>
      <c r="BN5" s="201" t="str">
        <f>IFERROR(IF(OR(BN4=الإستمارة!$C$12,BN4=الإستمارة!$C$13,BN4=الإستمارة!$C$14,BN4=الإستمارة!$C$15,BN4=الإستمارة!$C$16,BN4=الإستمارة!$C$17,BN4=الإستمارة!$C$18),VLOOKUP(BN4,الإستمارة!$C$12:$H$19,6,0),VLOOKUP(BN4,الإستمارة!$K$12:$P$19,6,0)),"")</f>
        <v/>
      </c>
      <c r="BO5" s="204" t="e">
        <f>'اختيار المقررات'!Y11</f>
        <v>#N/A</v>
      </c>
      <c r="BP5" s="199" t="str">
        <f>IFERROR(IF(OR(BP4=الإستمارة!$C$12,BP4=الإستمارة!$C$13,BP4=الإستمارة!$C$14,BP4=الإستمارة!$C$15,BP4=الإستمارة!$C$16,BP4=الإستمارة!$C$17,BP4=الإستمارة!$C$18),VLOOKUP(BP4,الإستمارة!$C$12:$H$19,6,0),VLOOKUP(BP4,الإستمارة!$K$12:$P$19,6,0)),"")</f>
        <v/>
      </c>
      <c r="BQ5" s="200" t="e">
        <f>'اختيار المقررات'!Y12</f>
        <v>#N/A</v>
      </c>
      <c r="BR5" s="201" t="str">
        <f>IFERROR(IF(OR(BR4=الإستمارة!$C$12,BR4=الإستمارة!$C$13,BR4=الإستمارة!$C$14,BR4=الإستمارة!$C$15,BR4=الإستمارة!$C$16,BR4=الإستمارة!$C$17,BR4=الإستمارة!$C$18),VLOOKUP(BR4,الإستمارة!$C$12:$H$19,6,0),VLOOKUP(BR4,الإستمارة!$K$12:$P$19,6,0)),"")</f>
        <v/>
      </c>
      <c r="BS5" s="200" t="e">
        <f>'اختيار المقررات'!AG8</f>
        <v>#N/A</v>
      </c>
      <c r="BT5" s="201" t="str">
        <f>IFERROR(IF(OR(BT4=الإستمارة!$C$12,BT4=الإستمارة!$C$13,BT4=الإستمارة!$C$14,BT4=الإستمارة!$C$15,BT4=الإستمارة!$C$16,BT4=الإستمارة!$C$17,BT4=الإستمارة!$C$18),VLOOKUP(BT4,الإستمارة!$C$12:$H$19,6,0),VLOOKUP(BT4,الإستمارة!$K$12:$P$19,6,0)),"")</f>
        <v/>
      </c>
      <c r="BU5" s="200" t="e">
        <f>'اختيار المقررات'!AG9</f>
        <v>#N/A</v>
      </c>
      <c r="BV5" s="201" t="str">
        <f>IFERROR(IF(OR(BV4=الإستمارة!$C$12,BV4=الإستمارة!$C$13,BV4=الإستمارة!$C$14,BV4=الإستمارة!$C$15,BV4=الإستمارة!$C$16,BV4=الإستمارة!$C$17,BV4=الإستمارة!$C$18),VLOOKUP(BV4,الإستمارة!$C$12:$H$19,6,0),VLOOKUP(BV4,الإستمارة!$K$12:$P$19,6,0)),"")</f>
        <v/>
      </c>
      <c r="BW5" s="200" t="e">
        <f>'اختيار المقررات'!AG10</f>
        <v>#N/A</v>
      </c>
      <c r="BX5" s="201" t="str">
        <f>IFERROR(IF(OR(BX4=الإستمارة!$C$12,BX4=الإستمارة!$C$13,BX4=الإستمارة!$C$14,BX4=الإستمارة!$C$15,BX4=الإستمارة!$C$16,BX4=الإستمارة!$C$17,BX4=الإستمارة!$C$18),VLOOKUP(BX4,الإستمارة!$C$12:$H$19,6,0),VLOOKUP(BX4,الإستمارة!$K$12:$P$19,6,0)),"")</f>
        <v/>
      </c>
      <c r="BY5" s="200" t="e">
        <f>'اختيار المقررات'!AG11</f>
        <v>#N/A</v>
      </c>
      <c r="BZ5" s="201" t="str">
        <f>IFERROR(IF(OR(BZ4=الإستمارة!$C$12,BZ4=الإستمارة!$C$13,BZ4=الإستمارة!$C$14,BZ4=الإستمارة!$C$15,BZ4=الإستمارة!$C$16,BZ4=الإستمارة!$C$17,BZ4=الإستمارة!$C$18),VLOOKUP(BZ4,الإستمارة!$C$12:$H$19,6,0),VLOOKUP(BZ4,الإستمارة!$K$12:$P$19,6,0)),"")</f>
        <v/>
      </c>
      <c r="CA5" s="202" t="e">
        <f>'اختيار المقررات'!AG12</f>
        <v>#N/A</v>
      </c>
      <c r="CB5" s="203" t="str">
        <f>IFERROR(IF(OR(CB4=الإستمارة!$C$12,CB4=الإستمارة!$C$13,CB4=الإستمارة!$C$14,CB4=الإستمارة!$C$15,CB4=الإستمارة!$C$16,CB4=الإستمارة!$C$17,CB4=الإستمارة!$C$18),VLOOKUP(CB4,الإستمارة!$C$12:$H$19,6,0),VLOOKUP(CB4,الإستمارة!$K$12:$P$19,6,0)),"")</f>
        <v/>
      </c>
      <c r="CC5" s="200" t="e">
        <f>'اختيار المقررات'!Y15</f>
        <v>#N/A</v>
      </c>
      <c r="CD5" s="201" t="str">
        <f>IFERROR(IF(OR(CD4=الإستمارة!$C$12,CD4=الإستمارة!$C$13,CD4=الإستمارة!$C$14,CD4=الإستمارة!$C$15,CD4=الإستمارة!$C$16,CD4=الإستمارة!$C$17,CD4=الإستمارة!$C$18),VLOOKUP(CD4,الإستمارة!$C$12:$H$19,6,0),VLOOKUP(CD4,الإستمارة!$K$12:$P$19,6,0)),"")</f>
        <v/>
      </c>
      <c r="CE5" s="200" t="e">
        <f>'اختيار المقررات'!Y16</f>
        <v>#N/A</v>
      </c>
      <c r="CF5" s="201" t="str">
        <f>IFERROR(IF(OR(CF4=الإستمارة!$C$12,CF4=الإستمارة!$C$13,CF4=الإستمارة!$C$14,CF4=الإستمارة!$C$15,CF4=الإستمارة!$C$16,CF4=الإستمارة!$C$17,CF4=الإستمارة!$C$18),VLOOKUP(CF4,الإستمارة!$C$12:$H$19,6,0),VLOOKUP(CF4,الإستمارة!$K$12:$P$19,6,0)),"")</f>
        <v/>
      </c>
      <c r="CG5" s="200" t="e">
        <f>'اختيار المقررات'!Y17</f>
        <v>#N/A</v>
      </c>
      <c r="CH5" s="201" t="str">
        <f>IFERROR(IF(OR(CH4=الإستمارة!$C$12,CH4=الإستمارة!$C$13,CH4=الإستمارة!$C$14,CH4=الإستمارة!$C$15,CH4=الإستمارة!$C$16,CH4=الإستمارة!$C$17,CH4=الإستمارة!$C$18),VLOOKUP(CH4,الإستمارة!$C$12:$H$19,6,0),VLOOKUP(CH4,الإستمارة!$K$12:$P$19,6,0)),"")</f>
        <v/>
      </c>
      <c r="CI5" s="200" t="e">
        <f>'اختيار المقررات'!Y18</f>
        <v>#N/A</v>
      </c>
      <c r="CJ5" s="201" t="str">
        <f>IFERROR(IF(OR(CJ4=الإستمارة!$C$12,CJ4=الإستمارة!$C$13,CJ4=الإستمارة!$C$14,CJ4=الإستمارة!$C$15,CJ4=الإستمارة!$C$16,CJ4=الإستمارة!$C$17,CJ4=الإستمارة!$C$18),VLOOKUP(CJ4,الإستمارة!$C$12:$H$19,6,0),VLOOKUP(CJ4,الإستمارة!$K$12:$P$19,6,0)),"")</f>
        <v/>
      </c>
      <c r="CK5" s="200" t="e">
        <f>'اختيار المقررات'!Y19</f>
        <v>#N/A</v>
      </c>
      <c r="CL5" s="201" t="str">
        <f>IFERROR(IF(OR(CL4=الإستمارة!$C$12,CL4=الإستمارة!$C$13,CL4=الإستمارة!$C$14,CL4=الإستمارة!$C$15,CL4=الإستمارة!$C$16,CL4=الإستمارة!$C$17,CL4=الإستمارة!$C$18),VLOOKUP(CL4,الإستمارة!$C$12:$H$19,6,0),VLOOKUP(CL4,الإستمارة!$K$12:$P$19,6,0)),"")</f>
        <v/>
      </c>
      <c r="CM5" s="204" t="e">
        <f>'اختيار المقررات'!AG15</f>
        <v>#N/A</v>
      </c>
      <c r="CN5" s="199" t="str">
        <f>IFERROR(IF(OR(CN4=الإستمارة!$C$12,CN4=الإستمارة!$C$13,CN4=الإستمارة!$C$14,CN4=الإستمارة!$C$15,CN4=الإستمارة!$C$16,CN4=الإستمارة!$C$17,CN4=الإستمارة!$C$18),VLOOKUP(CN4,الإستمارة!$C$12:$H$19,6,0),VLOOKUP(CN4,الإستمارة!$K$12:$P$19,6,0)),"")</f>
        <v/>
      </c>
      <c r="CO5" s="200" t="e">
        <f>'اختيار المقررات'!AG16</f>
        <v>#N/A</v>
      </c>
      <c r="CP5" s="201" t="str">
        <f>IFERROR(IF(OR(CP4=الإستمارة!$C$12,CP4=الإستمارة!$C$13,CP4=الإستمارة!$C$14,CP4=الإستمارة!$C$15,CP4=الإستمارة!$C$16,CP4=الإستمارة!$C$17,CP4=الإستمارة!$C$18),VLOOKUP(CP4,الإستمارة!$C$12:$H$19,6,0),VLOOKUP(CP4,الإستمارة!$K$12:$P$19,6,0)),"")</f>
        <v/>
      </c>
      <c r="CQ5" s="200" t="e">
        <f>'اختيار المقررات'!AG17</f>
        <v>#N/A</v>
      </c>
      <c r="CR5" s="201" t="str">
        <f>IFERROR(IF(OR(CR4=الإستمارة!$C$12,CR4=الإستمارة!$C$13,CR4=الإستمارة!$C$14,CR4=الإستمارة!$C$15,CR4=الإستمارة!$C$16,CR4=الإستمارة!$C$17,CR4=الإستمارة!$C$18),VLOOKUP(CR4,الإستمارة!$C$12:$H$19,6,0),VLOOKUP(CR4,الإستمارة!$K$12:$P$19,6,0)),"")</f>
        <v/>
      </c>
      <c r="CS5" s="200" t="e">
        <f>'اختيار المقررات'!AG18</f>
        <v>#N/A</v>
      </c>
      <c r="CT5" s="201" t="str">
        <f>IFERROR(IF(OR(CT4=الإستمارة!$C$12,CT4=الإستمارة!$C$13,CT4=الإستمارة!$C$14,CT4=الإستمارة!$C$15,CT4=الإستمارة!$C$16,CT4=الإستمارة!$C$17,CT4=الإستمارة!$C$18),VLOOKUP(CT4,الإستمارة!$C$12:$H$19,6,0),VLOOKUP(CT4,الإستمارة!$K$12:$P$19,6,0)),"")</f>
        <v/>
      </c>
      <c r="CU5" s="200" t="e">
        <f>'اختيار المقررات'!AG19</f>
        <v>#N/A</v>
      </c>
      <c r="CV5" s="205" t="e">
        <f>'اختيار المقررات'!Q5</f>
        <v>#N/A</v>
      </c>
      <c r="CW5" s="206" t="e">
        <f>'اختيار المقررات'!W5</f>
        <v>#N/A</v>
      </c>
      <c r="CX5" s="207" t="e">
        <f>'اختيار المقررات'!AB5</f>
        <v>#N/A</v>
      </c>
      <c r="CY5" s="208">
        <f>'اختيار المقررات'!F5</f>
        <v>0</v>
      </c>
      <c r="CZ5" s="209" t="e">
        <f>'اختيار المقررات'!N27</f>
        <v>#N/A</v>
      </c>
      <c r="DA5" s="210" t="e">
        <f>'اختيار المقررات'!N25</f>
        <v>#N/A</v>
      </c>
      <c r="DB5" s="210" t="e">
        <f>'اختيار المقررات'!N26</f>
        <v>#N/A</v>
      </c>
      <c r="DC5" s="210" t="e">
        <f>'اختيار المقررات'!N28</f>
        <v>#N/A</v>
      </c>
      <c r="DD5" s="211" t="e">
        <f>'اختيار المقررات'!N29</f>
        <v>#N/A</v>
      </c>
      <c r="DE5" s="210" t="str">
        <f>'اختيار المقررات'!V28</f>
        <v>لا</v>
      </c>
      <c r="DF5" s="210" t="e">
        <f>'اختيار المقررات'!V29</f>
        <v>#N/A</v>
      </c>
      <c r="DG5" s="210" t="e">
        <f>'اختيار المقررات'!AC29</f>
        <v>#N/A</v>
      </c>
      <c r="DH5" s="205">
        <f>'اختيار المقررات'!AD25</f>
        <v>0</v>
      </c>
      <c r="DI5" s="212">
        <f>'اختيار المقررات'!AD26</f>
        <v>0</v>
      </c>
      <c r="DJ5" s="210">
        <f>'اختيار المقررات'!AD27</f>
        <v>0</v>
      </c>
      <c r="DK5" s="213">
        <f>SUM(DH5:DJ5)</f>
        <v>0</v>
      </c>
      <c r="DL5" s="205" t="str">
        <f>'اختيار المقررات'!AB2</f>
        <v xml:space="preserve"> </v>
      </c>
      <c r="DM5" s="206">
        <f>'اختيار المقررات'!W2</f>
        <v>0</v>
      </c>
      <c r="DN5" s="206">
        <f>'اختيار المقررات'!Q2</f>
        <v>0</v>
      </c>
      <c r="DO5" s="213">
        <f>'اختيار المقررات'!L2</f>
        <v>0</v>
      </c>
      <c r="DP5" s="216" t="str">
        <f>'اختيار المقررات'!C26</f>
        <v/>
      </c>
      <c r="DQ5" s="216" t="str">
        <f>'اختيار المقررات'!C27</f>
        <v/>
      </c>
      <c r="DR5" s="216" t="str">
        <f>'اختيار المقررات'!C28</f>
        <v/>
      </c>
      <c r="DS5" s="216" t="str">
        <f>'اختيار المقررات'!C29</f>
        <v/>
      </c>
      <c r="DT5" s="216" t="str">
        <f>'اختيار المقررات'!C30</f>
        <v/>
      </c>
      <c r="DU5" s="214" t="e">
        <f>'اختيار المقررات'!Y28</f>
        <v>#N/A</v>
      </c>
    </row>
  </sheetData>
  <sheetProtection algorithmName="SHA-512" hashValue="QQ65L0kmSC6BRRyomoQ9Aq2vXWs7OIk61WukqcF9XsruDIpRN6KAXJQOEDOaQmAXnI47RLC5kqwVVe6D/eJfLQ==" saltValue="z5AtXqZDfBcImSoNKH6Kqg==" spinCount="100000" sheet="1" objects="1" scenarios="1"/>
  <mergeCells count="131">
    <mergeCell ref="CT4:CU4"/>
    <mergeCell ref="CH4:CI4"/>
    <mergeCell ref="DH3:DH4"/>
    <mergeCell ref="BP4:BQ4"/>
    <mergeCell ref="BR4:BS4"/>
    <mergeCell ref="BV4:BW4"/>
    <mergeCell ref="DP3:DT4"/>
    <mergeCell ref="CV1:CX2"/>
    <mergeCell ref="CY1:CY2"/>
    <mergeCell ref="CZ1:DG2"/>
    <mergeCell ref="DH1:DK2"/>
    <mergeCell ref="DL1:DO2"/>
    <mergeCell ref="CL3:CM3"/>
    <mergeCell ref="CN3:CO3"/>
    <mergeCell ref="CP3:CQ3"/>
    <mergeCell ref="CR3:CS3"/>
    <mergeCell ref="CT3:CU3"/>
    <mergeCell ref="DO3:DO4"/>
    <mergeCell ref="DI3:DI4"/>
    <mergeCell ref="DJ3:DJ4"/>
    <mergeCell ref="DK3:DK4"/>
    <mergeCell ref="DL3:DL4"/>
    <mergeCell ref="DM3:DM4"/>
    <mergeCell ref="DN3:DN4"/>
    <mergeCell ref="DG3:DG4"/>
    <mergeCell ref="AZ3:BA3"/>
    <mergeCell ref="AH3:AI3"/>
    <mergeCell ref="AJ3:AK3"/>
    <mergeCell ref="AL3:AM3"/>
    <mergeCell ref="AN3:AO3"/>
    <mergeCell ref="CV3:CV4"/>
    <mergeCell ref="DF3:DF4"/>
    <mergeCell ref="CR4:CS4"/>
    <mergeCell ref="CB3:CC3"/>
    <mergeCell ref="CD3:CE3"/>
    <mergeCell ref="CJ4:CK4"/>
    <mergeCell ref="CL4:CM4"/>
    <mergeCell ref="CY3:CY4"/>
    <mergeCell ref="CZ3:CZ4"/>
    <mergeCell ref="DA3:DA4"/>
    <mergeCell ref="DB3:DB4"/>
    <mergeCell ref="DD3:DD4"/>
    <mergeCell ref="DE3:DE4"/>
    <mergeCell ref="DC3:DC4"/>
    <mergeCell ref="CW3:CW4"/>
    <mergeCell ref="CX3:CX4"/>
    <mergeCell ref="CB4:CC4"/>
    <mergeCell ref="CD4:CE4"/>
    <mergeCell ref="CB1:CU1"/>
    <mergeCell ref="AN1:BG1"/>
    <mergeCell ref="AN2:AW2"/>
    <mergeCell ref="AX2:BG2"/>
    <mergeCell ref="BR2:CA2"/>
    <mergeCell ref="CB2:CK2"/>
    <mergeCell ref="CL2:CU2"/>
    <mergeCell ref="BH1:CA1"/>
    <mergeCell ref="AP3:AQ3"/>
    <mergeCell ref="CF3:CG3"/>
    <mergeCell ref="CH3:CI3"/>
    <mergeCell ref="CJ3:CK3"/>
    <mergeCell ref="BL3:BM3"/>
    <mergeCell ref="BN3:BO3"/>
    <mergeCell ref="BP3:BQ3"/>
    <mergeCell ref="BR3:BS3"/>
    <mergeCell ref="BT3:BU3"/>
    <mergeCell ref="AX4:AY4"/>
    <mergeCell ref="AZ4:BA4"/>
    <mergeCell ref="BB4:BC4"/>
    <mergeCell ref="BD4:BE4"/>
    <mergeCell ref="BL4:BM4"/>
    <mergeCell ref="BX4:BY4"/>
    <mergeCell ref="BZ4:CA4"/>
    <mergeCell ref="BN4:BO4"/>
    <mergeCell ref="AX3:AY3"/>
    <mergeCell ref="BH3:BI3"/>
    <mergeCell ref="BJ3:BK3"/>
    <mergeCell ref="CN4:CO4"/>
    <mergeCell ref="CP4:CQ4"/>
    <mergeCell ref="BV3:BW3"/>
    <mergeCell ref="BX3:BY3"/>
    <mergeCell ref="BZ3:CA3"/>
    <mergeCell ref="BB3:BC3"/>
    <mergeCell ref="BD3:BE3"/>
    <mergeCell ref="BF3:BG3"/>
    <mergeCell ref="BT4:BU4"/>
    <mergeCell ref="CF4:CG4"/>
    <mergeCell ref="M1:M4"/>
    <mergeCell ref="A1:A2"/>
    <mergeCell ref="B1:B2"/>
    <mergeCell ref="C1:J2"/>
    <mergeCell ref="K1:K4"/>
    <mergeCell ref="L1:L4"/>
    <mergeCell ref="N1:N4"/>
    <mergeCell ref="O1:O4"/>
    <mergeCell ref="P1:R2"/>
    <mergeCell ref="S1:S4"/>
    <mergeCell ref="T1:AM1"/>
    <mergeCell ref="T2:AC2"/>
    <mergeCell ref="AD2:AM2"/>
    <mergeCell ref="X4:Y4"/>
    <mergeCell ref="BH2:BQ2"/>
    <mergeCell ref="P3:P4"/>
    <mergeCell ref="Z4:AA4"/>
    <mergeCell ref="AB4:AC4"/>
    <mergeCell ref="AD4:AE4"/>
    <mergeCell ref="Q3:Q4"/>
    <mergeCell ref="R3:R4"/>
    <mergeCell ref="T4:U4"/>
    <mergeCell ref="V4:W4"/>
    <mergeCell ref="T3:U3"/>
    <mergeCell ref="V3:W3"/>
    <mergeCell ref="BF4:BG4"/>
    <mergeCell ref="BH4:BI4"/>
    <mergeCell ref="BJ4:BK4"/>
    <mergeCell ref="AF4:AG4"/>
    <mergeCell ref="AH4:AI4"/>
    <mergeCell ref="AJ4:AK4"/>
    <mergeCell ref="AL4:AM4"/>
    <mergeCell ref="AN4:AO4"/>
    <mergeCell ref="AP4:AQ4"/>
    <mergeCell ref="X3:Y3"/>
    <mergeCell ref="Z3:AA3"/>
    <mergeCell ref="AB3:AC3"/>
    <mergeCell ref="AD3:AE3"/>
    <mergeCell ref="AF3:AG3"/>
    <mergeCell ref="AR3:AS3"/>
    <mergeCell ref="AT3:AU3"/>
    <mergeCell ref="AV3:AW3"/>
    <mergeCell ref="AV4:AW4"/>
    <mergeCell ref="AR4:AS4"/>
    <mergeCell ref="AT4:AU4"/>
  </mergeCells>
  <conditionalFormatting sqref="A5">
    <cfRule type="duplicateValues" dxfId="1" priority="1"/>
  </conditionalFormatting>
  <conditionalFormatting sqref="A5">
    <cfRule type="duplicateValues" dxfId="0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5"/>
  <dimension ref="A1:AB1737"/>
  <sheetViews>
    <sheetView rightToLeft="1" workbookViewId="0">
      <pane xSplit="1" ySplit="2" topLeftCell="I39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21875" style="245" bestFit="1" customWidth="1"/>
    <col min="2" max="2" width="21.44140625" style="245" bestFit="1" customWidth="1"/>
    <col min="3" max="3" width="11.88671875" style="245" bestFit="1" customWidth="1"/>
    <col min="4" max="4" width="12.5546875" style="245" bestFit="1" customWidth="1"/>
    <col min="5" max="5" width="6.5546875" style="245" bestFit="1" customWidth="1"/>
    <col min="6" max="6" width="10.44140625" style="245" bestFit="1" customWidth="1"/>
    <col min="7" max="7" width="18.5546875" style="245" bestFit="1" customWidth="1"/>
    <col min="8" max="8" width="12" style="245" bestFit="1" customWidth="1"/>
    <col min="9" max="9" width="8.88671875" style="245" bestFit="1" customWidth="1"/>
    <col min="10" max="11" width="9.5546875" style="245" bestFit="1" customWidth="1"/>
    <col min="12" max="12" width="11.109375" style="245" bestFit="1" customWidth="1"/>
    <col min="13" max="13" width="8.109375" style="245" bestFit="1" customWidth="1"/>
    <col min="14" max="14" width="29.88671875" style="245" bestFit="1" customWidth="1"/>
    <col min="15" max="15" width="25.44140625" style="245" bestFit="1" customWidth="1"/>
    <col min="16" max="16" width="11.6640625" style="245" bestFit="1" customWidth="1"/>
    <col min="17" max="17" width="12.44140625" style="245" bestFit="1" customWidth="1"/>
    <col min="18" max="18" width="13.6640625" style="245" bestFit="1" customWidth="1"/>
    <col min="19" max="19" width="12.44140625" style="245" bestFit="1" customWidth="1"/>
    <col min="20" max="20" width="13.5546875" style="245" bestFit="1" customWidth="1"/>
    <col min="21" max="21" width="10.44140625" style="245" bestFit="1" customWidth="1"/>
    <col min="22" max="25" width="10.88671875" style="245" customWidth="1"/>
    <col min="26" max="26" width="20.21875" style="245" customWidth="1"/>
    <col min="27" max="16384" width="9" style="245"/>
  </cols>
  <sheetData>
    <row r="1" spans="1:26" x14ac:dyDescent="0.3">
      <c r="A1" s="245">
        <v>1</v>
      </c>
      <c r="B1" s="245">
        <v>2</v>
      </c>
      <c r="C1" s="245">
        <v>3</v>
      </c>
      <c r="D1" s="245">
        <v>4</v>
      </c>
      <c r="E1" s="245">
        <v>5</v>
      </c>
      <c r="F1" s="245">
        <v>6</v>
      </c>
      <c r="G1" s="245">
        <v>7</v>
      </c>
      <c r="H1" s="245">
        <v>8</v>
      </c>
      <c r="I1" s="245">
        <v>9</v>
      </c>
      <c r="J1" s="245">
        <v>10</v>
      </c>
      <c r="K1" s="245">
        <v>11</v>
      </c>
      <c r="L1" s="245">
        <v>12</v>
      </c>
      <c r="M1" s="245">
        <v>13</v>
      </c>
      <c r="N1" s="245">
        <v>14</v>
      </c>
      <c r="O1" s="245">
        <v>15</v>
      </c>
      <c r="P1" s="245">
        <v>16</v>
      </c>
      <c r="Q1" s="245">
        <v>17</v>
      </c>
      <c r="R1" s="245">
        <v>18</v>
      </c>
      <c r="S1" s="245">
        <v>19</v>
      </c>
      <c r="T1" s="245">
        <v>20</v>
      </c>
      <c r="U1" s="245">
        <v>21</v>
      </c>
      <c r="V1" s="245">
        <v>22</v>
      </c>
      <c r="W1" s="245">
        <v>23</v>
      </c>
      <c r="X1" s="245">
        <v>24</v>
      </c>
      <c r="Y1" s="245">
        <v>25</v>
      </c>
      <c r="Z1" s="245">
        <v>26</v>
      </c>
    </row>
    <row r="2" spans="1:26" s="246" customFormat="1" ht="33.75" customHeight="1" x14ac:dyDescent="0.3">
      <c r="A2" s="246" t="s">
        <v>49</v>
      </c>
      <c r="B2" s="246" t="s">
        <v>57</v>
      </c>
      <c r="C2" s="246" t="s">
        <v>50</v>
      </c>
      <c r="D2" s="246" t="s">
        <v>51</v>
      </c>
      <c r="E2" s="246" t="s">
        <v>11</v>
      </c>
      <c r="F2" s="246" t="s">
        <v>52</v>
      </c>
      <c r="G2" s="246" t="s">
        <v>6</v>
      </c>
      <c r="H2" s="246" t="s">
        <v>10</v>
      </c>
      <c r="I2" s="246" t="s">
        <v>9</v>
      </c>
      <c r="J2" s="246" t="s">
        <v>12</v>
      </c>
      <c r="K2" s="246" t="s">
        <v>54</v>
      </c>
      <c r="L2" s="246" t="s">
        <v>55</v>
      </c>
      <c r="M2" s="246" t="s">
        <v>58</v>
      </c>
      <c r="N2" s="246" t="s">
        <v>3544</v>
      </c>
      <c r="O2" s="246" t="s">
        <v>60</v>
      </c>
      <c r="P2" s="246" t="s">
        <v>15</v>
      </c>
      <c r="Q2" s="246" t="s">
        <v>61</v>
      </c>
      <c r="R2" s="246" t="s">
        <v>239</v>
      </c>
      <c r="S2" s="246" t="s">
        <v>62</v>
      </c>
      <c r="T2" s="246" t="s">
        <v>63</v>
      </c>
      <c r="U2" s="246" t="s">
        <v>44</v>
      </c>
      <c r="V2" s="246" t="s">
        <v>761</v>
      </c>
      <c r="W2" s="246" t="s">
        <v>762</v>
      </c>
      <c r="X2" s="246" t="s">
        <v>763</v>
      </c>
      <c r="Y2" s="246" t="s">
        <v>847</v>
      </c>
      <c r="Z2" s="246" t="s">
        <v>1521</v>
      </c>
    </row>
    <row r="3" spans="1:26" x14ac:dyDescent="0.3">
      <c r="A3" s="245">
        <v>120936</v>
      </c>
      <c r="B3" s="245" t="s">
        <v>2834</v>
      </c>
      <c r="C3" s="245" t="s">
        <v>522</v>
      </c>
      <c r="D3" s="245" t="s">
        <v>566</v>
      </c>
      <c r="E3" s="245" t="s">
        <v>438</v>
      </c>
      <c r="F3" s="247">
        <v>34733</v>
      </c>
      <c r="G3" s="245" t="s">
        <v>415</v>
      </c>
      <c r="H3" s="245" t="s">
        <v>440</v>
      </c>
      <c r="I3" s="248" t="str">
        <f>VLOOKUP(A3,ورقة4!$A$1:$B$1271,2,0)</f>
        <v>الثانية</v>
      </c>
      <c r="S3" s="245">
        <v>545</v>
      </c>
      <c r="T3" s="249">
        <v>44419</v>
      </c>
      <c r="U3" s="245">
        <v>10000</v>
      </c>
    </row>
    <row r="4" spans="1:26" x14ac:dyDescent="0.3">
      <c r="A4" s="245">
        <v>120937</v>
      </c>
      <c r="B4" s="245" t="s">
        <v>2842</v>
      </c>
      <c r="C4" s="245" t="s">
        <v>105</v>
      </c>
      <c r="D4" s="245" t="s">
        <v>261</v>
      </c>
      <c r="E4" s="245" t="s">
        <v>438</v>
      </c>
      <c r="F4" s="247">
        <v>35156</v>
      </c>
      <c r="G4" s="245" t="s">
        <v>813</v>
      </c>
      <c r="H4" s="245" t="s">
        <v>440</v>
      </c>
      <c r="I4" s="248" t="str">
        <f>VLOOKUP(A4,ورقة4!$A$1:$B$1271,2,0)</f>
        <v>الثانية</v>
      </c>
      <c r="S4" s="245">
        <v>546</v>
      </c>
      <c r="T4" s="249">
        <v>44419</v>
      </c>
      <c r="U4" s="245">
        <v>10000</v>
      </c>
    </row>
    <row r="5" spans="1:26" x14ac:dyDescent="0.3">
      <c r="A5" s="245">
        <v>123270</v>
      </c>
      <c r="B5" s="245" t="s">
        <v>2310</v>
      </c>
      <c r="C5" s="245" t="s">
        <v>914</v>
      </c>
      <c r="D5" s="245" t="s">
        <v>612</v>
      </c>
      <c r="E5" s="245" t="s">
        <v>439</v>
      </c>
      <c r="F5" s="247">
        <v>32458</v>
      </c>
      <c r="G5" s="245" t="s">
        <v>2311</v>
      </c>
      <c r="H5" s="245" t="s">
        <v>440</v>
      </c>
      <c r="I5" s="248" t="str">
        <f>VLOOKUP(A5,ورقة4!$A$1:$B$1271,2,0)</f>
        <v>الثانية</v>
      </c>
      <c r="S5" s="245">
        <v>554</v>
      </c>
      <c r="T5" s="249">
        <v>44423</v>
      </c>
      <c r="U5" s="245">
        <v>19500</v>
      </c>
    </row>
    <row r="6" spans="1:26" x14ac:dyDescent="0.3">
      <c r="A6" s="245">
        <v>122063</v>
      </c>
      <c r="B6" s="245" t="s">
        <v>2835</v>
      </c>
      <c r="C6" s="245" t="s">
        <v>72</v>
      </c>
      <c r="D6" s="245" t="s">
        <v>668</v>
      </c>
      <c r="E6" s="245" t="s">
        <v>438</v>
      </c>
      <c r="F6" s="247">
        <v>35433</v>
      </c>
      <c r="G6" s="245" t="s">
        <v>808</v>
      </c>
      <c r="H6" s="245" t="s">
        <v>440</v>
      </c>
      <c r="I6" s="248" t="str">
        <f>VLOOKUP(A6,ورقة4!$A$1:$B$1271,2,0)</f>
        <v>الثانية</v>
      </c>
      <c r="S6" s="245">
        <v>555</v>
      </c>
      <c r="T6" s="249">
        <v>44423</v>
      </c>
      <c r="U6" s="245">
        <v>10000</v>
      </c>
    </row>
    <row r="7" spans="1:26" x14ac:dyDescent="0.3">
      <c r="A7" s="245">
        <v>121556</v>
      </c>
      <c r="B7" s="245" t="s">
        <v>2236</v>
      </c>
      <c r="C7" s="245" t="s">
        <v>179</v>
      </c>
      <c r="D7" s="245" t="s">
        <v>261</v>
      </c>
      <c r="E7" s="245" t="s">
        <v>439</v>
      </c>
      <c r="F7" s="247">
        <v>32143</v>
      </c>
      <c r="G7" s="245" t="s">
        <v>808</v>
      </c>
      <c r="H7" s="245" t="s">
        <v>440</v>
      </c>
      <c r="I7" s="248" t="str">
        <f>VLOOKUP(A7,ورقة4!$A$1:$B$1271,2,0)</f>
        <v>الثانية</v>
      </c>
      <c r="S7" s="245">
        <v>574</v>
      </c>
      <c r="T7" s="249">
        <v>44395</v>
      </c>
      <c r="U7" s="245">
        <v>15000</v>
      </c>
    </row>
    <row r="8" spans="1:26" x14ac:dyDescent="0.3">
      <c r="A8" s="245">
        <v>122359</v>
      </c>
      <c r="B8" s="245" t="s">
        <v>2257</v>
      </c>
      <c r="C8" s="245" t="s">
        <v>105</v>
      </c>
      <c r="D8" s="245" t="s">
        <v>539</v>
      </c>
      <c r="E8" s="245" t="s">
        <v>439</v>
      </c>
      <c r="F8" s="247">
        <v>32227</v>
      </c>
      <c r="G8" s="245" t="s">
        <v>808</v>
      </c>
      <c r="H8" s="245" t="s">
        <v>440</v>
      </c>
      <c r="I8" s="248" t="str">
        <f>VLOOKUP(A8,ورقة4!$A$1:$B$1271,2,0)</f>
        <v>الثانية</v>
      </c>
      <c r="S8" s="245">
        <v>588</v>
      </c>
      <c r="T8" s="249">
        <v>44426</v>
      </c>
      <c r="U8" s="245">
        <v>14000</v>
      </c>
    </row>
    <row r="9" spans="1:26" x14ac:dyDescent="0.3">
      <c r="A9" s="245">
        <v>121662</v>
      </c>
      <c r="B9" s="245" t="s">
        <v>2186</v>
      </c>
      <c r="C9" s="245" t="s">
        <v>2187</v>
      </c>
      <c r="D9" s="245" t="s">
        <v>258</v>
      </c>
      <c r="E9" s="245" t="s">
        <v>439</v>
      </c>
      <c r="F9" s="247">
        <v>30685</v>
      </c>
      <c r="G9" s="245" t="s">
        <v>415</v>
      </c>
      <c r="H9" s="245" t="s">
        <v>440</v>
      </c>
      <c r="I9" s="248" t="str">
        <f>VLOOKUP(A9,ورقة4!$A$1:$B$1271,2,0)</f>
        <v>الثانية</v>
      </c>
      <c r="S9" s="245">
        <v>589</v>
      </c>
      <c r="T9" s="249">
        <v>44426</v>
      </c>
      <c r="U9" s="245">
        <v>14000</v>
      </c>
    </row>
    <row r="10" spans="1:26" x14ac:dyDescent="0.3">
      <c r="A10" s="245">
        <v>120511</v>
      </c>
      <c r="B10" s="245" t="s">
        <v>2910</v>
      </c>
      <c r="C10" s="245" t="s">
        <v>137</v>
      </c>
      <c r="D10" s="245" t="s">
        <v>355</v>
      </c>
      <c r="E10" s="245" t="s">
        <v>439</v>
      </c>
      <c r="F10" s="247">
        <v>35527</v>
      </c>
      <c r="G10" s="245" t="s">
        <v>415</v>
      </c>
      <c r="H10" s="245" t="s">
        <v>440</v>
      </c>
      <c r="I10" s="248" t="str">
        <f>VLOOKUP(A10,ورقة4!$A$1:$B$1271,2,0)</f>
        <v>الثانية</v>
      </c>
      <c r="S10" s="245">
        <v>591</v>
      </c>
      <c r="T10" s="249">
        <v>44426</v>
      </c>
      <c r="U10" s="245">
        <v>10000</v>
      </c>
    </row>
    <row r="11" spans="1:26" x14ac:dyDescent="0.3">
      <c r="A11" s="245">
        <v>120826</v>
      </c>
      <c r="B11" s="245" t="s">
        <v>2528</v>
      </c>
      <c r="C11" s="245" t="s">
        <v>74</v>
      </c>
      <c r="D11" s="245" t="s">
        <v>290</v>
      </c>
      <c r="E11" s="245" t="s">
        <v>439</v>
      </c>
      <c r="F11" s="247">
        <v>33368</v>
      </c>
      <c r="G11" s="245" t="s">
        <v>809</v>
      </c>
      <c r="H11" s="245" t="s">
        <v>440</v>
      </c>
      <c r="I11" s="248" t="str">
        <f>VLOOKUP(A11,ورقة4!$A$1:$B$1271,2,0)</f>
        <v>الثانية</v>
      </c>
      <c r="S11" s="245">
        <v>598</v>
      </c>
      <c r="T11" s="249">
        <v>44426</v>
      </c>
      <c r="U11" s="245">
        <v>25000</v>
      </c>
    </row>
    <row r="12" spans="1:26" x14ac:dyDescent="0.3">
      <c r="A12" s="245">
        <v>121383</v>
      </c>
      <c r="B12" s="245" t="s">
        <v>3515</v>
      </c>
      <c r="C12" s="245" t="s">
        <v>3516</v>
      </c>
      <c r="D12" s="245" t="s">
        <v>3517</v>
      </c>
      <c r="F12" s="247"/>
      <c r="I12" s="248" t="str">
        <f>VLOOKUP(A12,ورقة4!$A$1:$B$1271,2,0)</f>
        <v>الثانية</v>
      </c>
      <c r="S12" s="245">
        <v>622</v>
      </c>
      <c r="T12" s="249">
        <v>44426</v>
      </c>
      <c r="U12" s="245">
        <v>10000</v>
      </c>
    </row>
    <row r="13" spans="1:26" x14ac:dyDescent="0.3">
      <c r="A13" s="245">
        <v>122827</v>
      </c>
      <c r="B13" s="245" t="s">
        <v>3042</v>
      </c>
      <c r="C13" s="245" t="s">
        <v>3043</v>
      </c>
      <c r="D13" s="245" t="s">
        <v>220</v>
      </c>
      <c r="E13" s="245" t="s">
        <v>439</v>
      </c>
      <c r="F13" s="247">
        <v>35796</v>
      </c>
      <c r="H13" s="245" t="s">
        <v>440</v>
      </c>
      <c r="I13" s="248" t="str">
        <f>VLOOKUP(A13,ورقة4!$A$1:$B$1271,2,0)</f>
        <v>الثانية</v>
      </c>
      <c r="S13" s="245">
        <v>628</v>
      </c>
      <c r="T13" s="249">
        <v>44426</v>
      </c>
      <c r="U13" s="245">
        <v>10000</v>
      </c>
    </row>
    <row r="14" spans="1:26" x14ac:dyDescent="0.3">
      <c r="A14" s="245">
        <v>120113</v>
      </c>
      <c r="B14" s="245" t="s">
        <v>2644</v>
      </c>
      <c r="C14" s="245" t="s">
        <v>589</v>
      </c>
      <c r="D14" s="245" t="s">
        <v>546</v>
      </c>
      <c r="E14" s="245" t="s">
        <v>439</v>
      </c>
      <c r="F14" s="247">
        <v>34960</v>
      </c>
      <c r="G14" s="245" t="s">
        <v>415</v>
      </c>
      <c r="H14" s="245" t="s">
        <v>440</v>
      </c>
      <c r="I14" s="248" t="str">
        <f>VLOOKUP(A14,ورقة4!$A$1:$B$1271,2,0)</f>
        <v>الثانية</v>
      </c>
      <c r="S14" s="245">
        <v>630</v>
      </c>
      <c r="T14" s="249">
        <v>44426</v>
      </c>
      <c r="U14" s="245">
        <v>10000</v>
      </c>
    </row>
    <row r="15" spans="1:26" x14ac:dyDescent="0.3">
      <c r="A15" s="245">
        <v>122802</v>
      </c>
      <c r="B15" s="245" t="s">
        <v>2273</v>
      </c>
      <c r="C15" s="245" t="s">
        <v>2274</v>
      </c>
      <c r="D15" s="245" t="s">
        <v>2275</v>
      </c>
      <c r="E15" s="245" t="s">
        <v>439</v>
      </c>
      <c r="F15" s="247">
        <v>32143</v>
      </c>
      <c r="H15" s="245" t="s">
        <v>440</v>
      </c>
      <c r="I15" s="248" t="str">
        <f>VLOOKUP(A15,ورقة4!$A$1:$B$1271,2,0)</f>
        <v>الثانية</v>
      </c>
      <c r="S15" s="245">
        <v>636</v>
      </c>
      <c r="T15" s="249">
        <v>44426</v>
      </c>
      <c r="U15" s="245">
        <v>10000</v>
      </c>
    </row>
    <row r="16" spans="1:26" x14ac:dyDescent="0.3">
      <c r="A16" s="245">
        <v>123257</v>
      </c>
      <c r="B16" s="245" t="s">
        <v>3141</v>
      </c>
      <c r="C16" s="245" t="s">
        <v>3142</v>
      </c>
      <c r="D16" s="245" t="s">
        <v>3143</v>
      </c>
      <c r="E16" s="245" t="s">
        <v>439</v>
      </c>
      <c r="F16" s="247">
        <v>36281</v>
      </c>
      <c r="G16" s="245" t="s">
        <v>415</v>
      </c>
      <c r="H16" s="245" t="s">
        <v>448</v>
      </c>
      <c r="I16" s="248" t="str">
        <f>VLOOKUP(A16,ورقة4!$A$1:$B$1271,2,0)</f>
        <v>الثانية</v>
      </c>
      <c r="S16" s="245">
        <v>637</v>
      </c>
      <c r="T16" s="249">
        <v>44426</v>
      </c>
      <c r="U16" s="245">
        <v>13000</v>
      </c>
    </row>
    <row r="17" spans="1:26" x14ac:dyDescent="0.3">
      <c r="A17" s="245">
        <v>120964</v>
      </c>
      <c r="B17" s="245" t="s">
        <v>2846</v>
      </c>
      <c r="C17" s="245" t="s">
        <v>482</v>
      </c>
      <c r="D17" s="245" t="s">
        <v>341</v>
      </c>
      <c r="E17" s="245" t="s">
        <v>439</v>
      </c>
      <c r="F17" s="247">
        <v>35607</v>
      </c>
      <c r="G17" s="245" t="s">
        <v>808</v>
      </c>
      <c r="H17" s="245" t="s">
        <v>440</v>
      </c>
      <c r="I17" s="248" t="str">
        <f>VLOOKUP(A17,ورقة4!$A$1:$B$1271,2,0)</f>
        <v>الثانية</v>
      </c>
      <c r="S17" s="245">
        <v>639</v>
      </c>
      <c r="T17" s="249">
        <v>44426</v>
      </c>
      <c r="U17" s="245">
        <v>10000</v>
      </c>
    </row>
    <row r="18" spans="1:26" x14ac:dyDescent="0.3">
      <c r="A18" s="245">
        <v>122742</v>
      </c>
      <c r="B18" s="245" t="s">
        <v>2154</v>
      </c>
      <c r="C18" s="245" t="s">
        <v>138</v>
      </c>
      <c r="D18" s="245" t="s">
        <v>291</v>
      </c>
      <c r="E18" s="245" t="s">
        <v>439</v>
      </c>
      <c r="F18" s="247"/>
      <c r="H18" s="245" t="s">
        <v>440</v>
      </c>
      <c r="I18" s="248" t="str">
        <f>VLOOKUP(A18,ورقة4!$A$1:$B$1271,2,0)</f>
        <v>الثانية</v>
      </c>
      <c r="S18" s="245">
        <v>654</v>
      </c>
      <c r="T18" s="249">
        <v>44427</v>
      </c>
      <c r="U18" s="245">
        <v>25000</v>
      </c>
    </row>
    <row r="19" spans="1:26" x14ac:dyDescent="0.3">
      <c r="A19" s="245">
        <v>123144</v>
      </c>
      <c r="B19" s="245" t="s">
        <v>2237</v>
      </c>
      <c r="C19" s="245" t="s">
        <v>96</v>
      </c>
      <c r="D19" s="245" t="s">
        <v>314</v>
      </c>
      <c r="E19" s="245" t="s">
        <v>439</v>
      </c>
      <c r="F19" s="247">
        <v>31993</v>
      </c>
      <c r="G19" s="245" t="s">
        <v>415</v>
      </c>
      <c r="H19" s="245" t="s">
        <v>440</v>
      </c>
      <c r="I19" s="248" t="str">
        <f>VLOOKUP(A19,ورقة4!$A$1:$B$1271,2,0)</f>
        <v>الثانية</v>
      </c>
      <c r="S19" s="245">
        <v>658</v>
      </c>
      <c r="T19" s="249">
        <v>44427</v>
      </c>
      <c r="U19" s="245">
        <v>53000</v>
      </c>
    </row>
    <row r="20" spans="1:26" x14ac:dyDescent="0.3">
      <c r="A20" s="245">
        <v>114525</v>
      </c>
      <c r="B20" s="245" t="s">
        <v>2352</v>
      </c>
      <c r="C20" s="245" t="s">
        <v>2187</v>
      </c>
      <c r="D20" s="245" t="s">
        <v>926</v>
      </c>
      <c r="E20" s="245" t="s">
        <v>439</v>
      </c>
      <c r="F20" s="247">
        <v>33239</v>
      </c>
      <c r="G20" s="245" t="s">
        <v>415</v>
      </c>
      <c r="H20" s="245" t="s">
        <v>440</v>
      </c>
      <c r="I20" s="248" t="str">
        <f>VLOOKUP(A20,ورقة4!$A$1:$B$1271,2,0)</f>
        <v>الثانية</v>
      </c>
      <c r="S20" s="245">
        <v>684</v>
      </c>
      <c r="T20" s="249">
        <v>44427</v>
      </c>
      <c r="U20" s="245">
        <v>22500</v>
      </c>
    </row>
    <row r="21" spans="1:26" x14ac:dyDescent="0.3">
      <c r="A21" s="245">
        <v>122346</v>
      </c>
      <c r="B21" s="245" t="s">
        <v>2741</v>
      </c>
      <c r="C21" s="245" t="s">
        <v>156</v>
      </c>
      <c r="D21" s="245" t="s">
        <v>304</v>
      </c>
      <c r="E21" s="245" t="s">
        <v>439</v>
      </c>
      <c r="F21" s="247">
        <v>35288</v>
      </c>
      <c r="G21" s="245" t="s">
        <v>415</v>
      </c>
      <c r="H21" s="245" t="s">
        <v>440</v>
      </c>
      <c r="I21" s="248" t="str">
        <f>VLOOKUP(A21,ورقة4!$A$1:$B$1271,2,0)</f>
        <v>الثانية</v>
      </c>
      <c r="S21" s="245">
        <v>696</v>
      </c>
      <c r="T21" s="249">
        <v>44427</v>
      </c>
      <c r="U21" s="245">
        <v>21500</v>
      </c>
    </row>
    <row r="22" spans="1:26" x14ac:dyDescent="0.3">
      <c r="A22" s="245">
        <v>122616</v>
      </c>
      <c r="B22" s="245" t="s">
        <v>2935</v>
      </c>
      <c r="C22" s="245" t="s">
        <v>529</v>
      </c>
      <c r="D22" s="245" t="s">
        <v>348</v>
      </c>
      <c r="E22" s="245" t="s">
        <v>439</v>
      </c>
      <c r="F22" s="247">
        <v>35796</v>
      </c>
      <c r="H22" s="245" t="s">
        <v>440</v>
      </c>
      <c r="I22" s="248" t="str">
        <f>VLOOKUP(A22,ورقة4!$A$1:$B$1271,2,0)</f>
        <v>الثانية</v>
      </c>
      <c r="S22" s="245">
        <v>713</v>
      </c>
      <c r="T22" s="249">
        <v>44427</v>
      </c>
      <c r="U22" s="245">
        <v>10000</v>
      </c>
    </row>
    <row r="23" spans="1:26" x14ac:dyDescent="0.3">
      <c r="A23" s="245">
        <v>121679</v>
      </c>
      <c r="B23" s="245" t="s">
        <v>2575</v>
      </c>
      <c r="C23" s="245" t="s">
        <v>72</v>
      </c>
      <c r="D23" s="245" t="s">
        <v>288</v>
      </c>
      <c r="E23" s="245" t="s">
        <v>439</v>
      </c>
      <c r="F23" s="247">
        <v>34485</v>
      </c>
      <c r="G23" s="245" t="s">
        <v>937</v>
      </c>
      <c r="H23" s="245" t="s">
        <v>440</v>
      </c>
      <c r="I23" s="248" t="str">
        <f>VLOOKUP(A23,ورقة4!$A$1:$B$1271,2,0)</f>
        <v>الثانية</v>
      </c>
      <c r="S23" s="245">
        <v>716</v>
      </c>
      <c r="T23" s="249">
        <v>44427</v>
      </c>
      <c r="U23" s="245">
        <v>14000</v>
      </c>
    </row>
    <row r="24" spans="1:26" x14ac:dyDescent="0.3">
      <c r="A24" s="245">
        <v>123192</v>
      </c>
      <c r="B24" s="245" t="s">
        <v>2130</v>
      </c>
      <c r="C24" s="245" t="s">
        <v>115</v>
      </c>
      <c r="D24" s="245" t="s">
        <v>2131</v>
      </c>
      <c r="E24" s="245" t="s">
        <v>439</v>
      </c>
      <c r="F24" s="247">
        <v>29221</v>
      </c>
      <c r="H24" s="245" t="s">
        <v>440</v>
      </c>
      <c r="I24" s="248" t="str">
        <f>VLOOKUP(A24,ورقة4!$A$1:$B$1271,2,0)</f>
        <v>الثانية</v>
      </c>
      <c r="S24" s="245">
        <v>722</v>
      </c>
      <c r="T24" s="249">
        <v>44427</v>
      </c>
      <c r="U24" s="245">
        <v>15000</v>
      </c>
    </row>
    <row r="25" spans="1:26" x14ac:dyDescent="0.3">
      <c r="A25" s="245">
        <v>122328</v>
      </c>
      <c r="B25" s="245" t="s">
        <v>2936</v>
      </c>
      <c r="C25" s="245" t="s">
        <v>72</v>
      </c>
      <c r="D25" s="245" t="s">
        <v>339</v>
      </c>
      <c r="E25" s="245" t="s">
        <v>439</v>
      </c>
      <c r="F25" s="247">
        <v>36010</v>
      </c>
      <c r="G25" s="245" t="s">
        <v>758</v>
      </c>
      <c r="H25" s="245" t="s">
        <v>440</v>
      </c>
      <c r="I25" s="248" t="str">
        <f>VLOOKUP(A25,ورقة4!$A$1:$B$1271,2,0)</f>
        <v>الثانية</v>
      </c>
      <c r="S25" s="245">
        <v>729</v>
      </c>
      <c r="T25" s="249">
        <v>44427</v>
      </c>
      <c r="U25" s="245">
        <v>10000</v>
      </c>
    </row>
    <row r="26" spans="1:26" x14ac:dyDescent="0.3">
      <c r="A26" s="245">
        <v>119903</v>
      </c>
      <c r="B26" s="245" t="s">
        <v>3044</v>
      </c>
      <c r="C26" s="245" t="s">
        <v>693</v>
      </c>
      <c r="D26" s="245" t="s">
        <v>298</v>
      </c>
      <c r="E26" s="245" t="s">
        <v>439</v>
      </c>
      <c r="F26" s="247">
        <v>35873</v>
      </c>
      <c r="G26" s="245" t="s">
        <v>808</v>
      </c>
      <c r="H26" s="245" t="s">
        <v>440</v>
      </c>
      <c r="I26" s="248" t="str">
        <f>VLOOKUP(A26,ورقة4!$A$1:$B$1271,2,0)</f>
        <v>الثانية</v>
      </c>
      <c r="S26" s="245">
        <v>741</v>
      </c>
      <c r="T26" s="249">
        <v>44427</v>
      </c>
      <c r="U26" s="245">
        <v>13000</v>
      </c>
    </row>
    <row r="27" spans="1:26" x14ac:dyDescent="0.3">
      <c r="A27" s="245">
        <v>122408</v>
      </c>
      <c r="B27" s="245" t="s">
        <v>2642</v>
      </c>
      <c r="C27" s="245" t="s">
        <v>73</v>
      </c>
      <c r="D27" s="245" t="s">
        <v>280</v>
      </c>
      <c r="E27" s="245" t="s">
        <v>439</v>
      </c>
      <c r="F27" s="247">
        <v>34519</v>
      </c>
      <c r="G27" s="245" t="s">
        <v>2643</v>
      </c>
      <c r="H27" s="245" t="s">
        <v>440</v>
      </c>
      <c r="I27" s="248" t="str">
        <f>VLOOKUP(A27,ورقة4!$A$1:$B$1271,2,0)</f>
        <v>الثانية</v>
      </c>
      <c r="S27" s="245">
        <v>751</v>
      </c>
      <c r="T27" s="249">
        <v>44427</v>
      </c>
      <c r="U27" s="245">
        <v>24500</v>
      </c>
    </row>
    <row r="28" spans="1:26" x14ac:dyDescent="0.3">
      <c r="A28" s="245">
        <v>119233</v>
      </c>
      <c r="B28" s="245" t="s">
        <v>2812</v>
      </c>
      <c r="C28" s="245" t="s">
        <v>82</v>
      </c>
      <c r="D28" s="245" t="s">
        <v>972</v>
      </c>
      <c r="E28" s="245" t="s">
        <v>439</v>
      </c>
      <c r="F28" s="247">
        <v>34928</v>
      </c>
      <c r="G28" s="245" t="s">
        <v>811</v>
      </c>
      <c r="H28" s="245" t="s">
        <v>440</v>
      </c>
      <c r="I28" s="248" t="str">
        <f>VLOOKUP(A28,ورقة4!$A$1:$B$1271,2,0)</f>
        <v>الثانية</v>
      </c>
      <c r="S28" s="245">
        <v>756</v>
      </c>
      <c r="T28" s="249">
        <v>44427</v>
      </c>
      <c r="U28" s="245">
        <v>13000</v>
      </c>
    </row>
    <row r="29" spans="1:26" x14ac:dyDescent="0.3">
      <c r="A29" s="245">
        <v>123005</v>
      </c>
      <c r="B29" s="245" t="s">
        <v>3085</v>
      </c>
      <c r="C29" s="245" t="s">
        <v>105</v>
      </c>
      <c r="D29" s="245" t="s">
        <v>253</v>
      </c>
      <c r="E29" s="245" t="s">
        <v>439</v>
      </c>
      <c r="F29" s="247">
        <v>36161</v>
      </c>
      <c r="H29" s="245" t="s">
        <v>440</v>
      </c>
      <c r="I29" s="248" t="str">
        <f>VLOOKUP(A29,ورقة4!$A$1:$B$1271,2,0)</f>
        <v>الثانية</v>
      </c>
      <c r="S29" s="245">
        <v>760</v>
      </c>
      <c r="T29" s="249">
        <v>44427</v>
      </c>
      <c r="U29" s="245">
        <v>10000</v>
      </c>
    </row>
    <row r="30" spans="1:26" x14ac:dyDescent="0.3">
      <c r="A30" s="245">
        <v>122816</v>
      </c>
      <c r="B30" s="245" t="s">
        <v>3086</v>
      </c>
      <c r="C30" s="245" t="s">
        <v>3087</v>
      </c>
      <c r="D30" s="245" t="s">
        <v>3088</v>
      </c>
      <c r="E30" s="245" t="s">
        <v>439</v>
      </c>
      <c r="F30" s="247">
        <v>36161</v>
      </c>
      <c r="H30" s="245" t="s">
        <v>440</v>
      </c>
      <c r="I30" s="248" t="str">
        <f>VLOOKUP(A30,ورقة4!$A$1:$B$1271,2,0)</f>
        <v>الثانية</v>
      </c>
      <c r="S30" s="245">
        <v>761</v>
      </c>
      <c r="T30" s="249">
        <v>44427</v>
      </c>
      <c r="U30" s="245">
        <v>10000</v>
      </c>
    </row>
    <row r="31" spans="1:26" x14ac:dyDescent="0.3">
      <c r="A31" s="245">
        <v>120874</v>
      </c>
      <c r="B31" s="245" t="s">
        <v>3148</v>
      </c>
      <c r="C31" s="245" t="s">
        <v>133</v>
      </c>
      <c r="D31" s="245" t="s">
        <v>294</v>
      </c>
      <c r="E31" s="245" t="s">
        <v>439</v>
      </c>
      <c r="F31" s="247">
        <v>35665</v>
      </c>
      <c r="G31" s="245" t="s">
        <v>163</v>
      </c>
      <c r="H31" s="245" t="s">
        <v>440</v>
      </c>
      <c r="I31" s="248" t="str">
        <f>VLOOKUP(A31,ورقة4!$A$1:$B$1271,2,0)</f>
        <v>الثانية</v>
      </c>
      <c r="S31" s="245">
        <v>762</v>
      </c>
      <c r="T31" s="249">
        <v>44427</v>
      </c>
      <c r="U31" s="245">
        <v>13000</v>
      </c>
    </row>
    <row r="32" spans="1:26" x14ac:dyDescent="0.3">
      <c r="A32" s="245">
        <v>123108</v>
      </c>
      <c r="B32" s="245" t="s">
        <v>2441</v>
      </c>
      <c r="C32" s="245" t="s">
        <v>2442</v>
      </c>
      <c r="D32" s="245" t="s">
        <v>505</v>
      </c>
      <c r="E32" s="245" t="s">
        <v>439</v>
      </c>
      <c r="F32" s="247">
        <v>33604</v>
      </c>
      <c r="H32" s="245" t="s">
        <v>440</v>
      </c>
      <c r="I32" s="248" t="str">
        <f>VLOOKUP(A32,ورقة4!$A$1:$B$1271,2,0)</f>
        <v>الثانية</v>
      </c>
      <c r="S32" s="245">
        <v>770</v>
      </c>
      <c r="T32" s="249">
        <v>44427</v>
      </c>
      <c r="U32" s="245">
        <v>25000</v>
      </c>
      <c r="Z32" s="245" t="s">
        <v>1573</v>
      </c>
    </row>
    <row r="33" spans="1:26" x14ac:dyDescent="0.3">
      <c r="A33" s="245">
        <v>114345</v>
      </c>
      <c r="B33" s="245" t="s">
        <v>2378</v>
      </c>
      <c r="C33" s="245" t="s">
        <v>66</v>
      </c>
      <c r="D33" s="245" t="s">
        <v>245</v>
      </c>
      <c r="E33" s="245" t="s">
        <v>438</v>
      </c>
      <c r="F33" s="247">
        <v>28132</v>
      </c>
      <c r="G33" s="245" t="s">
        <v>415</v>
      </c>
      <c r="H33" s="245" t="s">
        <v>440</v>
      </c>
      <c r="I33" s="248" t="str">
        <f>VLOOKUP(A33,ورقة4!$A$1:$B$1271,2,0)</f>
        <v>الثانية</v>
      </c>
      <c r="S33" s="245">
        <v>504</v>
      </c>
      <c r="T33" s="249">
        <v>44406</v>
      </c>
      <c r="U33" s="245">
        <v>39000</v>
      </c>
    </row>
    <row r="34" spans="1:26" x14ac:dyDescent="0.3">
      <c r="A34" s="245">
        <v>122876</v>
      </c>
      <c r="B34" s="245" t="s">
        <v>2115</v>
      </c>
      <c r="C34" s="245" t="s">
        <v>603</v>
      </c>
      <c r="D34" s="245" t="s">
        <v>1226</v>
      </c>
      <c r="E34" s="245" t="s">
        <v>439</v>
      </c>
      <c r="F34" s="247">
        <v>22282</v>
      </c>
      <c r="H34" s="245" t="s">
        <v>440</v>
      </c>
      <c r="I34" s="248" t="str">
        <f>VLOOKUP(A34,ورقة4!$A$1:$B$1271,2,0)</f>
        <v>الثانية</v>
      </c>
      <c r="S34" s="245">
        <v>532</v>
      </c>
      <c r="T34" s="249">
        <v>44418</v>
      </c>
      <c r="U34" s="245">
        <v>10000</v>
      </c>
    </row>
    <row r="35" spans="1:26" x14ac:dyDescent="0.3">
      <c r="A35" s="245">
        <v>121801</v>
      </c>
      <c r="B35" s="245" t="s">
        <v>2505</v>
      </c>
      <c r="C35" s="245" t="s">
        <v>124</v>
      </c>
      <c r="D35" s="245" t="s">
        <v>367</v>
      </c>
      <c r="E35" s="245" t="s">
        <v>439</v>
      </c>
      <c r="F35" s="247">
        <v>34464</v>
      </c>
      <c r="G35" s="245" t="s">
        <v>415</v>
      </c>
      <c r="H35" s="245" t="s">
        <v>440</v>
      </c>
      <c r="I35" s="248" t="str">
        <f>VLOOKUP(A35,ورقة4!$A$1:$B$1271,2,0)</f>
        <v>الثانية</v>
      </c>
      <c r="S35" s="245">
        <v>594</v>
      </c>
      <c r="T35" s="249">
        <v>44426</v>
      </c>
      <c r="U35" s="245">
        <v>29000</v>
      </c>
    </row>
    <row r="36" spans="1:26" x14ac:dyDescent="0.3">
      <c r="A36" s="245">
        <v>121329</v>
      </c>
      <c r="B36" s="245" t="s">
        <v>2696</v>
      </c>
      <c r="C36" s="245" t="s">
        <v>177</v>
      </c>
      <c r="D36" s="245" t="s">
        <v>263</v>
      </c>
      <c r="E36" s="245" t="s">
        <v>439</v>
      </c>
      <c r="F36" s="247">
        <v>34925</v>
      </c>
      <c r="G36" s="245" t="s">
        <v>808</v>
      </c>
      <c r="H36" s="245" t="s">
        <v>440</v>
      </c>
      <c r="I36" s="248" t="str">
        <f>VLOOKUP(A36,ورقة4!$A$1:$B$1271,2,0)</f>
        <v>الثانية</v>
      </c>
      <c r="S36" s="245">
        <v>617</v>
      </c>
      <c r="T36" s="249">
        <v>44426</v>
      </c>
      <c r="U36" s="245">
        <v>14000</v>
      </c>
    </row>
    <row r="37" spans="1:26" x14ac:dyDescent="0.3">
      <c r="A37" s="245">
        <v>121269</v>
      </c>
      <c r="B37" s="245" t="s">
        <v>3084</v>
      </c>
      <c r="C37" s="245" t="s">
        <v>169</v>
      </c>
      <c r="D37" s="245" t="s">
        <v>266</v>
      </c>
      <c r="E37" s="245" t="s">
        <v>439</v>
      </c>
      <c r="F37" s="247">
        <v>36203</v>
      </c>
      <c r="G37" s="245" t="s">
        <v>808</v>
      </c>
      <c r="H37" s="245" t="s">
        <v>440</v>
      </c>
      <c r="I37" s="248" t="str">
        <f>VLOOKUP(A37,ورقة4!$A$1:$B$1271,2,0)</f>
        <v>الثانية</v>
      </c>
      <c r="S37" s="245">
        <v>618</v>
      </c>
      <c r="T37" s="249">
        <v>44426</v>
      </c>
      <c r="U37" s="245">
        <v>11500</v>
      </c>
    </row>
    <row r="38" spans="1:26" x14ac:dyDescent="0.3">
      <c r="A38" s="245">
        <v>118917</v>
      </c>
      <c r="B38" s="245" t="s">
        <v>2440</v>
      </c>
      <c r="C38" s="245" t="s">
        <v>72</v>
      </c>
      <c r="D38" s="245" t="s">
        <v>280</v>
      </c>
      <c r="E38" s="245" t="s">
        <v>439</v>
      </c>
      <c r="F38" s="247"/>
      <c r="H38" s="245" t="s">
        <v>440</v>
      </c>
      <c r="I38" s="248" t="str">
        <f>VLOOKUP(A38,ورقة4!$A$1:$B$1271,2,0)</f>
        <v>الثانية</v>
      </c>
      <c r="S38" s="245">
        <v>667</v>
      </c>
      <c r="T38" s="249">
        <v>44427</v>
      </c>
      <c r="U38" s="245">
        <v>13000</v>
      </c>
    </row>
    <row r="39" spans="1:26" x14ac:dyDescent="0.3">
      <c r="A39" s="245">
        <v>118903</v>
      </c>
      <c r="B39" s="245" t="s">
        <v>2573</v>
      </c>
      <c r="C39" s="245" t="s">
        <v>97</v>
      </c>
      <c r="D39" s="245" t="s">
        <v>2574</v>
      </c>
      <c r="E39" s="245" t="s">
        <v>439</v>
      </c>
      <c r="F39" s="247">
        <v>34336</v>
      </c>
      <c r="G39" s="245" t="s">
        <v>808</v>
      </c>
      <c r="H39" s="245" t="s">
        <v>440</v>
      </c>
      <c r="I39" s="248" t="str">
        <f>VLOOKUP(A39,ورقة4!$A$1:$B$1271,2,0)</f>
        <v>الثانية</v>
      </c>
      <c r="S39" s="245">
        <v>685</v>
      </c>
      <c r="T39" s="249">
        <v>44427</v>
      </c>
      <c r="U39" s="245">
        <v>10000</v>
      </c>
    </row>
    <row r="40" spans="1:26" x14ac:dyDescent="0.3">
      <c r="A40" s="245">
        <v>121106</v>
      </c>
      <c r="B40" s="245" t="s">
        <v>3203</v>
      </c>
      <c r="C40" s="245" t="s">
        <v>115</v>
      </c>
      <c r="D40" s="245" t="s">
        <v>353</v>
      </c>
      <c r="E40" s="245" t="s">
        <v>438</v>
      </c>
      <c r="F40" s="247">
        <v>35236</v>
      </c>
      <c r="G40" s="245" t="s">
        <v>3204</v>
      </c>
      <c r="H40" s="245" t="s">
        <v>440</v>
      </c>
      <c r="I40" s="248" t="str">
        <f>VLOOKUP(A40,ورقة4!$A$1:$B$1271,2,0)</f>
        <v>الثانية</v>
      </c>
      <c r="S40" s="245">
        <v>702</v>
      </c>
      <c r="T40" s="249">
        <v>44427</v>
      </c>
      <c r="U40" s="245">
        <v>10000</v>
      </c>
    </row>
    <row r="41" spans="1:26" x14ac:dyDescent="0.3">
      <c r="A41" s="245">
        <v>120120</v>
      </c>
      <c r="B41" s="245" t="s">
        <v>2321</v>
      </c>
      <c r="C41" s="245" t="s">
        <v>72</v>
      </c>
      <c r="D41" s="245" t="s">
        <v>280</v>
      </c>
      <c r="E41" s="245" t="s">
        <v>439</v>
      </c>
      <c r="F41" s="247">
        <v>31191</v>
      </c>
      <c r="G41" s="245" t="s">
        <v>415</v>
      </c>
      <c r="H41" s="245" t="s">
        <v>440</v>
      </c>
      <c r="I41" s="248" t="str">
        <f>VLOOKUP(A41,ورقة4!$A$1:$B$1271,2,0)</f>
        <v>الثانية</v>
      </c>
      <c r="S41" s="245">
        <v>746</v>
      </c>
      <c r="T41" s="249">
        <v>44427</v>
      </c>
      <c r="U41" s="245">
        <v>21500</v>
      </c>
    </row>
    <row r="42" spans="1:26" x14ac:dyDescent="0.3">
      <c r="A42" s="245">
        <v>121853</v>
      </c>
      <c r="B42" s="245" t="s">
        <v>2351</v>
      </c>
      <c r="C42" s="245" t="s">
        <v>72</v>
      </c>
      <c r="D42" s="245" t="s">
        <v>246</v>
      </c>
      <c r="E42" s="245" t="s">
        <v>439</v>
      </c>
      <c r="F42" s="247">
        <v>33263</v>
      </c>
      <c r="G42" s="245" t="s">
        <v>415</v>
      </c>
      <c r="H42" s="245" t="s">
        <v>440</v>
      </c>
      <c r="I42" s="248" t="str">
        <f>VLOOKUP(A42,ورقة4!$A$1:$B$1271,2,0)</f>
        <v>الثانية</v>
      </c>
      <c r="S42" s="245">
        <v>534</v>
      </c>
      <c r="T42" s="249">
        <v>44418</v>
      </c>
      <c r="U42" s="245">
        <v>10000</v>
      </c>
    </row>
    <row r="43" spans="1:26" x14ac:dyDescent="0.3">
      <c r="A43" s="245">
        <v>120310</v>
      </c>
      <c r="B43" s="245" t="s">
        <v>2172</v>
      </c>
      <c r="C43" s="245" t="s">
        <v>2173</v>
      </c>
      <c r="D43" s="245" t="s">
        <v>2174</v>
      </c>
      <c r="E43" s="245" t="s">
        <v>439</v>
      </c>
      <c r="F43" s="247">
        <v>30704</v>
      </c>
      <c r="G43" s="245" t="s">
        <v>415</v>
      </c>
      <c r="H43" s="245" t="s">
        <v>440</v>
      </c>
      <c r="I43" s="248" t="str">
        <f>VLOOKUP(A43,ورقة4!$A$1:$B$1271,2,0)</f>
        <v>الثانية</v>
      </c>
      <c r="S43" s="245">
        <v>579</v>
      </c>
      <c r="T43" s="249">
        <v>44425</v>
      </c>
      <c r="U43" s="245">
        <v>12500</v>
      </c>
    </row>
    <row r="44" spans="1:26" x14ac:dyDescent="0.3">
      <c r="A44" s="245">
        <v>113180</v>
      </c>
      <c r="B44" s="245" t="s">
        <v>3513</v>
      </c>
      <c r="C44" s="245" t="s">
        <v>3514</v>
      </c>
      <c r="D44" s="245" t="s">
        <v>358</v>
      </c>
      <c r="F44" s="247"/>
      <c r="I44" s="248" t="str">
        <f>VLOOKUP(A44,ورقة4!$A$1:$B$1271,2,0)</f>
        <v>الثانية</v>
      </c>
      <c r="S44" s="245">
        <v>606</v>
      </c>
      <c r="T44" s="249">
        <v>44426</v>
      </c>
      <c r="U44" s="245">
        <v>50000</v>
      </c>
    </row>
    <row r="45" spans="1:26" x14ac:dyDescent="0.3">
      <c r="A45" s="245">
        <v>118474</v>
      </c>
      <c r="B45" s="245" t="s">
        <v>2127</v>
      </c>
      <c r="C45" s="245" t="s">
        <v>134</v>
      </c>
      <c r="D45" s="245" t="s">
        <v>321</v>
      </c>
      <c r="E45" s="245" t="s">
        <v>439</v>
      </c>
      <c r="F45" s="247">
        <v>29835</v>
      </c>
      <c r="G45" s="245" t="s">
        <v>2128</v>
      </c>
      <c r="H45" s="245" t="s">
        <v>440</v>
      </c>
      <c r="I45" s="248" t="str">
        <f>VLOOKUP(A45,ورقة4!$A$1:$B$1271,2,0)</f>
        <v>الثانية</v>
      </c>
      <c r="S45" s="245">
        <v>615</v>
      </c>
      <c r="T45" s="249">
        <v>44426</v>
      </c>
      <c r="U45" s="245">
        <v>4500</v>
      </c>
    </row>
    <row r="46" spans="1:26" x14ac:dyDescent="0.3">
      <c r="A46" s="245">
        <v>118902</v>
      </c>
      <c r="B46" s="245" t="s">
        <v>3206</v>
      </c>
      <c r="C46" s="245" t="s">
        <v>122</v>
      </c>
      <c r="D46" s="245" t="s">
        <v>269</v>
      </c>
      <c r="E46" s="245" t="s">
        <v>439</v>
      </c>
      <c r="F46" s="247">
        <v>35100</v>
      </c>
      <c r="G46" s="245" t="s">
        <v>839</v>
      </c>
      <c r="H46" s="245" t="s">
        <v>440</v>
      </c>
      <c r="I46" s="248" t="str">
        <f>VLOOKUP(A46,ورقة4!$A$1:$B$1271,2,0)</f>
        <v>الثانية</v>
      </c>
      <c r="S46" s="245">
        <v>669</v>
      </c>
      <c r="T46" s="249">
        <v>44427</v>
      </c>
      <c r="U46" s="245">
        <v>19500</v>
      </c>
    </row>
    <row r="47" spans="1:26" x14ac:dyDescent="0.3">
      <c r="A47" s="245">
        <v>120921</v>
      </c>
      <c r="B47" s="245" t="s">
        <v>2385</v>
      </c>
      <c r="C47" s="245" t="s">
        <v>74</v>
      </c>
      <c r="D47" s="245" t="s">
        <v>279</v>
      </c>
      <c r="E47" s="245" t="s">
        <v>438</v>
      </c>
      <c r="F47" s="247"/>
      <c r="H47" s="245" t="s">
        <v>448</v>
      </c>
      <c r="I47" s="248" t="str">
        <f>VLOOKUP(A47,ورقة4!$A$1:$B$1271,2,0)</f>
        <v>الثانية</v>
      </c>
      <c r="S47" s="245">
        <v>724</v>
      </c>
      <c r="T47" s="249">
        <v>44427</v>
      </c>
      <c r="U47" s="245">
        <v>40000</v>
      </c>
    </row>
    <row r="48" spans="1:26" x14ac:dyDescent="0.3">
      <c r="A48" s="245">
        <v>120471</v>
      </c>
      <c r="B48" s="245" t="s">
        <v>2114</v>
      </c>
      <c r="C48" s="245" t="s">
        <v>855</v>
      </c>
      <c r="D48" s="245" t="s">
        <v>247</v>
      </c>
      <c r="E48" s="245" t="s">
        <v>439</v>
      </c>
      <c r="F48" s="247">
        <v>21186</v>
      </c>
      <c r="G48" s="245" t="s">
        <v>415</v>
      </c>
      <c r="H48" s="245" t="s">
        <v>440</v>
      </c>
      <c r="I48" s="248" t="str">
        <f>VLOOKUP(A48,ورقة4!$A$1:$B$1271,2,0)</f>
        <v>الثانية</v>
      </c>
      <c r="T48" s="249"/>
      <c r="W48" s="245" t="s">
        <v>1573</v>
      </c>
      <c r="X48" s="245" t="s">
        <v>1573</v>
      </c>
      <c r="Z48" s="245" t="s">
        <v>1573</v>
      </c>
    </row>
    <row r="49" spans="1:26" x14ac:dyDescent="0.3">
      <c r="A49" s="245">
        <v>122352</v>
      </c>
      <c r="B49" s="245" t="s">
        <v>2126</v>
      </c>
      <c r="C49" s="245" t="s">
        <v>97</v>
      </c>
      <c r="D49" s="245" t="s">
        <v>599</v>
      </c>
      <c r="E49" s="245" t="s">
        <v>439</v>
      </c>
      <c r="F49" s="247">
        <v>29096</v>
      </c>
      <c r="G49" s="245" t="s">
        <v>415</v>
      </c>
      <c r="H49" s="245" t="s">
        <v>440</v>
      </c>
      <c r="I49" s="248" t="str">
        <f>VLOOKUP(A49,ورقة4!$A$1:$B$1271,2,0)</f>
        <v>الثانية</v>
      </c>
      <c r="T49" s="249"/>
      <c r="Z49" s="245" t="s">
        <v>1573</v>
      </c>
    </row>
    <row r="50" spans="1:26" x14ac:dyDescent="0.3">
      <c r="A50" s="245">
        <v>121435</v>
      </c>
      <c r="B50" s="245" t="s">
        <v>2129</v>
      </c>
      <c r="C50" s="245" t="s">
        <v>74</v>
      </c>
      <c r="D50" s="245" t="s">
        <v>269</v>
      </c>
      <c r="E50" s="245" t="s">
        <v>439</v>
      </c>
      <c r="F50" s="247">
        <v>29119</v>
      </c>
      <c r="G50" s="245" t="s">
        <v>444</v>
      </c>
      <c r="H50" s="245" t="s">
        <v>440</v>
      </c>
      <c r="I50" s="248" t="str">
        <f>VLOOKUP(A50,ورقة4!$A$1:$B$1271,2,0)</f>
        <v>الثانية</v>
      </c>
      <c r="T50" s="249"/>
      <c r="W50" s="245" t="s">
        <v>1573</v>
      </c>
      <c r="Y50" s="245" t="s">
        <v>1573</v>
      </c>
      <c r="Z50" s="245" t="s">
        <v>1573</v>
      </c>
    </row>
    <row r="51" spans="1:26" x14ac:dyDescent="0.3">
      <c r="A51" s="245">
        <v>123212</v>
      </c>
      <c r="B51" s="245" t="s">
        <v>2136</v>
      </c>
      <c r="C51" s="245" t="s">
        <v>193</v>
      </c>
      <c r="D51" s="245" t="s">
        <v>2137</v>
      </c>
      <c r="E51" s="245" t="s">
        <v>439</v>
      </c>
      <c r="F51" s="247"/>
      <c r="H51" s="245" t="s">
        <v>440</v>
      </c>
      <c r="I51" s="248" t="str">
        <f>VLOOKUP(A51,ورقة4!$A$1:$B$1271,2,0)</f>
        <v>الثانية</v>
      </c>
      <c r="T51" s="249"/>
      <c r="Z51" s="245" t="s">
        <v>1573</v>
      </c>
    </row>
    <row r="52" spans="1:26" x14ac:dyDescent="0.3">
      <c r="A52" s="245">
        <v>115163</v>
      </c>
      <c r="B52" s="245" t="s">
        <v>2140</v>
      </c>
      <c r="C52" s="245" t="s">
        <v>118</v>
      </c>
      <c r="D52" s="245" t="s">
        <v>2141</v>
      </c>
      <c r="E52" s="245" t="s">
        <v>439</v>
      </c>
      <c r="F52" s="247"/>
      <c r="H52" s="245" t="s">
        <v>440</v>
      </c>
      <c r="I52" s="248" t="str">
        <f>VLOOKUP(A52,ورقة4!$A$1:$B$1271,2,0)</f>
        <v>الثانية</v>
      </c>
      <c r="T52" s="249"/>
      <c r="Z52" s="245" t="s">
        <v>1573</v>
      </c>
    </row>
    <row r="53" spans="1:26" x14ac:dyDescent="0.3">
      <c r="A53" s="245">
        <v>110983</v>
      </c>
      <c r="B53" s="245" t="s">
        <v>2142</v>
      </c>
      <c r="C53" s="245" t="s">
        <v>2143</v>
      </c>
      <c r="D53" s="245" t="s">
        <v>248</v>
      </c>
      <c r="E53" s="245" t="s">
        <v>439</v>
      </c>
      <c r="F53" s="247">
        <v>34361</v>
      </c>
      <c r="G53" s="245" t="s">
        <v>415</v>
      </c>
      <c r="H53" s="245" t="s">
        <v>440</v>
      </c>
      <c r="I53" s="248" t="str">
        <f>VLOOKUP(A53,ورقة4!$A$1:$B$1271,2,0)</f>
        <v>الثانية</v>
      </c>
      <c r="T53" s="249"/>
      <c r="Z53" s="245" t="s">
        <v>1573</v>
      </c>
    </row>
    <row r="54" spans="1:26" x14ac:dyDescent="0.3">
      <c r="A54" s="245">
        <v>121716</v>
      </c>
      <c r="B54" s="245" t="s">
        <v>2144</v>
      </c>
      <c r="C54" s="245" t="s">
        <v>102</v>
      </c>
      <c r="D54" s="245" t="s">
        <v>2145</v>
      </c>
      <c r="E54" s="245" t="s">
        <v>439</v>
      </c>
      <c r="F54" s="247">
        <v>29587</v>
      </c>
      <c r="G54" s="245" t="s">
        <v>415</v>
      </c>
      <c r="H54" s="245" t="s">
        <v>440</v>
      </c>
      <c r="I54" s="248" t="str">
        <f>VLOOKUP(A54,ورقة4!$A$1:$B$1271,2,0)</f>
        <v>الثانية</v>
      </c>
      <c r="T54" s="249"/>
      <c r="Z54" s="245" t="s">
        <v>1573</v>
      </c>
    </row>
    <row r="55" spans="1:26" x14ac:dyDescent="0.3">
      <c r="A55" s="245">
        <v>120697</v>
      </c>
      <c r="B55" s="245" t="s">
        <v>2178</v>
      </c>
      <c r="C55" s="245" t="s">
        <v>2179</v>
      </c>
      <c r="D55" s="245" t="s">
        <v>544</v>
      </c>
      <c r="E55" s="245" t="s">
        <v>439</v>
      </c>
      <c r="F55" s="247">
        <v>30827</v>
      </c>
      <c r="G55" s="245" t="s">
        <v>793</v>
      </c>
      <c r="H55" s="245" t="s">
        <v>440</v>
      </c>
      <c r="I55" s="248" t="str">
        <f>VLOOKUP(A55,ورقة4!$A$1:$B$1271,2,0)</f>
        <v>الثانية</v>
      </c>
      <c r="T55" s="249"/>
      <c r="X55" s="245" t="s">
        <v>1573</v>
      </c>
      <c r="Y55" s="245" t="s">
        <v>1573</v>
      </c>
      <c r="Z55" s="245" t="s">
        <v>1573</v>
      </c>
    </row>
    <row r="56" spans="1:26" x14ac:dyDescent="0.3">
      <c r="A56" s="245">
        <v>115874</v>
      </c>
      <c r="B56" s="245" t="s">
        <v>2182</v>
      </c>
      <c r="C56" s="245" t="s">
        <v>70</v>
      </c>
      <c r="D56" s="245" t="s">
        <v>907</v>
      </c>
      <c r="E56" s="245" t="s">
        <v>439</v>
      </c>
      <c r="F56" s="247"/>
      <c r="H56" s="245" t="s">
        <v>440</v>
      </c>
      <c r="I56" s="248" t="str">
        <f>VLOOKUP(A56,ورقة4!$A$1:$B$1271,2,0)</f>
        <v>الثانية</v>
      </c>
      <c r="T56" s="249"/>
      <c r="Z56" s="245" t="s">
        <v>1573</v>
      </c>
    </row>
    <row r="57" spans="1:26" x14ac:dyDescent="0.3">
      <c r="A57" s="245">
        <v>122059</v>
      </c>
      <c r="B57" s="245" t="s">
        <v>2183</v>
      </c>
      <c r="C57" s="245" t="s">
        <v>159</v>
      </c>
      <c r="D57" s="245" t="s">
        <v>313</v>
      </c>
      <c r="E57" s="245" t="s">
        <v>439</v>
      </c>
      <c r="F57" s="247">
        <v>31231</v>
      </c>
      <c r="G57" s="245" t="s">
        <v>415</v>
      </c>
      <c r="H57" s="245" t="s">
        <v>440</v>
      </c>
      <c r="I57" s="248" t="str">
        <f>VLOOKUP(A57,ورقة4!$A$1:$B$1271,2,0)</f>
        <v>الثانية</v>
      </c>
      <c r="T57" s="249"/>
      <c r="Z57" s="245" t="s">
        <v>1573</v>
      </c>
    </row>
    <row r="58" spans="1:26" x14ac:dyDescent="0.3">
      <c r="A58" s="245">
        <v>111077</v>
      </c>
      <c r="B58" s="245" t="s">
        <v>2194</v>
      </c>
      <c r="C58" s="245" t="s">
        <v>140</v>
      </c>
      <c r="D58" s="245" t="s">
        <v>266</v>
      </c>
      <c r="E58" s="245" t="s">
        <v>439</v>
      </c>
      <c r="F58" s="247">
        <v>31048</v>
      </c>
      <c r="G58" s="245" t="s">
        <v>808</v>
      </c>
      <c r="H58" s="245" t="s">
        <v>440</v>
      </c>
      <c r="I58" s="248" t="str">
        <f>VLOOKUP(A58,ورقة4!$A$1:$B$1271,2,0)</f>
        <v>الثانية</v>
      </c>
      <c r="T58" s="249"/>
      <c r="Y58" s="245" t="s">
        <v>1573</v>
      </c>
      <c r="Z58" s="245" t="s">
        <v>1573</v>
      </c>
    </row>
    <row r="59" spans="1:26" x14ac:dyDescent="0.3">
      <c r="A59" s="245">
        <v>123263</v>
      </c>
      <c r="B59" s="245" t="s">
        <v>2199</v>
      </c>
      <c r="C59" s="245" t="s">
        <v>974</v>
      </c>
      <c r="D59" s="245" t="s">
        <v>709</v>
      </c>
      <c r="E59" s="245" t="s">
        <v>439</v>
      </c>
      <c r="F59" s="247">
        <v>31241</v>
      </c>
      <c r="G59" s="245" t="s">
        <v>432</v>
      </c>
      <c r="H59" s="245" t="s">
        <v>440</v>
      </c>
      <c r="I59" s="248" t="str">
        <f>VLOOKUP(A59,ورقة4!$A$1:$B$1271,2,0)</f>
        <v>الثانية</v>
      </c>
      <c r="T59" s="249"/>
      <c r="W59" s="245" t="s">
        <v>1573</v>
      </c>
      <c r="Z59" s="245" t="s">
        <v>1573</v>
      </c>
    </row>
    <row r="60" spans="1:26" x14ac:dyDescent="0.3">
      <c r="A60" s="245">
        <v>120146</v>
      </c>
      <c r="B60" s="245" t="s">
        <v>2209</v>
      </c>
      <c r="C60" s="245" t="s">
        <v>479</v>
      </c>
      <c r="D60" s="245" t="s">
        <v>2210</v>
      </c>
      <c r="E60" s="245" t="s">
        <v>439</v>
      </c>
      <c r="F60" s="247">
        <v>31510</v>
      </c>
      <c r="G60" s="245" t="s">
        <v>2211</v>
      </c>
      <c r="H60" s="245" t="s">
        <v>440</v>
      </c>
      <c r="I60" s="248" t="str">
        <f>VLOOKUP(A60,ورقة4!$A$1:$B$1271,2,0)</f>
        <v>الثانية</v>
      </c>
      <c r="T60" s="249"/>
      <c r="Z60" s="245" t="s">
        <v>1573</v>
      </c>
    </row>
    <row r="61" spans="1:26" x14ac:dyDescent="0.3">
      <c r="A61" s="245">
        <v>123146</v>
      </c>
      <c r="B61" s="245" t="s">
        <v>2212</v>
      </c>
      <c r="C61" s="245" t="s">
        <v>2213</v>
      </c>
      <c r="D61" s="245" t="s">
        <v>2214</v>
      </c>
      <c r="E61" s="245" t="s">
        <v>439</v>
      </c>
      <c r="F61" s="247"/>
      <c r="H61" s="245" t="s">
        <v>440</v>
      </c>
      <c r="I61" s="248" t="str">
        <f>VLOOKUP(A61,ورقة4!$A$1:$B$1271,2,0)</f>
        <v>الثانية</v>
      </c>
      <c r="T61" s="249"/>
      <c r="V61" s="245" t="s">
        <v>1573</v>
      </c>
      <c r="Z61" s="245" t="s">
        <v>1573</v>
      </c>
    </row>
    <row r="62" spans="1:26" x14ac:dyDescent="0.3">
      <c r="A62" s="245">
        <v>122848</v>
      </c>
      <c r="B62" s="245" t="s">
        <v>2240</v>
      </c>
      <c r="C62" s="245" t="s">
        <v>114</v>
      </c>
      <c r="D62" s="245" t="s">
        <v>328</v>
      </c>
      <c r="E62" s="245" t="s">
        <v>439</v>
      </c>
      <c r="F62" s="247">
        <v>31778</v>
      </c>
      <c r="H62" s="245" t="s">
        <v>440</v>
      </c>
      <c r="I62" s="248" t="str">
        <f>VLOOKUP(A62,ورقة4!$A$1:$B$1271,2,0)</f>
        <v>الثانية</v>
      </c>
      <c r="T62" s="249"/>
      <c r="Z62" s="245" t="s">
        <v>1573</v>
      </c>
    </row>
    <row r="63" spans="1:26" x14ac:dyDescent="0.3">
      <c r="A63" s="245">
        <v>121557</v>
      </c>
      <c r="B63" s="245" t="s">
        <v>2258</v>
      </c>
      <c r="C63" s="245" t="s">
        <v>68</v>
      </c>
      <c r="D63" s="245" t="s">
        <v>291</v>
      </c>
      <c r="E63" s="245" t="s">
        <v>439</v>
      </c>
      <c r="F63" s="247">
        <v>32163</v>
      </c>
      <c r="G63" s="245" t="s">
        <v>808</v>
      </c>
      <c r="H63" s="245" t="s">
        <v>440</v>
      </c>
      <c r="I63" s="248" t="str">
        <f>VLOOKUP(A63,ورقة4!$A$1:$B$1271,2,0)</f>
        <v>الثانية</v>
      </c>
      <c r="T63" s="249"/>
      <c r="Y63" s="245" t="s">
        <v>1573</v>
      </c>
      <c r="Z63" s="245" t="s">
        <v>1573</v>
      </c>
    </row>
    <row r="64" spans="1:26" x14ac:dyDescent="0.3">
      <c r="A64" s="245">
        <v>120774</v>
      </c>
      <c r="B64" s="245" t="s">
        <v>2260</v>
      </c>
      <c r="C64" s="245" t="s">
        <v>112</v>
      </c>
      <c r="D64" s="245" t="s">
        <v>2261</v>
      </c>
      <c r="E64" s="245" t="s">
        <v>439</v>
      </c>
      <c r="F64" s="247">
        <v>32143</v>
      </c>
      <c r="G64" s="245" t="s">
        <v>415</v>
      </c>
      <c r="H64" s="245" t="s">
        <v>440</v>
      </c>
      <c r="I64" s="248" t="str">
        <f>VLOOKUP(A64,ورقة4!$A$1:$B$1271,2,0)</f>
        <v>الثانية</v>
      </c>
      <c r="T64" s="249"/>
      <c r="W64" s="245" t="s">
        <v>1573</v>
      </c>
      <c r="X64" s="245" t="s">
        <v>1573</v>
      </c>
      <c r="Z64" s="245" t="s">
        <v>1573</v>
      </c>
    </row>
    <row r="65" spans="1:26" x14ac:dyDescent="0.3">
      <c r="A65" s="245">
        <v>117266</v>
      </c>
      <c r="B65" s="245" t="s">
        <v>2262</v>
      </c>
      <c r="C65" s="245" t="s">
        <v>2263</v>
      </c>
      <c r="D65" s="245" t="s">
        <v>341</v>
      </c>
      <c r="E65" s="245" t="s">
        <v>439</v>
      </c>
      <c r="F65" s="247"/>
      <c r="H65" s="245" t="s">
        <v>440</v>
      </c>
      <c r="I65" s="248" t="str">
        <f>VLOOKUP(A65,ورقة4!$A$1:$B$1271,2,0)</f>
        <v>الثانية</v>
      </c>
      <c r="T65" s="249"/>
      <c r="W65" s="245" t="s">
        <v>1573</v>
      </c>
      <c r="Z65" s="245" t="s">
        <v>1573</v>
      </c>
    </row>
    <row r="66" spans="1:26" x14ac:dyDescent="0.3">
      <c r="A66" s="245">
        <v>122576</v>
      </c>
      <c r="B66" s="245" t="s">
        <v>2264</v>
      </c>
      <c r="C66" s="245" t="s">
        <v>169</v>
      </c>
      <c r="D66" s="245" t="s">
        <v>245</v>
      </c>
      <c r="E66" s="245" t="s">
        <v>439</v>
      </c>
      <c r="F66" s="247">
        <v>32217</v>
      </c>
      <c r="G66" s="245" t="s">
        <v>415</v>
      </c>
      <c r="H66" s="245" t="s">
        <v>440</v>
      </c>
      <c r="I66" s="248" t="str">
        <f>VLOOKUP(A66,ورقة4!$A$1:$B$1271,2,0)</f>
        <v>الثانية</v>
      </c>
      <c r="T66" s="249"/>
      <c r="Z66" s="245" t="s">
        <v>1573</v>
      </c>
    </row>
    <row r="67" spans="1:26" x14ac:dyDescent="0.3">
      <c r="A67" s="245">
        <v>122571</v>
      </c>
      <c r="B67" s="245" t="s">
        <v>2268</v>
      </c>
      <c r="C67" s="245" t="s">
        <v>2269</v>
      </c>
      <c r="D67" s="245" t="s">
        <v>2270</v>
      </c>
      <c r="E67" s="245" t="s">
        <v>439</v>
      </c>
      <c r="F67" s="247">
        <v>31444</v>
      </c>
      <c r="G67" s="245" t="s">
        <v>415</v>
      </c>
      <c r="H67" s="245" t="s">
        <v>440</v>
      </c>
      <c r="I67" s="248" t="str">
        <f>VLOOKUP(A67,ورقة4!$A$1:$B$1271,2,0)</f>
        <v>الثانية</v>
      </c>
      <c r="T67" s="249"/>
      <c r="Z67" s="245" t="s">
        <v>1573</v>
      </c>
    </row>
    <row r="68" spans="1:26" x14ac:dyDescent="0.3">
      <c r="A68" s="245">
        <v>118975</v>
      </c>
      <c r="B68" s="245" t="s">
        <v>2298</v>
      </c>
      <c r="C68" s="245" t="s">
        <v>194</v>
      </c>
      <c r="D68" s="245" t="s">
        <v>319</v>
      </c>
      <c r="E68" s="245" t="s">
        <v>439</v>
      </c>
      <c r="F68" s="247">
        <v>32331</v>
      </c>
      <c r="G68" s="245" t="s">
        <v>785</v>
      </c>
      <c r="H68" s="245" t="s">
        <v>440</v>
      </c>
      <c r="I68" s="248" t="str">
        <f>VLOOKUP(A68,ورقة4!$A$1:$B$1271,2,0)</f>
        <v>الثانية</v>
      </c>
      <c r="T68" s="249"/>
      <c r="Y68" s="245" t="s">
        <v>1573</v>
      </c>
      <c r="Z68" s="245" t="s">
        <v>1573</v>
      </c>
    </row>
    <row r="69" spans="1:26" x14ac:dyDescent="0.3">
      <c r="A69" s="245">
        <v>119367</v>
      </c>
      <c r="B69" s="245" t="s">
        <v>2299</v>
      </c>
      <c r="C69" s="245" t="s">
        <v>74</v>
      </c>
      <c r="D69" s="245" t="s">
        <v>255</v>
      </c>
      <c r="E69" s="245" t="s">
        <v>439</v>
      </c>
      <c r="F69" s="247">
        <v>32242</v>
      </c>
      <c r="G69" s="245" t="s">
        <v>808</v>
      </c>
      <c r="H69" s="245" t="s">
        <v>440</v>
      </c>
      <c r="I69" s="248" t="str">
        <f>VLOOKUP(A69,ورقة4!$A$1:$B$1271,2,0)</f>
        <v>الثانية</v>
      </c>
      <c r="T69" s="249"/>
      <c r="Z69" s="245" t="s">
        <v>1573</v>
      </c>
    </row>
    <row r="70" spans="1:26" x14ac:dyDescent="0.3">
      <c r="A70" s="245">
        <v>121620</v>
      </c>
      <c r="B70" s="245" t="s">
        <v>2300</v>
      </c>
      <c r="C70" s="245" t="s">
        <v>163</v>
      </c>
      <c r="D70" s="245" t="s">
        <v>319</v>
      </c>
      <c r="E70" s="245" t="s">
        <v>439</v>
      </c>
      <c r="F70" s="247">
        <v>33147</v>
      </c>
      <c r="G70" s="245" t="s">
        <v>415</v>
      </c>
      <c r="H70" s="245" t="s">
        <v>440</v>
      </c>
      <c r="I70" s="248" t="str">
        <f>VLOOKUP(A70,ورقة4!$A$1:$B$1271,2,0)</f>
        <v>الثانية</v>
      </c>
      <c r="T70" s="249"/>
      <c r="Z70" s="245" t="s">
        <v>1573</v>
      </c>
    </row>
    <row r="71" spans="1:26" x14ac:dyDescent="0.3">
      <c r="A71" s="245">
        <v>121698</v>
      </c>
      <c r="B71" s="245" t="s">
        <v>2301</v>
      </c>
      <c r="C71" s="245" t="s">
        <v>2302</v>
      </c>
      <c r="D71" s="245" t="s">
        <v>2303</v>
      </c>
      <c r="E71" s="245" t="s">
        <v>439</v>
      </c>
      <c r="F71" s="247">
        <v>32412</v>
      </c>
      <c r="G71" s="245" t="s">
        <v>2304</v>
      </c>
      <c r="H71" s="245" t="s">
        <v>440</v>
      </c>
      <c r="I71" s="248" t="str">
        <f>VLOOKUP(A71,ورقة4!$A$1:$B$1271,2,0)</f>
        <v>الثانية</v>
      </c>
      <c r="T71" s="249"/>
      <c r="Z71" s="245" t="s">
        <v>1573</v>
      </c>
    </row>
    <row r="72" spans="1:26" x14ac:dyDescent="0.3">
      <c r="A72" s="245">
        <v>122265</v>
      </c>
      <c r="B72" s="245" t="s">
        <v>2307</v>
      </c>
      <c r="C72" s="245" t="s">
        <v>72</v>
      </c>
      <c r="D72" s="245" t="s">
        <v>246</v>
      </c>
      <c r="E72" s="245" t="s">
        <v>439</v>
      </c>
      <c r="F72" s="247">
        <v>32509</v>
      </c>
      <c r="G72" s="245" t="s">
        <v>2308</v>
      </c>
      <c r="H72" s="245" t="s">
        <v>440</v>
      </c>
      <c r="I72" s="248" t="str">
        <f>VLOOKUP(A72,ورقة4!$A$1:$B$1271,2,0)</f>
        <v>الثانية</v>
      </c>
      <c r="T72" s="249"/>
      <c r="Z72" s="245" t="s">
        <v>1573</v>
      </c>
    </row>
    <row r="73" spans="1:26" x14ac:dyDescent="0.3">
      <c r="A73" s="245">
        <v>120625</v>
      </c>
      <c r="B73" s="245" t="s">
        <v>2326</v>
      </c>
      <c r="C73" s="245" t="s">
        <v>72</v>
      </c>
      <c r="D73" s="245" t="s">
        <v>293</v>
      </c>
      <c r="E73" s="245" t="s">
        <v>439</v>
      </c>
      <c r="F73" s="247">
        <v>32884</v>
      </c>
      <c r="G73" s="245" t="s">
        <v>415</v>
      </c>
      <c r="H73" s="245" t="s">
        <v>440</v>
      </c>
      <c r="I73" s="248" t="str">
        <f>VLOOKUP(A73,ورقة4!$A$1:$B$1271,2,0)</f>
        <v>الثانية</v>
      </c>
      <c r="T73" s="249"/>
      <c r="V73" s="245" t="s">
        <v>1573</v>
      </c>
      <c r="W73" s="245" t="s">
        <v>1573</v>
      </c>
      <c r="Y73" s="245" t="s">
        <v>1573</v>
      </c>
      <c r="Z73" s="245" t="s">
        <v>1573</v>
      </c>
    </row>
    <row r="74" spans="1:26" x14ac:dyDescent="0.3">
      <c r="A74" s="245">
        <v>114448</v>
      </c>
      <c r="B74" s="245" t="s">
        <v>2337</v>
      </c>
      <c r="C74" s="245" t="s">
        <v>97</v>
      </c>
      <c r="D74" s="245" t="s">
        <v>330</v>
      </c>
      <c r="E74" s="245" t="s">
        <v>439</v>
      </c>
      <c r="F74" s="247">
        <v>33408</v>
      </c>
      <c r="G74" s="245" t="s">
        <v>2338</v>
      </c>
      <c r="H74" s="245" t="s">
        <v>440</v>
      </c>
      <c r="I74" s="248" t="str">
        <f>VLOOKUP(A74,ورقة4!$A$1:$B$1271,2,0)</f>
        <v>الثانية</v>
      </c>
      <c r="T74" s="249"/>
      <c r="Z74" s="245" t="s">
        <v>1573</v>
      </c>
    </row>
    <row r="75" spans="1:26" x14ac:dyDescent="0.3">
      <c r="A75" s="245">
        <v>122640</v>
      </c>
      <c r="B75" s="245" t="s">
        <v>2341</v>
      </c>
      <c r="C75" s="245" t="s">
        <v>2342</v>
      </c>
      <c r="D75" s="245" t="s">
        <v>2343</v>
      </c>
      <c r="E75" s="245" t="s">
        <v>439</v>
      </c>
      <c r="F75" s="247">
        <v>32509</v>
      </c>
      <c r="H75" s="245" t="s">
        <v>440</v>
      </c>
      <c r="I75" s="248" t="str">
        <f>VLOOKUP(A75,ورقة4!$A$1:$B$1271,2,0)</f>
        <v>الثانية</v>
      </c>
      <c r="T75" s="249"/>
      <c r="Z75" s="245" t="s">
        <v>1573</v>
      </c>
    </row>
    <row r="76" spans="1:26" x14ac:dyDescent="0.3">
      <c r="A76" s="245">
        <v>120130</v>
      </c>
      <c r="B76" s="245" t="s">
        <v>2387</v>
      </c>
      <c r="C76" s="245" t="s">
        <v>101</v>
      </c>
      <c r="D76" s="245" t="s">
        <v>2388</v>
      </c>
      <c r="E76" s="245" t="s">
        <v>439</v>
      </c>
      <c r="F76" s="247">
        <v>33604</v>
      </c>
      <c r="G76" s="245" t="s">
        <v>1699</v>
      </c>
      <c r="H76" s="245" t="s">
        <v>440</v>
      </c>
      <c r="I76" s="248" t="str">
        <f>VLOOKUP(A76,ورقة4!$A$1:$B$1271,2,0)</f>
        <v>الثانية</v>
      </c>
      <c r="T76" s="249"/>
      <c r="Y76" s="245" t="s">
        <v>1573</v>
      </c>
      <c r="Z76" s="245" t="s">
        <v>1573</v>
      </c>
    </row>
    <row r="77" spans="1:26" x14ac:dyDescent="0.3">
      <c r="A77" s="245">
        <v>120180</v>
      </c>
      <c r="B77" s="245" t="s">
        <v>2389</v>
      </c>
      <c r="C77" s="245" t="s">
        <v>2390</v>
      </c>
      <c r="D77" s="245" t="s">
        <v>2391</v>
      </c>
      <c r="E77" s="245" t="s">
        <v>439</v>
      </c>
      <c r="F77" s="247">
        <v>33494</v>
      </c>
      <c r="G77" s="245" t="s">
        <v>2233</v>
      </c>
      <c r="H77" s="245" t="s">
        <v>440</v>
      </c>
      <c r="I77" s="248" t="str">
        <f>VLOOKUP(A77,ورقة4!$A$1:$B$1271,2,0)</f>
        <v>الثانية</v>
      </c>
      <c r="T77" s="249"/>
      <c r="Y77" s="245" t="s">
        <v>1573</v>
      </c>
      <c r="Z77" s="245" t="s">
        <v>1573</v>
      </c>
    </row>
    <row r="78" spans="1:26" x14ac:dyDescent="0.3">
      <c r="A78" s="245">
        <v>119711</v>
      </c>
      <c r="B78" s="245" t="s">
        <v>2394</v>
      </c>
      <c r="C78" s="245" t="s">
        <v>72</v>
      </c>
      <c r="D78" s="245" t="s">
        <v>2395</v>
      </c>
      <c r="E78" s="245" t="s">
        <v>439</v>
      </c>
      <c r="F78" s="247">
        <v>33301</v>
      </c>
      <c r="G78" s="245" t="s">
        <v>415</v>
      </c>
      <c r="H78" s="245" t="s">
        <v>440</v>
      </c>
      <c r="I78" s="248" t="str">
        <f>VLOOKUP(A78,ورقة4!$A$1:$B$1271,2,0)</f>
        <v>الثانية</v>
      </c>
      <c r="T78" s="249"/>
      <c r="Y78" s="245" t="s">
        <v>1573</v>
      </c>
      <c r="Z78" s="245" t="s">
        <v>1573</v>
      </c>
    </row>
    <row r="79" spans="1:26" x14ac:dyDescent="0.3">
      <c r="A79" s="245">
        <v>118259</v>
      </c>
      <c r="B79" s="245" t="s">
        <v>2397</v>
      </c>
      <c r="C79" s="245" t="s">
        <v>136</v>
      </c>
      <c r="D79" s="245" t="s">
        <v>378</v>
      </c>
      <c r="E79" s="245" t="s">
        <v>439</v>
      </c>
      <c r="F79" s="247"/>
      <c r="H79" s="245" t="s">
        <v>440</v>
      </c>
      <c r="I79" s="248" t="str">
        <f>VLOOKUP(A79,ورقة4!$A$1:$B$1271,2,0)</f>
        <v>الثانية</v>
      </c>
      <c r="T79" s="249"/>
      <c r="Z79" s="245" t="s">
        <v>1573</v>
      </c>
    </row>
    <row r="80" spans="1:26" x14ac:dyDescent="0.3">
      <c r="A80" s="245">
        <v>120633</v>
      </c>
      <c r="B80" s="245" t="s">
        <v>2398</v>
      </c>
      <c r="C80" s="245" t="s">
        <v>692</v>
      </c>
      <c r="D80" s="245" t="s">
        <v>340</v>
      </c>
      <c r="E80" s="245" t="s">
        <v>439</v>
      </c>
      <c r="F80" s="247">
        <v>32069</v>
      </c>
      <c r="G80" s="245" t="s">
        <v>415</v>
      </c>
      <c r="H80" s="245" t="s">
        <v>440</v>
      </c>
      <c r="I80" s="248" t="str">
        <f>VLOOKUP(A80,ورقة4!$A$1:$B$1271,2,0)</f>
        <v>الثانية</v>
      </c>
      <c r="T80" s="249"/>
      <c r="Z80" s="245" t="s">
        <v>1573</v>
      </c>
    </row>
    <row r="81" spans="1:26" x14ac:dyDescent="0.3">
      <c r="A81" s="245">
        <v>122393</v>
      </c>
      <c r="B81" s="245" t="s">
        <v>2399</v>
      </c>
      <c r="C81" s="245" t="s">
        <v>554</v>
      </c>
      <c r="D81" s="245" t="s">
        <v>365</v>
      </c>
      <c r="E81" s="245" t="s">
        <v>439</v>
      </c>
      <c r="F81" s="247">
        <v>33244</v>
      </c>
      <c r="G81" s="245" t="s">
        <v>415</v>
      </c>
      <c r="H81" s="245" t="s">
        <v>440</v>
      </c>
      <c r="I81" s="248" t="str">
        <f>VLOOKUP(A81,ورقة4!$A$1:$B$1271,2,0)</f>
        <v>الثانية</v>
      </c>
      <c r="T81" s="249"/>
      <c r="Z81" s="245" t="s">
        <v>1573</v>
      </c>
    </row>
    <row r="82" spans="1:26" x14ac:dyDescent="0.3">
      <c r="A82" s="245">
        <v>123226</v>
      </c>
      <c r="B82" s="245" t="s">
        <v>2400</v>
      </c>
      <c r="C82" s="245" t="s">
        <v>2401</v>
      </c>
      <c r="D82" s="245" t="s">
        <v>1941</v>
      </c>
      <c r="E82" s="245" t="s">
        <v>439</v>
      </c>
      <c r="F82" s="247">
        <v>33239</v>
      </c>
      <c r="H82" s="245" t="s">
        <v>440</v>
      </c>
      <c r="I82" s="248" t="str">
        <f>VLOOKUP(A82,ورقة4!$A$1:$B$1271,2,0)</f>
        <v>الثانية</v>
      </c>
      <c r="T82" s="249"/>
      <c r="Z82" s="245" t="s">
        <v>1573</v>
      </c>
    </row>
    <row r="83" spans="1:26" x14ac:dyDescent="0.3">
      <c r="A83" s="245">
        <v>122531</v>
      </c>
      <c r="B83" s="245" t="s">
        <v>2405</v>
      </c>
      <c r="C83" s="245" t="s">
        <v>2406</v>
      </c>
      <c r="D83" s="245" t="s">
        <v>1086</v>
      </c>
      <c r="E83" s="245" t="s">
        <v>439</v>
      </c>
      <c r="F83" s="247">
        <v>33604</v>
      </c>
      <c r="G83" s="245" t="s">
        <v>841</v>
      </c>
      <c r="H83" s="245" t="s">
        <v>440</v>
      </c>
      <c r="I83" s="248" t="str">
        <f>VLOOKUP(A83,ورقة4!$A$1:$B$1271,2,0)</f>
        <v>الثانية</v>
      </c>
      <c r="T83" s="249"/>
      <c r="Z83" s="245" t="s">
        <v>1573</v>
      </c>
    </row>
    <row r="84" spans="1:26" x14ac:dyDescent="0.3">
      <c r="A84" s="245">
        <v>122321</v>
      </c>
      <c r="B84" s="245" t="s">
        <v>2407</v>
      </c>
      <c r="C84" s="245" t="s">
        <v>200</v>
      </c>
      <c r="D84" s="245" t="s">
        <v>272</v>
      </c>
      <c r="E84" s="245" t="s">
        <v>439</v>
      </c>
      <c r="F84" s="247">
        <v>33604</v>
      </c>
      <c r="G84" s="245" t="s">
        <v>808</v>
      </c>
      <c r="H84" s="245" t="s">
        <v>440</v>
      </c>
      <c r="I84" s="248" t="str">
        <f>VLOOKUP(A84,ورقة4!$A$1:$B$1271,2,0)</f>
        <v>الثانية</v>
      </c>
      <c r="T84" s="249"/>
      <c r="Z84" s="245" t="s">
        <v>1573</v>
      </c>
    </row>
    <row r="85" spans="1:26" x14ac:dyDescent="0.3">
      <c r="A85" s="245">
        <v>120424</v>
      </c>
      <c r="B85" s="245" t="s">
        <v>2447</v>
      </c>
      <c r="C85" s="245" t="s">
        <v>493</v>
      </c>
      <c r="D85" s="245" t="s">
        <v>605</v>
      </c>
      <c r="E85" s="245" t="s">
        <v>439</v>
      </c>
      <c r="F85" s="247">
        <v>33988</v>
      </c>
      <c r="G85" s="245" t="s">
        <v>415</v>
      </c>
      <c r="H85" s="245" t="s">
        <v>440</v>
      </c>
      <c r="I85" s="248" t="str">
        <f>VLOOKUP(A85,ورقة4!$A$1:$B$1271,2,0)</f>
        <v>الثانية</v>
      </c>
      <c r="T85" s="249"/>
      <c r="V85" s="245" t="s">
        <v>1573</v>
      </c>
      <c r="X85" s="245" t="s">
        <v>1573</v>
      </c>
      <c r="Y85" s="245" t="s">
        <v>1573</v>
      </c>
      <c r="Z85" s="245" t="s">
        <v>1573</v>
      </c>
    </row>
    <row r="86" spans="1:26" x14ac:dyDescent="0.3">
      <c r="A86" s="245">
        <v>120333</v>
      </c>
      <c r="B86" s="245" t="s">
        <v>2448</v>
      </c>
      <c r="C86" s="245" t="s">
        <v>67</v>
      </c>
      <c r="D86" s="245" t="s">
        <v>280</v>
      </c>
      <c r="E86" s="245" t="s">
        <v>439</v>
      </c>
      <c r="F86" s="247">
        <v>33359</v>
      </c>
      <c r="G86" s="245" t="s">
        <v>837</v>
      </c>
      <c r="H86" s="245" t="s">
        <v>440</v>
      </c>
      <c r="I86" s="248" t="str">
        <f>VLOOKUP(A86,ورقة4!$A$1:$B$1271,2,0)</f>
        <v>الثانية</v>
      </c>
      <c r="T86" s="249"/>
      <c r="Y86" s="245" t="s">
        <v>1573</v>
      </c>
      <c r="Z86" s="245" t="s">
        <v>1573</v>
      </c>
    </row>
    <row r="87" spans="1:26" x14ac:dyDescent="0.3">
      <c r="A87" s="245">
        <v>122337</v>
      </c>
      <c r="B87" s="245" t="s">
        <v>2450</v>
      </c>
      <c r="C87" s="245" t="s">
        <v>115</v>
      </c>
      <c r="D87" s="245" t="s">
        <v>321</v>
      </c>
      <c r="E87" s="245" t="s">
        <v>439</v>
      </c>
      <c r="F87" s="247">
        <v>34359</v>
      </c>
      <c r="G87" s="245" t="s">
        <v>415</v>
      </c>
      <c r="H87" s="245" t="s">
        <v>440</v>
      </c>
      <c r="I87" s="248" t="str">
        <f>VLOOKUP(A87,ورقة4!$A$1:$B$1271,2,0)</f>
        <v>الثانية</v>
      </c>
      <c r="T87" s="249"/>
      <c r="Z87" s="245" t="s">
        <v>1573</v>
      </c>
    </row>
    <row r="88" spans="1:26" x14ac:dyDescent="0.3">
      <c r="A88" s="245">
        <v>122560</v>
      </c>
      <c r="B88" s="245" t="s">
        <v>2451</v>
      </c>
      <c r="C88" s="245" t="s">
        <v>634</v>
      </c>
      <c r="D88" s="245" t="s">
        <v>276</v>
      </c>
      <c r="E88" s="245" t="s">
        <v>439</v>
      </c>
      <c r="F88" s="247">
        <v>33809</v>
      </c>
      <c r="G88" s="245" t="s">
        <v>415</v>
      </c>
      <c r="H88" s="245" t="s">
        <v>440</v>
      </c>
      <c r="I88" s="248" t="str">
        <f>VLOOKUP(A88,ورقة4!$A$1:$B$1271,2,0)</f>
        <v>الثانية</v>
      </c>
      <c r="T88" s="249"/>
      <c r="Z88" s="245" t="s">
        <v>1573</v>
      </c>
    </row>
    <row r="89" spans="1:26" x14ac:dyDescent="0.3">
      <c r="A89" s="245">
        <v>122254</v>
      </c>
      <c r="B89" s="245" t="s">
        <v>919</v>
      </c>
      <c r="C89" s="245" t="s">
        <v>72</v>
      </c>
      <c r="D89" s="245" t="s">
        <v>648</v>
      </c>
      <c r="E89" s="245" t="s">
        <v>439</v>
      </c>
      <c r="F89" s="247">
        <v>33668</v>
      </c>
      <c r="G89" s="245" t="s">
        <v>947</v>
      </c>
      <c r="H89" s="245" t="s">
        <v>440</v>
      </c>
      <c r="I89" s="248" t="str">
        <f>VLOOKUP(A89,ورقة4!$A$1:$B$1271,2,0)</f>
        <v>الثانية</v>
      </c>
      <c r="T89" s="249"/>
      <c r="Z89" s="245" t="s">
        <v>1573</v>
      </c>
    </row>
    <row r="90" spans="1:26" x14ac:dyDescent="0.3">
      <c r="A90" s="245">
        <v>118152</v>
      </c>
      <c r="B90" s="245" t="s">
        <v>2453</v>
      </c>
      <c r="C90" s="245" t="s">
        <v>2454</v>
      </c>
      <c r="D90" s="245" t="s">
        <v>246</v>
      </c>
      <c r="E90" s="245" t="s">
        <v>439</v>
      </c>
      <c r="F90" s="247"/>
      <c r="H90" s="245" t="s">
        <v>440</v>
      </c>
      <c r="I90" s="248" t="str">
        <f>VLOOKUP(A90,ورقة4!$A$1:$B$1271,2,0)</f>
        <v>الثانية</v>
      </c>
      <c r="T90" s="249"/>
      <c r="Z90" s="245" t="s">
        <v>1573</v>
      </c>
    </row>
    <row r="91" spans="1:26" x14ac:dyDescent="0.3">
      <c r="A91" s="245">
        <v>118598</v>
      </c>
      <c r="B91" s="245" t="s">
        <v>2458</v>
      </c>
      <c r="C91" s="245" t="s">
        <v>131</v>
      </c>
      <c r="D91" s="245" t="s">
        <v>291</v>
      </c>
      <c r="E91" s="245" t="s">
        <v>439</v>
      </c>
      <c r="F91" s="247">
        <v>33846</v>
      </c>
      <c r="G91" s="245" t="s">
        <v>415</v>
      </c>
      <c r="H91" s="245" t="s">
        <v>440</v>
      </c>
      <c r="I91" s="248" t="str">
        <f>VLOOKUP(A91,ورقة4!$A$1:$B$1271,2,0)</f>
        <v>الثانية</v>
      </c>
      <c r="T91" s="249"/>
      <c r="Z91" s="245" t="s">
        <v>1573</v>
      </c>
    </row>
    <row r="92" spans="1:26" x14ac:dyDescent="0.3">
      <c r="A92" s="245">
        <v>122245</v>
      </c>
      <c r="B92" s="245" t="s">
        <v>2506</v>
      </c>
      <c r="C92" s="245" t="s">
        <v>944</v>
      </c>
      <c r="D92" s="245" t="s">
        <v>322</v>
      </c>
      <c r="E92" s="245" t="s">
        <v>439</v>
      </c>
      <c r="F92" s="247">
        <v>34074</v>
      </c>
      <c r="G92" s="245" t="s">
        <v>953</v>
      </c>
      <c r="H92" s="245" t="s">
        <v>440</v>
      </c>
      <c r="I92" s="248" t="str">
        <f>VLOOKUP(A92,ورقة4!$A$1:$B$1271,2,0)</f>
        <v>الثانية</v>
      </c>
      <c r="T92" s="249"/>
      <c r="X92" s="245" t="s">
        <v>1573</v>
      </c>
      <c r="Y92" s="245" t="s">
        <v>1573</v>
      </c>
      <c r="Z92" s="245" t="s">
        <v>1573</v>
      </c>
    </row>
    <row r="93" spans="1:26" x14ac:dyDescent="0.3">
      <c r="A93" s="245">
        <v>119918</v>
      </c>
      <c r="B93" s="245" t="s">
        <v>2511</v>
      </c>
      <c r="C93" s="245" t="s">
        <v>2512</v>
      </c>
      <c r="D93" s="245" t="s">
        <v>2513</v>
      </c>
      <c r="E93" s="245" t="s">
        <v>439</v>
      </c>
      <c r="F93" s="247">
        <v>34469</v>
      </c>
      <c r="G93" s="245" t="s">
        <v>2514</v>
      </c>
      <c r="H93" s="245" t="s">
        <v>440</v>
      </c>
      <c r="I93" s="248" t="str">
        <f>VLOOKUP(A93,ورقة4!$A$1:$B$1271,2,0)</f>
        <v>الثانية</v>
      </c>
      <c r="T93" s="249"/>
      <c r="Y93" s="245" t="s">
        <v>1573</v>
      </c>
      <c r="Z93" s="245" t="s">
        <v>1573</v>
      </c>
    </row>
    <row r="94" spans="1:26" x14ac:dyDescent="0.3">
      <c r="A94" s="245">
        <v>123253</v>
      </c>
      <c r="B94" s="245" t="s">
        <v>2521</v>
      </c>
      <c r="C94" s="245" t="s">
        <v>2522</v>
      </c>
      <c r="D94" s="245" t="s">
        <v>573</v>
      </c>
      <c r="E94" s="245" t="s">
        <v>439</v>
      </c>
      <c r="F94" s="247">
        <v>33970</v>
      </c>
      <c r="H94" s="245" t="s">
        <v>440</v>
      </c>
      <c r="I94" s="248" t="str">
        <f>VLOOKUP(A94,ورقة4!$A$1:$B$1271,2,0)</f>
        <v>الثانية</v>
      </c>
      <c r="T94" s="249"/>
      <c r="W94" s="245" t="s">
        <v>1573</v>
      </c>
      <c r="Z94" s="245" t="s">
        <v>1573</v>
      </c>
    </row>
    <row r="95" spans="1:26" x14ac:dyDescent="0.3">
      <c r="A95" s="245">
        <v>121048</v>
      </c>
      <c r="B95" s="245" t="s">
        <v>2525</v>
      </c>
      <c r="C95" s="245" t="s">
        <v>622</v>
      </c>
      <c r="D95" s="245" t="s">
        <v>622</v>
      </c>
      <c r="E95" s="245" t="s">
        <v>439</v>
      </c>
      <c r="F95" s="247">
        <v>33996</v>
      </c>
      <c r="G95" s="245" t="s">
        <v>827</v>
      </c>
      <c r="H95" s="245" t="s">
        <v>440</v>
      </c>
      <c r="I95" s="248" t="str">
        <f>VLOOKUP(A95,ورقة4!$A$1:$B$1271,2,0)</f>
        <v>الثانية</v>
      </c>
      <c r="T95" s="249"/>
      <c r="Z95" s="245" t="s">
        <v>1573</v>
      </c>
    </row>
    <row r="96" spans="1:26" x14ac:dyDescent="0.3">
      <c r="A96" s="245">
        <v>121047</v>
      </c>
      <c r="B96" s="245" t="s">
        <v>2526</v>
      </c>
      <c r="C96" s="245" t="s">
        <v>155</v>
      </c>
      <c r="D96" s="245" t="s">
        <v>282</v>
      </c>
      <c r="E96" s="245" t="s">
        <v>439</v>
      </c>
      <c r="F96" s="247">
        <v>34335</v>
      </c>
      <c r="G96" s="245" t="s">
        <v>788</v>
      </c>
      <c r="H96" s="245" t="s">
        <v>440</v>
      </c>
      <c r="I96" s="248" t="str">
        <f>VLOOKUP(A96,ورقة4!$A$1:$B$1271,2,0)</f>
        <v>الثانية</v>
      </c>
      <c r="T96" s="249"/>
      <c r="Z96" s="245" t="s">
        <v>1573</v>
      </c>
    </row>
    <row r="97" spans="1:26" x14ac:dyDescent="0.3">
      <c r="A97" s="245">
        <v>122012</v>
      </c>
      <c r="B97" s="245" t="s">
        <v>2579</v>
      </c>
      <c r="C97" s="245" t="s">
        <v>85</v>
      </c>
      <c r="D97" s="245" t="s">
        <v>523</v>
      </c>
      <c r="E97" s="245" t="s">
        <v>439</v>
      </c>
      <c r="F97" s="247">
        <v>34456</v>
      </c>
      <c r="G97" s="245" t="s">
        <v>415</v>
      </c>
      <c r="H97" s="245" t="s">
        <v>440</v>
      </c>
      <c r="I97" s="248" t="str">
        <f>VLOOKUP(A97,ورقة4!$A$1:$B$1271,2,0)</f>
        <v>الثانية</v>
      </c>
      <c r="T97" s="249"/>
      <c r="W97" s="245" t="s">
        <v>1573</v>
      </c>
      <c r="X97" s="245" t="s">
        <v>1573</v>
      </c>
      <c r="Y97" s="245" t="s">
        <v>1573</v>
      </c>
      <c r="Z97" s="245" t="s">
        <v>1573</v>
      </c>
    </row>
    <row r="98" spans="1:26" x14ac:dyDescent="0.3">
      <c r="A98" s="245">
        <v>122250</v>
      </c>
      <c r="B98" s="245" t="s">
        <v>2580</v>
      </c>
      <c r="C98" s="245" t="s">
        <v>65</v>
      </c>
      <c r="D98" s="245" t="s">
        <v>256</v>
      </c>
      <c r="E98" s="245" t="s">
        <v>439</v>
      </c>
      <c r="F98" s="247">
        <v>34547</v>
      </c>
      <c r="G98" s="245" t="s">
        <v>415</v>
      </c>
      <c r="H98" s="245" t="s">
        <v>440</v>
      </c>
      <c r="I98" s="248" t="str">
        <f>VLOOKUP(A98,ورقة4!$A$1:$B$1271,2,0)</f>
        <v>الثانية</v>
      </c>
      <c r="T98" s="249"/>
      <c r="X98" s="245" t="s">
        <v>1573</v>
      </c>
      <c r="Y98" s="245" t="s">
        <v>1573</v>
      </c>
      <c r="Z98" s="245" t="s">
        <v>1573</v>
      </c>
    </row>
    <row r="99" spans="1:26" x14ac:dyDescent="0.3">
      <c r="A99" s="245">
        <v>122733</v>
      </c>
      <c r="B99" s="245" t="s">
        <v>2581</v>
      </c>
      <c r="C99" s="245" t="s">
        <v>1182</v>
      </c>
      <c r="D99" s="245" t="s">
        <v>272</v>
      </c>
      <c r="E99" s="245" t="s">
        <v>439</v>
      </c>
      <c r="F99" s="247">
        <v>34700</v>
      </c>
      <c r="H99" s="245" t="s">
        <v>440</v>
      </c>
      <c r="I99" s="248" t="str">
        <f>VLOOKUP(A99,ورقة4!$A$1:$B$1271,2,0)</f>
        <v>الثانية</v>
      </c>
      <c r="T99" s="249"/>
      <c r="Y99" s="245" t="s">
        <v>1573</v>
      </c>
      <c r="Z99" s="245" t="s">
        <v>1573</v>
      </c>
    </row>
    <row r="100" spans="1:26" x14ac:dyDescent="0.3">
      <c r="A100" s="245">
        <v>122029</v>
      </c>
      <c r="B100" s="245" t="s">
        <v>2585</v>
      </c>
      <c r="C100" s="245" t="s">
        <v>693</v>
      </c>
      <c r="D100" s="245" t="s">
        <v>287</v>
      </c>
      <c r="E100" s="245" t="s">
        <v>439</v>
      </c>
      <c r="F100" s="247">
        <v>35380</v>
      </c>
      <c r="G100" s="245" t="s">
        <v>415</v>
      </c>
      <c r="H100" s="245" t="s">
        <v>440</v>
      </c>
      <c r="I100" s="248" t="str">
        <f>VLOOKUP(A100,ورقة4!$A$1:$B$1271,2,0)</f>
        <v>الثانية</v>
      </c>
      <c r="T100" s="249"/>
      <c r="W100" s="245" t="s">
        <v>1573</v>
      </c>
      <c r="X100" s="245" t="s">
        <v>1573</v>
      </c>
      <c r="Y100" s="245" t="s">
        <v>1573</v>
      </c>
      <c r="Z100" s="245" t="s">
        <v>1573</v>
      </c>
    </row>
    <row r="101" spans="1:26" x14ac:dyDescent="0.3">
      <c r="A101" s="245">
        <v>118098</v>
      </c>
      <c r="B101" s="245" t="s">
        <v>2593</v>
      </c>
      <c r="C101" s="245" t="s">
        <v>356</v>
      </c>
      <c r="D101" s="245" t="s">
        <v>619</v>
      </c>
      <c r="E101" s="245" t="s">
        <v>439</v>
      </c>
      <c r="F101" s="247">
        <v>34034</v>
      </c>
      <c r="G101" s="245" t="s">
        <v>415</v>
      </c>
      <c r="H101" s="245" t="s">
        <v>440</v>
      </c>
      <c r="I101" s="248" t="str">
        <f>VLOOKUP(A101,ورقة4!$A$1:$B$1271,2,0)</f>
        <v>الثانية</v>
      </c>
      <c r="T101" s="249"/>
      <c r="Z101" s="245" t="s">
        <v>1573</v>
      </c>
    </row>
    <row r="102" spans="1:26" x14ac:dyDescent="0.3">
      <c r="A102" s="245">
        <v>122130</v>
      </c>
      <c r="B102" s="245" t="s">
        <v>2594</v>
      </c>
      <c r="C102" s="245" t="s">
        <v>2595</v>
      </c>
      <c r="D102" s="245" t="s">
        <v>576</v>
      </c>
      <c r="E102" s="245" t="s">
        <v>439</v>
      </c>
      <c r="F102" s="247">
        <v>34585</v>
      </c>
      <c r="G102" s="245" t="s">
        <v>2596</v>
      </c>
      <c r="H102" s="245" t="s">
        <v>440</v>
      </c>
      <c r="I102" s="248" t="str">
        <f>VLOOKUP(A102,ورقة4!$A$1:$B$1271,2,0)</f>
        <v>الثانية</v>
      </c>
      <c r="T102" s="249"/>
      <c r="Z102" s="245" t="s">
        <v>1573</v>
      </c>
    </row>
    <row r="103" spans="1:26" x14ac:dyDescent="0.3">
      <c r="A103" s="245">
        <v>120395</v>
      </c>
      <c r="B103" s="245" t="s">
        <v>2597</v>
      </c>
      <c r="C103" s="245" t="s">
        <v>2598</v>
      </c>
      <c r="D103" s="245" t="s">
        <v>372</v>
      </c>
      <c r="E103" s="245" t="s">
        <v>439</v>
      </c>
      <c r="F103" s="247">
        <v>34514</v>
      </c>
      <c r="G103" s="245" t="s">
        <v>415</v>
      </c>
      <c r="H103" s="245" t="s">
        <v>440</v>
      </c>
      <c r="I103" s="248" t="str">
        <f>VLOOKUP(A103,ورقة4!$A$1:$B$1271,2,0)</f>
        <v>الثانية</v>
      </c>
      <c r="T103" s="249"/>
      <c r="Z103" s="245" t="s">
        <v>1573</v>
      </c>
    </row>
    <row r="104" spans="1:26" x14ac:dyDescent="0.3">
      <c r="A104" s="245">
        <v>121830</v>
      </c>
      <c r="B104" s="245" t="s">
        <v>2599</v>
      </c>
      <c r="C104" s="245" t="s">
        <v>174</v>
      </c>
      <c r="D104" s="245" t="s">
        <v>262</v>
      </c>
      <c r="E104" s="245" t="s">
        <v>439</v>
      </c>
      <c r="F104" s="247">
        <v>34022</v>
      </c>
      <c r="G104" s="245" t="s">
        <v>808</v>
      </c>
      <c r="H104" s="245" t="s">
        <v>440</v>
      </c>
      <c r="I104" s="248" t="str">
        <f>VLOOKUP(A104,ورقة4!$A$1:$B$1271,2,0)</f>
        <v>الثانية</v>
      </c>
      <c r="T104" s="249"/>
      <c r="Z104" s="245" t="s">
        <v>1573</v>
      </c>
    </row>
    <row r="105" spans="1:26" x14ac:dyDescent="0.3">
      <c r="A105" s="245">
        <v>117189</v>
      </c>
      <c r="B105" s="245" t="s">
        <v>2600</v>
      </c>
      <c r="C105" s="245" t="s">
        <v>591</v>
      </c>
      <c r="D105" s="245" t="s">
        <v>314</v>
      </c>
      <c r="E105" s="245" t="s">
        <v>439</v>
      </c>
      <c r="F105" s="247">
        <v>34601</v>
      </c>
      <c r="G105" s="245" t="s">
        <v>415</v>
      </c>
      <c r="H105" s="245" t="s">
        <v>440</v>
      </c>
      <c r="I105" s="248" t="str">
        <f>VLOOKUP(A105,ورقة4!$A$1:$B$1271,2,0)</f>
        <v>الثانية</v>
      </c>
      <c r="T105" s="249"/>
      <c r="Z105" s="245" t="s">
        <v>1573</v>
      </c>
    </row>
    <row r="106" spans="1:26" x14ac:dyDescent="0.3">
      <c r="A106" s="245">
        <v>123200</v>
      </c>
      <c r="B106" s="245" t="s">
        <v>2601</v>
      </c>
      <c r="C106" s="245" t="s">
        <v>96</v>
      </c>
      <c r="D106" s="245" t="s">
        <v>327</v>
      </c>
      <c r="E106" s="245" t="s">
        <v>439</v>
      </c>
      <c r="F106" s="247"/>
      <c r="H106" s="245" t="s">
        <v>440</v>
      </c>
      <c r="I106" s="248" t="str">
        <f>VLOOKUP(A106,ورقة4!$A$1:$B$1271,2,0)</f>
        <v>الثانية</v>
      </c>
      <c r="T106" s="249"/>
      <c r="W106" s="245" t="s">
        <v>1573</v>
      </c>
      <c r="Z106" s="245" t="s">
        <v>1573</v>
      </c>
    </row>
    <row r="107" spans="1:26" x14ac:dyDescent="0.3">
      <c r="A107" s="245">
        <v>122554</v>
      </c>
      <c r="B107" s="245" t="s">
        <v>2603</v>
      </c>
      <c r="C107" s="245" t="s">
        <v>72</v>
      </c>
      <c r="D107" s="245" t="s">
        <v>2604</v>
      </c>
      <c r="E107" s="245" t="s">
        <v>439</v>
      </c>
      <c r="F107" s="247">
        <v>34516</v>
      </c>
      <c r="G107" s="245" t="s">
        <v>834</v>
      </c>
      <c r="H107" s="245" t="s">
        <v>440</v>
      </c>
      <c r="I107" s="248" t="str">
        <f>VLOOKUP(A107,ورقة4!$A$1:$B$1271,2,0)</f>
        <v>الثانية</v>
      </c>
      <c r="T107" s="249"/>
      <c r="Z107" s="245" t="s">
        <v>1573</v>
      </c>
    </row>
    <row r="108" spans="1:26" x14ac:dyDescent="0.3">
      <c r="A108" s="245">
        <v>122908</v>
      </c>
      <c r="B108" s="245" t="s">
        <v>2605</v>
      </c>
      <c r="C108" s="245" t="s">
        <v>2606</v>
      </c>
      <c r="D108" s="245" t="s">
        <v>2607</v>
      </c>
      <c r="E108" s="245" t="s">
        <v>439</v>
      </c>
      <c r="F108" s="247">
        <v>34335</v>
      </c>
      <c r="H108" s="245" t="s">
        <v>440</v>
      </c>
      <c r="I108" s="248" t="str">
        <f>VLOOKUP(A108,ورقة4!$A$1:$B$1271,2,0)</f>
        <v>الثانية</v>
      </c>
      <c r="T108" s="249"/>
      <c r="W108" s="245" t="s">
        <v>1573</v>
      </c>
      <c r="Z108" s="245" t="s">
        <v>1573</v>
      </c>
    </row>
    <row r="109" spans="1:26" x14ac:dyDescent="0.3">
      <c r="A109" s="245">
        <v>117718</v>
      </c>
      <c r="B109" s="245" t="s">
        <v>2611</v>
      </c>
      <c r="C109" s="245" t="s">
        <v>147</v>
      </c>
      <c r="D109" s="245" t="s">
        <v>322</v>
      </c>
      <c r="E109" s="245" t="s">
        <v>439</v>
      </c>
      <c r="F109" s="247">
        <v>34454</v>
      </c>
      <c r="G109" s="245" t="s">
        <v>2612</v>
      </c>
      <c r="H109" s="245" t="s">
        <v>440</v>
      </c>
      <c r="I109" s="248" t="str">
        <f>VLOOKUP(A109,ورقة4!$A$1:$B$1271,2,0)</f>
        <v>الثانية</v>
      </c>
      <c r="T109" s="249"/>
      <c r="Z109" s="245" t="s">
        <v>1573</v>
      </c>
    </row>
    <row r="110" spans="1:26" x14ac:dyDescent="0.3">
      <c r="A110" s="245">
        <v>122266</v>
      </c>
      <c r="B110" s="245" t="s">
        <v>2613</v>
      </c>
      <c r="C110" s="245" t="s">
        <v>2614</v>
      </c>
      <c r="D110" s="245" t="s">
        <v>2615</v>
      </c>
      <c r="E110" s="245" t="s">
        <v>439</v>
      </c>
      <c r="F110" s="247">
        <v>34564</v>
      </c>
      <c r="G110" s="245" t="s">
        <v>434</v>
      </c>
      <c r="H110" s="245" t="s">
        <v>440</v>
      </c>
      <c r="I110" s="248" t="str">
        <f>VLOOKUP(A110,ورقة4!$A$1:$B$1271,2,0)</f>
        <v>الثانية</v>
      </c>
      <c r="T110" s="249"/>
      <c r="Z110" s="245" t="s">
        <v>1573</v>
      </c>
    </row>
    <row r="111" spans="1:26" x14ac:dyDescent="0.3">
      <c r="A111" s="245">
        <v>122338</v>
      </c>
      <c r="B111" s="245" t="s">
        <v>2617</v>
      </c>
      <c r="C111" s="245" t="s">
        <v>181</v>
      </c>
      <c r="D111" s="245" t="s">
        <v>519</v>
      </c>
      <c r="E111" s="245" t="s">
        <v>439</v>
      </c>
      <c r="F111" s="247">
        <v>34730</v>
      </c>
      <c r="G111" s="245" t="s">
        <v>808</v>
      </c>
      <c r="H111" s="245" t="s">
        <v>440</v>
      </c>
      <c r="I111" s="248" t="str">
        <f>VLOOKUP(A111,ورقة4!$A$1:$B$1271,2,0)</f>
        <v>الثانية</v>
      </c>
      <c r="T111" s="249"/>
      <c r="Z111" s="245" t="s">
        <v>1573</v>
      </c>
    </row>
    <row r="112" spans="1:26" x14ac:dyDescent="0.3">
      <c r="A112" s="245">
        <v>117053</v>
      </c>
      <c r="B112" s="245" t="s">
        <v>2645</v>
      </c>
      <c r="C112" s="245" t="s">
        <v>112</v>
      </c>
      <c r="D112" s="245" t="s">
        <v>245</v>
      </c>
      <c r="E112" s="245" t="s">
        <v>439</v>
      </c>
      <c r="F112" s="247">
        <v>34700</v>
      </c>
      <c r="G112" s="245" t="s">
        <v>808</v>
      </c>
      <c r="H112" s="245" t="s">
        <v>440</v>
      </c>
      <c r="I112" s="248" t="str">
        <f>VLOOKUP(A112,ورقة4!$A$1:$B$1271,2,0)</f>
        <v>الثانية</v>
      </c>
      <c r="T112" s="249"/>
      <c r="Z112" s="245" t="s">
        <v>1573</v>
      </c>
    </row>
    <row r="113" spans="1:26" x14ac:dyDescent="0.3">
      <c r="A113" s="245">
        <v>122723</v>
      </c>
      <c r="B113" s="245" t="s">
        <v>2647</v>
      </c>
      <c r="C113" s="245" t="s">
        <v>111</v>
      </c>
      <c r="D113" s="245" t="s">
        <v>2648</v>
      </c>
      <c r="E113" s="245" t="s">
        <v>439</v>
      </c>
      <c r="F113" s="247">
        <v>34790</v>
      </c>
      <c r="G113" s="245" t="s">
        <v>415</v>
      </c>
      <c r="H113" s="245" t="s">
        <v>440</v>
      </c>
      <c r="I113" s="248" t="str">
        <f>VLOOKUP(A113,ورقة4!$A$1:$B$1271,2,0)</f>
        <v>الثانية</v>
      </c>
      <c r="T113" s="249"/>
      <c r="Y113" s="245" t="s">
        <v>1573</v>
      </c>
      <c r="Z113" s="245" t="s">
        <v>1573</v>
      </c>
    </row>
    <row r="114" spans="1:26" x14ac:dyDescent="0.3">
      <c r="A114" s="245">
        <v>122737</v>
      </c>
      <c r="B114" s="245" t="s">
        <v>2649</v>
      </c>
      <c r="C114" s="245" t="s">
        <v>693</v>
      </c>
      <c r="D114" s="245" t="s">
        <v>306</v>
      </c>
      <c r="E114" s="245" t="s">
        <v>439</v>
      </c>
      <c r="F114" s="247">
        <v>34700</v>
      </c>
      <c r="H114" s="245" t="s">
        <v>440</v>
      </c>
      <c r="I114" s="248" t="str">
        <f>VLOOKUP(A114,ورقة4!$A$1:$B$1271,2,0)</f>
        <v>الثانية</v>
      </c>
      <c r="T114" s="249"/>
      <c r="Y114" s="245" t="s">
        <v>1573</v>
      </c>
      <c r="Z114" s="245" t="s">
        <v>1573</v>
      </c>
    </row>
    <row r="115" spans="1:26" x14ac:dyDescent="0.3">
      <c r="A115" s="245">
        <v>120710</v>
      </c>
      <c r="B115" s="245" t="s">
        <v>2650</v>
      </c>
      <c r="C115" s="245" t="s">
        <v>2198</v>
      </c>
      <c r="D115" s="245" t="s">
        <v>307</v>
      </c>
      <c r="E115" s="245" t="s">
        <v>439</v>
      </c>
      <c r="F115" s="247">
        <v>34800</v>
      </c>
      <c r="G115" s="245" t="s">
        <v>2651</v>
      </c>
      <c r="H115" s="245" t="s">
        <v>440</v>
      </c>
      <c r="I115" s="248" t="str">
        <f>VLOOKUP(A115,ورقة4!$A$1:$B$1271,2,0)</f>
        <v>الثانية</v>
      </c>
      <c r="T115" s="249"/>
      <c r="Y115" s="245" t="s">
        <v>1573</v>
      </c>
      <c r="Z115" s="245" t="s">
        <v>1573</v>
      </c>
    </row>
    <row r="116" spans="1:26" x14ac:dyDescent="0.3">
      <c r="A116" s="245">
        <v>119163</v>
      </c>
      <c r="B116" s="245" t="s">
        <v>2658</v>
      </c>
      <c r="C116" s="245" t="s">
        <v>594</v>
      </c>
      <c r="D116" s="245" t="s">
        <v>965</v>
      </c>
      <c r="E116" s="245" t="s">
        <v>439</v>
      </c>
      <c r="F116" s="247">
        <v>34701</v>
      </c>
      <c r="G116" s="245" t="s">
        <v>446</v>
      </c>
      <c r="H116" s="245" t="s">
        <v>440</v>
      </c>
      <c r="I116" s="248" t="str">
        <f>VLOOKUP(A116,ورقة4!$A$1:$B$1271,2,0)</f>
        <v>الثانية</v>
      </c>
      <c r="T116" s="249"/>
      <c r="Y116" s="245" t="s">
        <v>1573</v>
      </c>
      <c r="Z116" s="245" t="s">
        <v>1573</v>
      </c>
    </row>
    <row r="117" spans="1:26" x14ac:dyDescent="0.3">
      <c r="A117" s="245">
        <v>123182</v>
      </c>
      <c r="B117" s="245" t="s">
        <v>2663</v>
      </c>
      <c r="C117" s="245" t="s">
        <v>77</v>
      </c>
      <c r="D117" s="245" t="s">
        <v>2664</v>
      </c>
      <c r="E117" s="245" t="s">
        <v>439</v>
      </c>
      <c r="F117" s="247">
        <v>34335</v>
      </c>
      <c r="H117" s="245" t="s">
        <v>440</v>
      </c>
      <c r="I117" s="248" t="str">
        <f>VLOOKUP(A117,ورقة4!$A$1:$B$1271,2,0)</f>
        <v>الثانية</v>
      </c>
      <c r="T117" s="249"/>
      <c r="Z117" s="245" t="s">
        <v>1573</v>
      </c>
    </row>
    <row r="118" spans="1:26" x14ac:dyDescent="0.3">
      <c r="A118" s="245">
        <v>120034</v>
      </c>
      <c r="B118" s="245" t="s">
        <v>2672</v>
      </c>
      <c r="C118" s="245" t="s">
        <v>66</v>
      </c>
      <c r="D118" s="245" t="s">
        <v>297</v>
      </c>
      <c r="E118" s="245" t="s">
        <v>439</v>
      </c>
      <c r="F118" s="247">
        <v>34586</v>
      </c>
      <c r="G118" s="245" t="s">
        <v>2673</v>
      </c>
      <c r="H118" s="245" t="s">
        <v>440</v>
      </c>
      <c r="I118" s="248" t="str">
        <f>VLOOKUP(A118,ورقة4!$A$1:$B$1271,2,0)</f>
        <v>الثانية</v>
      </c>
      <c r="T118" s="249"/>
      <c r="Z118" s="245" t="s">
        <v>1573</v>
      </c>
    </row>
    <row r="119" spans="1:26" x14ac:dyDescent="0.3">
      <c r="A119" s="245">
        <v>121690</v>
      </c>
      <c r="B119" s="245" t="s">
        <v>2674</v>
      </c>
      <c r="C119" s="245" t="s">
        <v>141</v>
      </c>
      <c r="D119" s="245" t="s">
        <v>2675</v>
      </c>
      <c r="E119" s="245" t="s">
        <v>439</v>
      </c>
      <c r="F119" s="247">
        <v>34807</v>
      </c>
      <c r="G119" s="245" t="s">
        <v>415</v>
      </c>
      <c r="H119" s="245" t="s">
        <v>440</v>
      </c>
      <c r="I119" s="248" t="str">
        <f>VLOOKUP(A119,ورقة4!$A$1:$B$1271,2,0)</f>
        <v>الثانية</v>
      </c>
      <c r="T119" s="249"/>
      <c r="Z119" s="245" t="s">
        <v>1573</v>
      </c>
    </row>
    <row r="120" spans="1:26" x14ac:dyDescent="0.3">
      <c r="A120" s="245">
        <v>121752</v>
      </c>
      <c r="B120" s="245" t="s">
        <v>2676</v>
      </c>
      <c r="C120" s="245" t="s">
        <v>72</v>
      </c>
      <c r="D120" s="245" t="s">
        <v>2677</v>
      </c>
      <c r="E120" s="245" t="s">
        <v>439</v>
      </c>
      <c r="F120" s="247">
        <v>35065</v>
      </c>
      <c r="G120" s="245" t="s">
        <v>2678</v>
      </c>
      <c r="H120" s="245" t="s">
        <v>440</v>
      </c>
      <c r="I120" s="248" t="str">
        <f>VLOOKUP(A120,ورقة4!$A$1:$B$1271,2,0)</f>
        <v>الثانية</v>
      </c>
      <c r="T120" s="249"/>
      <c r="Z120" s="245" t="s">
        <v>1573</v>
      </c>
    </row>
    <row r="121" spans="1:26" x14ac:dyDescent="0.3">
      <c r="A121" s="245">
        <v>121644</v>
      </c>
      <c r="B121" s="245" t="s">
        <v>2679</v>
      </c>
      <c r="C121" s="245" t="s">
        <v>2680</v>
      </c>
      <c r="D121" s="245" t="s">
        <v>308</v>
      </c>
      <c r="E121" s="245" t="s">
        <v>439</v>
      </c>
      <c r="F121" s="247">
        <v>34336</v>
      </c>
      <c r="G121" s="245" t="s">
        <v>2681</v>
      </c>
      <c r="H121" s="245" t="s">
        <v>440</v>
      </c>
      <c r="I121" s="248" t="str">
        <f>VLOOKUP(A121,ورقة4!$A$1:$B$1271,2,0)</f>
        <v>الثانية</v>
      </c>
      <c r="T121" s="249"/>
      <c r="Z121" s="245" t="s">
        <v>1573</v>
      </c>
    </row>
    <row r="122" spans="1:26" x14ac:dyDescent="0.3">
      <c r="A122" s="245">
        <v>121653</v>
      </c>
      <c r="B122" s="245" t="s">
        <v>2682</v>
      </c>
      <c r="C122" s="245" t="s">
        <v>72</v>
      </c>
      <c r="D122" s="245" t="s">
        <v>2683</v>
      </c>
      <c r="E122" s="245" t="s">
        <v>439</v>
      </c>
      <c r="F122" s="247">
        <v>34486</v>
      </c>
      <c r="G122" s="245" t="s">
        <v>2684</v>
      </c>
      <c r="H122" s="245" t="s">
        <v>440</v>
      </c>
      <c r="I122" s="248" t="str">
        <f>VLOOKUP(A122,ورقة4!$A$1:$B$1271,2,0)</f>
        <v>الثانية</v>
      </c>
      <c r="T122" s="249"/>
      <c r="Z122" s="245" t="s">
        <v>1573</v>
      </c>
    </row>
    <row r="123" spans="1:26" x14ac:dyDescent="0.3">
      <c r="A123" s="245">
        <v>121871</v>
      </c>
      <c r="B123" s="245" t="s">
        <v>2685</v>
      </c>
      <c r="C123" s="245" t="s">
        <v>91</v>
      </c>
      <c r="D123" s="245" t="s">
        <v>599</v>
      </c>
      <c r="E123" s="245" t="s">
        <v>439</v>
      </c>
      <c r="F123" s="247">
        <v>33772</v>
      </c>
      <c r="G123" s="245" t="s">
        <v>793</v>
      </c>
      <c r="H123" s="245" t="s">
        <v>440</v>
      </c>
      <c r="I123" s="248" t="str">
        <f>VLOOKUP(A123,ورقة4!$A$1:$B$1271,2,0)</f>
        <v>الثانية</v>
      </c>
      <c r="T123" s="249"/>
      <c r="Z123" s="245" t="s">
        <v>1573</v>
      </c>
    </row>
    <row r="124" spans="1:26" x14ac:dyDescent="0.3">
      <c r="A124" s="245">
        <v>121890</v>
      </c>
      <c r="B124" s="245" t="s">
        <v>2686</v>
      </c>
      <c r="C124" s="245" t="s">
        <v>542</v>
      </c>
      <c r="D124" s="245" t="s">
        <v>267</v>
      </c>
      <c r="E124" s="245" t="s">
        <v>439</v>
      </c>
      <c r="F124" s="247">
        <v>34954</v>
      </c>
      <c r="G124" s="245" t="s">
        <v>2687</v>
      </c>
      <c r="H124" s="245" t="s">
        <v>440</v>
      </c>
      <c r="I124" s="248" t="str">
        <f>VLOOKUP(A124,ورقة4!$A$1:$B$1271,2,0)</f>
        <v>الثانية</v>
      </c>
      <c r="T124" s="249"/>
      <c r="Z124" s="245" t="s">
        <v>1573</v>
      </c>
    </row>
    <row r="125" spans="1:26" x14ac:dyDescent="0.3">
      <c r="A125" s="245">
        <v>121625</v>
      </c>
      <c r="B125" s="245" t="s">
        <v>2688</v>
      </c>
      <c r="C125" s="245" t="s">
        <v>783</v>
      </c>
      <c r="D125" s="245" t="s">
        <v>261</v>
      </c>
      <c r="E125" s="245" t="s">
        <v>439</v>
      </c>
      <c r="F125" s="247">
        <v>33618</v>
      </c>
      <c r="G125" s="245" t="s">
        <v>2689</v>
      </c>
      <c r="H125" s="245" t="s">
        <v>440</v>
      </c>
      <c r="I125" s="248" t="str">
        <f>VLOOKUP(A125,ورقة4!$A$1:$B$1271,2,0)</f>
        <v>الثانية</v>
      </c>
      <c r="T125" s="249"/>
      <c r="Z125" s="245" t="s">
        <v>1573</v>
      </c>
    </row>
    <row r="126" spans="1:26" x14ac:dyDescent="0.3">
      <c r="A126" s="245">
        <v>120638</v>
      </c>
      <c r="B126" s="245" t="s">
        <v>2743</v>
      </c>
      <c r="C126" s="245" t="s">
        <v>88</v>
      </c>
      <c r="D126" s="245" t="s">
        <v>2744</v>
      </c>
      <c r="E126" s="245" t="s">
        <v>439</v>
      </c>
      <c r="F126" s="247">
        <v>35648</v>
      </c>
      <c r="G126" s="245" t="s">
        <v>794</v>
      </c>
      <c r="H126" s="245" t="s">
        <v>440</v>
      </c>
      <c r="I126" s="248" t="str">
        <f>VLOOKUP(A126,ورقة4!$A$1:$B$1271,2,0)</f>
        <v>الثانية</v>
      </c>
      <c r="T126" s="249"/>
      <c r="Y126" s="245" t="s">
        <v>1573</v>
      </c>
      <c r="Z126" s="245" t="s">
        <v>1573</v>
      </c>
    </row>
    <row r="127" spans="1:26" x14ac:dyDescent="0.3">
      <c r="A127" s="245">
        <v>121763</v>
      </c>
      <c r="B127" s="245" t="s">
        <v>2748</v>
      </c>
      <c r="C127" s="245" t="s">
        <v>2749</v>
      </c>
      <c r="D127" s="245" t="s">
        <v>273</v>
      </c>
      <c r="E127" s="245" t="s">
        <v>439</v>
      </c>
      <c r="F127" s="247">
        <v>34386</v>
      </c>
      <c r="G127" s="245" t="s">
        <v>415</v>
      </c>
      <c r="H127" s="245" t="s">
        <v>440</v>
      </c>
      <c r="I127" s="248" t="str">
        <f>VLOOKUP(A127,ورقة4!$A$1:$B$1271,2,0)</f>
        <v>الثانية</v>
      </c>
      <c r="T127" s="249"/>
      <c r="W127" s="245" t="s">
        <v>1573</v>
      </c>
      <c r="X127" s="245" t="s">
        <v>1573</v>
      </c>
      <c r="Y127" s="245" t="s">
        <v>1573</v>
      </c>
      <c r="Z127" s="245" t="s">
        <v>1573</v>
      </c>
    </row>
    <row r="128" spans="1:26" x14ac:dyDescent="0.3">
      <c r="A128" s="245">
        <v>120726</v>
      </c>
      <c r="B128" s="245" t="s">
        <v>2755</v>
      </c>
      <c r="C128" s="245" t="s">
        <v>475</v>
      </c>
      <c r="D128" s="245" t="s">
        <v>2756</v>
      </c>
      <c r="E128" s="245" t="s">
        <v>439</v>
      </c>
      <c r="F128" s="247">
        <v>35368</v>
      </c>
      <c r="G128" s="245" t="s">
        <v>432</v>
      </c>
      <c r="H128" s="245" t="s">
        <v>440</v>
      </c>
      <c r="I128" s="248" t="str">
        <f>VLOOKUP(A128,ورقة4!$A$1:$B$1271,2,0)</f>
        <v>الثانية</v>
      </c>
      <c r="T128" s="249"/>
      <c r="Y128" s="245" t="s">
        <v>1573</v>
      </c>
      <c r="Z128" s="245" t="s">
        <v>1573</v>
      </c>
    </row>
    <row r="129" spans="1:26" x14ac:dyDescent="0.3">
      <c r="A129" s="245">
        <v>119029</v>
      </c>
      <c r="B129" s="245" t="s">
        <v>2766</v>
      </c>
      <c r="C129" s="245" t="s">
        <v>717</v>
      </c>
      <c r="D129" s="245" t="s">
        <v>251</v>
      </c>
      <c r="E129" s="245" t="s">
        <v>439</v>
      </c>
      <c r="F129" s="247">
        <v>35460</v>
      </c>
      <c r="G129" s="245" t="s">
        <v>415</v>
      </c>
      <c r="H129" s="245" t="s">
        <v>440</v>
      </c>
      <c r="I129" s="248" t="str">
        <f>VLOOKUP(A129,ورقة4!$A$1:$B$1271,2,0)</f>
        <v>الثانية</v>
      </c>
      <c r="T129" s="249"/>
      <c r="Z129" s="245" t="s">
        <v>1573</v>
      </c>
    </row>
    <row r="130" spans="1:26" x14ac:dyDescent="0.3">
      <c r="A130" s="245">
        <v>118204</v>
      </c>
      <c r="B130" s="245" t="s">
        <v>2767</v>
      </c>
      <c r="C130" s="245" t="s">
        <v>72</v>
      </c>
      <c r="D130" s="245" t="s">
        <v>2768</v>
      </c>
      <c r="E130" s="245" t="s">
        <v>439</v>
      </c>
      <c r="F130" s="247">
        <v>35461</v>
      </c>
      <c r="G130" s="245" t="s">
        <v>415</v>
      </c>
      <c r="H130" s="245" t="s">
        <v>440</v>
      </c>
      <c r="I130" s="248" t="str">
        <f>VLOOKUP(A130,ورقة4!$A$1:$B$1271,2,0)</f>
        <v>الثانية</v>
      </c>
      <c r="T130" s="249"/>
      <c r="Z130" s="245" t="s">
        <v>1573</v>
      </c>
    </row>
    <row r="131" spans="1:26" x14ac:dyDescent="0.3">
      <c r="A131" s="245">
        <v>121758</v>
      </c>
      <c r="B131" s="245" t="s">
        <v>2769</v>
      </c>
      <c r="C131" s="245" t="s">
        <v>72</v>
      </c>
      <c r="D131" s="245" t="s">
        <v>278</v>
      </c>
      <c r="E131" s="245" t="s">
        <v>439</v>
      </c>
      <c r="F131" s="247">
        <v>35457</v>
      </c>
      <c r="G131" s="245" t="s">
        <v>2770</v>
      </c>
      <c r="H131" s="245" t="s">
        <v>440</v>
      </c>
      <c r="I131" s="248" t="str">
        <f>VLOOKUP(A131,ورقة4!$A$1:$B$1271,2,0)</f>
        <v>الثانية</v>
      </c>
      <c r="T131" s="249"/>
      <c r="Z131" s="245" t="s">
        <v>1573</v>
      </c>
    </row>
    <row r="132" spans="1:26" x14ac:dyDescent="0.3">
      <c r="A132" s="245">
        <v>122473</v>
      </c>
      <c r="B132" s="245" t="s">
        <v>2771</v>
      </c>
      <c r="C132" s="245" t="s">
        <v>72</v>
      </c>
      <c r="D132" s="245" t="s">
        <v>2772</v>
      </c>
      <c r="E132" s="245" t="s">
        <v>439</v>
      </c>
      <c r="F132" s="247">
        <v>35431</v>
      </c>
      <c r="G132" s="245" t="s">
        <v>415</v>
      </c>
      <c r="H132" s="245" t="s">
        <v>440</v>
      </c>
      <c r="I132" s="248" t="str">
        <f>VLOOKUP(A132,ورقة4!$A$1:$B$1271,2,0)</f>
        <v>الثانية</v>
      </c>
      <c r="T132" s="249"/>
      <c r="Z132" s="245" t="s">
        <v>1573</v>
      </c>
    </row>
    <row r="133" spans="1:26" x14ac:dyDescent="0.3">
      <c r="A133" s="245">
        <v>122776</v>
      </c>
      <c r="B133" s="245" t="s">
        <v>2773</v>
      </c>
      <c r="C133" s="245" t="s">
        <v>591</v>
      </c>
      <c r="D133" s="245" t="s">
        <v>686</v>
      </c>
      <c r="E133" s="245" t="s">
        <v>439</v>
      </c>
      <c r="F133" s="247">
        <v>35431</v>
      </c>
      <c r="H133" s="245" t="s">
        <v>440</v>
      </c>
      <c r="I133" s="248" t="str">
        <f>VLOOKUP(A133,ورقة4!$A$1:$B$1271,2,0)</f>
        <v>الثانية</v>
      </c>
      <c r="T133" s="249"/>
      <c r="V133" s="245" t="s">
        <v>1573</v>
      </c>
      <c r="Z133" s="245" t="s">
        <v>1573</v>
      </c>
    </row>
    <row r="134" spans="1:26" x14ac:dyDescent="0.3">
      <c r="A134" s="245">
        <v>122689</v>
      </c>
      <c r="B134" s="245" t="s">
        <v>2784</v>
      </c>
      <c r="C134" s="245" t="s">
        <v>106</v>
      </c>
      <c r="D134" s="245" t="s">
        <v>357</v>
      </c>
      <c r="E134" s="245" t="s">
        <v>439</v>
      </c>
      <c r="F134" s="247">
        <v>35065</v>
      </c>
      <c r="H134" s="245" t="s">
        <v>440</v>
      </c>
      <c r="I134" s="248" t="str">
        <f>VLOOKUP(A134,ورقة4!$A$1:$B$1271,2,0)</f>
        <v>الثانية</v>
      </c>
      <c r="T134" s="249"/>
      <c r="Z134" s="245" t="s">
        <v>1573</v>
      </c>
    </row>
    <row r="135" spans="1:26" x14ac:dyDescent="0.3">
      <c r="A135" s="245">
        <v>123001</v>
      </c>
      <c r="B135" s="245" t="s">
        <v>2785</v>
      </c>
      <c r="C135" s="245" t="s">
        <v>141</v>
      </c>
      <c r="D135" s="245" t="s">
        <v>2786</v>
      </c>
      <c r="E135" s="245" t="s">
        <v>439</v>
      </c>
      <c r="F135" s="247">
        <v>34700</v>
      </c>
      <c r="H135" s="245" t="s">
        <v>440</v>
      </c>
      <c r="I135" s="248" t="str">
        <f>VLOOKUP(A135,ورقة4!$A$1:$B$1271,2,0)</f>
        <v>الثانية</v>
      </c>
      <c r="T135" s="249"/>
      <c r="Z135" s="245" t="s">
        <v>1573</v>
      </c>
    </row>
    <row r="136" spans="1:26" x14ac:dyDescent="0.3">
      <c r="A136" s="245">
        <v>121750</v>
      </c>
      <c r="B136" s="245" t="s">
        <v>2789</v>
      </c>
      <c r="C136" s="245" t="s">
        <v>115</v>
      </c>
      <c r="D136" s="245" t="s">
        <v>2790</v>
      </c>
      <c r="E136" s="245" t="s">
        <v>439</v>
      </c>
      <c r="F136" s="247">
        <v>35271</v>
      </c>
      <c r="G136" s="245" t="s">
        <v>447</v>
      </c>
      <c r="H136" s="245" t="s">
        <v>440</v>
      </c>
      <c r="I136" s="248" t="str">
        <f>VLOOKUP(A136,ورقة4!$A$1:$B$1271,2,0)</f>
        <v>الثانية</v>
      </c>
      <c r="T136" s="249"/>
      <c r="Z136" s="245" t="s">
        <v>1573</v>
      </c>
    </row>
    <row r="137" spans="1:26" x14ac:dyDescent="0.3">
      <c r="A137" s="245">
        <v>122327</v>
      </c>
      <c r="B137" s="245" t="s">
        <v>2850</v>
      </c>
      <c r="C137" s="245" t="s">
        <v>2851</v>
      </c>
      <c r="D137" s="245" t="s">
        <v>2852</v>
      </c>
      <c r="E137" s="245" t="s">
        <v>439</v>
      </c>
      <c r="F137" s="247">
        <v>35822</v>
      </c>
      <c r="G137" s="245" t="s">
        <v>804</v>
      </c>
      <c r="H137" s="245" t="s">
        <v>440</v>
      </c>
      <c r="I137" s="248" t="str">
        <f>VLOOKUP(A137,ورقة4!$A$1:$B$1271,2,0)</f>
        <v>الثانية</v>
      </c>
      <c r="T137" s="249"/>
      <c r="X137" s="245" t="s">
        <v>1573</v>
      </c>
      <c r="Y137" s="245" t="s">
        <v>1573</v>
      </c>
      <c r="Z137" s="245" t="s">
        <v>1573</v>
      </c>
    </row>
    <row r="138" spans="1:26" x14ac:dyDescent="0.3">
      <c r="A138" s="245">
        <v>120073</v>
      </c>
      <c r="B138" s="245" t="s">
        <v>2853</v>
      </c>
      <c r="C138" s="245" t="s">
        <v>2854</v>
      </c>
      <c r="D138" s="245" t="s">
        <v>330</v>
      </c>
      <c r="E138" s="245" t="s">
        <v>439</v>
      </c>
      <c r="F138" s="247">
        <v>35093</v>
      </c>
      <c r="G138" s="245" t="s">
        <v>415</v>
      </c>
      <c r="H138" s="245" t="s">
        <v>440</v>
      </c>
      <c r="I138" s="248" t="str">
        <f>VLOOKUP(A138,ورقة4!$A$1:$B$1271,2,0)</f>
        <v>الثانية</v>
      </c>
      <c r="T138" s="249"/>
      <c r="Y138" s="245" t="s">
        <v>1573</v>
      </c>
      <c r="Z138" s="245" t="s">
        <v>1573</v>
      </c>
    </row>
    <row r="139" spans="1:26" x14ac:dyDescent="0.3">
      <c r="A139" s="245">
        <v>122093</v>
      </c>
      <c r="B139" s="245" t="s">
        <v>2861</v>
      </c>
      <c r="C139" s="245" t="s">
        <v>2862</v>
      </c>
      <c r="D139" s="245" t="s">
        <v>247</v>
      </c>
      <c r="E139" s="245" t="s">
        <v>439</v>
      </c>
      <c r="F139" s="247">
        <v>35434</v>
      </c>
      <c r="G139" s="245" t="s">
        <v>813</v>
      </c>
      <c r="H139" s="245" t="s">
        <v>440</v>
      </c>
      <c r="I139" s="248" t="str">
        <f>VLOOKUP(A139,ورقة4!$A$1:$B$1271,2,0)</f>
        <v>الثانية</v>
      </c>
      <c r="T139" s="249"/>
      <c r="W139" s="245" t="s">
        <v>1573</v>
      </c>
      <c r="X139" s="245" t="s">
        <v>1573</v>
      </c>
      <c r="Y139" s="245" t="s">
        <v>1573</v>
      </c>
      <c r="Z139" s="245" t="s">
        <v>1573</v>
      </c>
    </row>
    <row r="140" spans="1:26" x14ac:dyDescent="0.3">
      <c r="A140" s="245">
        <v>122208</v>
      </c>
      <c r="B140" s="245" t="s">
        <v>2863</v>
      </c>
      <c r="C140" s="245" t="s">
        <v>143</v>
      </c>
      <c r="D140" s="245" t="s">
        <v>2864</v>
      </c>
      <c r="E140" s="245" t="s">
        <v>439</v>
      </c>
      <c r="F140" s="247">
        <v>35473</v>
      </c>
      <c r="G140" s="245" t="s">
        <v>2865</v>
      </c>
      <c r="H140" s="245" t="s">
        <v>440</v>
      </c>
      <c r="I140" s="248" t="str">
        <f>VLOOKUP(A140,ورقة4!$A$1:$B$1271,2,0)</f>
        <v>الثانية</v>
      </c>
      <c r="T140" s="249"/>
      <c r="X140" s="245" t="s">
        <v>1573</v>
      </c>
      <c r="Y140" s="245" t="s">
        <v>1573</v>
      </c>
      <c r="Z140" s="245" t="s">
        <v>1573</v>
      </c>
    </row>
    <row r="141" spans="1:26" x14ac:dyDescent="0.3">
      <c r="A141" s="245">
        <v>120635</v>
      </c>
      <c r="B141" s="245" t="s">
        <v>2866</v>
      </c>
      <c r="C141" s="245" t="s">
        <v>526</v>
      </c>
      <c r="D141" s="245" t="s">
        <v>2867</v>
      </c>
      <c r="E141" s="245" t="s">
        <v>439</v>
      </c>
      <c r="F141" s="247">
        <v>35450</v>
      </c>
      <c r="G141" s="245" t="s">
        <v>2868</v>
      </c>
      <c r="H141" s="245" t="s">
        <v>440</v>
      </c>
      <c r="I141" s="248" t="str">
        <f>VLOOKUP(A141,ورقة4!$A$1:$B$1271,2,0)</f>
        <v>الثانية</v>
      </c>
      <c r="T141" s="249"/>
      <c r="Y141" s="245" t="s">
        <v>1573</v>
      </c>
      <c r="Z141" s="245" t="s">
        <v>1573</v>
      </c>
    </row>
    <row r="142" spans="1:26" x14ac:dyDescent="0.3">
      <c r="A142" s="245">
        <v>121837</v>
      </c>
      <c r="B142" s="245" t="s">
        <v>2873</v>
      </c>
      <c r="C142" s="245" t="s">
        <v>72</v>
      </c>
      <c r="D142" s="245" t="s">
        <v>253</v>
      </c>
      <c r="E142" s="245" t="s">
        <v>439</v>
      </c>
      <c r="F142" s="247">
        <v>35551</v>
      </c>
      <c r="G142" s="245" t="s">
        <v>808</v>
      </c>
      <c r="H142" s="245" t="s">
        <v>440</v>
      </c>
      <c r="I142" s="248" t="str">
        <f>VLOOKUP(A142,ورقة4!$A$1:$B$1271,2,0)</f>
        <v>الثانية</v>
      </c>
      <c r="T142" s="249"/>
      <c r="Z142" s="245" t="s">
        <v>1573</v>
      </c>
    </row>
    <row r="143" spans="1:26" x14ac:dyDescent="0.3">
      <c r="A143" s="245">
        <v>122308</v>
      </c>
      <c r="B143" s="245" t="s">
        <v>2874</v>
      </c>
      <c r="C143" s="245" t="s">
        <v>156</v>
      </c>
      <c r="D143" s="245" t="s">
        <v>367</v>
      </c>
      <c r="E143" s="245" t="s">
        <v>439</v>
      </c>
      <c r="F143" s="247">
        <v>35649</v>
      </c>
      <c r="G143" s="245" t="s">
        <v>415</v>
      </c>
      <c r="H143" s="245" t="s">
        <v>440</v>
      </c>
      <c r="I143" s="248" t="str">
        <f>VLOOKUP(A143,ورقة4!$A$1:$B$1271,2,0)</f>
        <v>الثانية</v>
      </c>
      <c r="T143" s="249"/>
      <c r="Z143" s="245" t="s">
        <v>1573</v>
      </c>
    </row>
    <row r="144" spans="1:26" x14ac:dyDescent="0.3">
      <c r="A144" s="245">
        <v>121775</v>
      </c>
      <c r="B144" s="245" t="s">
        <v>2875</v>
      </c>
      <c r="C144" s="245" t="s">
        <v>2876</v>
      </c>
      <c r="D144" s="245" t="s">
        <v>687</v>
      </c>
      <c r="E144" s="245" t="s">
        <v>439</v>
      </c>
      <c r="F144" s="247">
        <v>35434</v>
      </c>
      <c r="G144" s="245" t="s">
        <v>415</v>
      </c>
      <c r="H144" s="245" t="s">
        <v>440</v>
      </c>
      <c r="I144" s="248" t="str">
        <f>VLOOKUP(A144,ورقة4!$A$1:$B$1271,2,0)</f>
        <v>الثانية</v>
      </c>
      <c r="T144" s="249"/>
      <c r="Z144" s="245" t="s">
        <v>1573</v>
      </c>
    </row>
    <row r="145" spans="1:26" x14ac:dyDescent="0.3">
      <c r="A145" s="245">
        <v>122690</v>
      </c>
      <c r="B145" s="245" t="s">
        <v>2882</v>
      </c>
      <c r="C145" s="245" t="s">
        <v>154</v>
      </c>
      <c r="D145" s="245" t="s">
        <v>363</v>
      </c>
      <c r="E145" s="245" t="s">
        <v>439</v>
      </c>
      <c r="F145" s="247">
        <v>35646</v>
      </c>
      <c r="G145" s="245" t="s">
        <v>415</v>
      </c>
      <c r="H145" s="245" t="s">
        <v>440</v>
      </c>
      <c r="I145" s="248" t="str">
        <f>VLOOKUP(A145,ورقة4!$A$1:$B$1271,2,0)</f>
        <v>الثانية</v>
      </c>
      <c r="T145" s="249"/>
      <c r="Z145" s="245" t="s">
        <v>1573</v>
      </c>
    </row>
    <row r="146" spans="1:26" x14ac:dyDescent="0.3">
      <c r="A146" s="245">
        <v>122595</v>
      </c>
      <c r="B146" s="245" t="s">
        <v>2883</v>
      </c>
      <c r="C146" s="245" t="s">
        <v>2884</v>
      </c>
      <c r="D146" s="245" t="s">
        <v>346</v>
      </c>
      <c r="E146" s="245" t="s">
        <v>439</v>
      </c>
      <c r="F146" s="247">
        <v>35450</v>
      </c>
      <c r="G146" s="245" t="s">
        <v>843</v>
      </c>
      <c r="H146" s="245" t="s">
        <v>440</v>
      </c>
      <c r="I146" s="248" t="str">
        <f>VLOOKUP(A146,ورقة4!$A$1:$B$1271,2,0)</f>
        <v>الثانية</v>
      </c>
      <c r="T146" s="249"/>
      <c r="Z146" s="245" t="s">
        <v>1573</v>
      </c>
    </row>
    <row r="147" spans="1:26" x14ac:dyDescent="0.3">
      <c r="A147" s="245">
        <v>122820</v>
      </c>
      <c r="B147" s="245" t="s">
        <v>2888</v>
      </c>
      <c r="C147" s="245" t="s">
        <v>69</v>
      </c>
      <c r="D147" s="245" t="s">
        <v>490</v>
      </c>
      <c r="E147" s="245" t="s">
        <v>439</v>
      </c>
      <c r="F147" s="247">
        <v>35596</v>
      </c>
      <c r="G147" s="245" t="s">
        <v>2889</v>
      </c>
      <c r="H147" s="245" t="s">
        <v>440</v>
      </c>
      <c r="I147" s="248" t="str">
        <f>VLOOKUP(A147,ورقة4!$A$1:$B$1271,2,0)</f>
        <v>الثانية</v>
      </c>
      <c r="T147" s="249"/>
      <c r="Z147" s="245" t="s">
        <v>1573</v>
      </c>
    </row>
    <row r="148" spans="1:26" x14ac:dyDescent="0.3">
      <c r="A148" s="245">
        <v>120656</v>
      </c>
      <c r="B148" s="245" t="s">
        <v>2941</v>
      </c>
      <c r="C148" s="245" t="s">
        <v>2377</v>
      </c>
      <c r="D148" s="245" t="s">
        <v>359</v>
      </c>
      <c r="E148" s="245" t="s">
        <v>439</v>
      </c>
      <c r="F148" s="247">
        <v>36161</v>
      </c>
      <c r="G148" s="245" t="s">
        <v>415</v>
      </c>
      <c r="H148" s="245" t="s">
        <v>440</v>
      </c>
      <c r="I148" s="248" t="str">
        <f>VLOOKUP(A148,ورقة4!$A$1:$B$1271,2,0)</f>
        <v>الثانية</v>
      </c>
      <c r="T148" s="249"/>
      <c r="Y148" s="245" t="s">
        <v>1573</v>
      </c>
      <c r="Z148" s="245" t="s">
        <v>1573</v>
      </c>
    </row>
    <row r="149" spans="1:26" x14ac:dyDescent="0.3">
      <c r="A149" s="245">
        <v>120412</v>
      </c>
      <c r="B149" s="245" t="s">
        <v>2947</v>
      </c>
      <c r="C149" s="245" t="s">
        <v>711</v>
      </c>
      <c r="D149" s="245" t="s">
        <v>294</v>
      </c>
      <c r="E149" s="245" t="s">
        <v>439</v>
      </c>
      <c r="F149" s="247">
        <v>35221</v>
      </c>
      <c r="G149" s="245" t="s">
        <v>808</v>
      </c>
      <c r="H149" s="245" t="s">
        <v>440</v>
      </c>
      <c r="I149" s="248" t="str">
        <f>VLOOKUP(A149,ورقة4!$A$1:$B$1271,2,0)</f>
        <v>الثانية</v>
      </c>
      <c r="T149" s="249"/>
      <c r="V149" s="245" t="s">
        <v>1573</v>
      </c>
      <c r="W149" s="245" t="s">
        <v>1573</v>
      </c>
      <c r="Y149" s="245" t="s">
        <v>1573</v>
      </c>
      <c r="Z149" s="245" t="s">
        <v>1573</v>
      </c>
    </row>
    <row r="150" spans="1:26" x14ac:dyDescent="0.3">
      <c r="A150" s="245">
        <v>119635</v>
      </c>
      <c r="B150" s="245" t="s">
        <v>2948</v>
      </c>
      <c r="C150" s="245" t="s">
        <v>2949</v>
      </c>
      <c r="D150" s="245" t="s">
        <v>2950</v>
      </c>
      <c r="E150" s="245" t="s">
        <v>439</v>
      </c>
      <c r="F150" s="247">
        <v>36011</v>
      </c>
      <c r="G150" s="245" t="s">
        <v>415</v>
      </c>
      <c r="H150" s="245" t="s">
        <v>440</v>
      </c>
      <c r="I150" s="248" t="str">
        <f>VLOOKUP(A150,ورقة4!$A$1:$B$1271,2,0)</f>
        <v>الثانية</v>
      </c>
      <c r="T150" s="249"/>
      <c r="Y150" s="245" t="s">
        <v>1573</v>
      </c>
      <c r="Z150" s="245" t="s">
        <v>1573</v>
      </c>
    </row>
    <row r="151" spans="1:26" x14ac:dyDescent="0.3">
      <c r="A151" s="245">
        <v>121978</v>
      </c>
      <c r="B151" s="245" t="s">
        <v>2956</v>
      </c>
      <c r="C151" s="245" t="s">
        <v>2957</v>
      </c>
      <c r="D151" s="245" t="s">
        <v>696</v>
      </c>
      <c r="E151" s="245" t="s">
        <v>439</v>
      </c>
      <c r="F151" s="247">
        <v>35979</v>
      </c>
      <c r="G151" s="245" t="s">
        <v>415</v>
      </c>
      <c r="H151" s="245" t="s">
        <v>440</v>
      </c>
      <c r="I151" s="248" t="str">
        <f>VLOOKUP(A151,ورقة4!$A$1:$B$1271,2,0)</f>
        <v>الثانية</v>
      </c>
      <c r="T151" s="249"/>
      <c r="Y151" s="245" t="s">
        <v>1573</v>
      </c>
      <c r="Z151" s="245" t="s">
        <v>1573</v>
      </c>
    </row>
    <row r="152" spans="1:26" x14ac:dyDescent="0.3">
      <c r="A152" s="245">
        <v>119895</v>
      </c>
      <c r="B152" s="245" t="s">
        <v>2958</v>
      </c>
      <c r="C152" s="245" t="s">
        <v>2959</v>
      </c>
      <c r="D152" s="245" t="s">
        <v>266</v>
      </c>
      <c r="E152" s="245" t="s">
        <v>439</v>
      </c>
      <c r="F152" s="247">
        <v>36008</v>
      </c>
      <c r="G152" s="245" t="s">
        <v>808</v>
      </c>
      <c r="H152" s="245" t="s">
        <v>440</v>
      </c>
      <c r="I152" s="248" t="str">
        <f>VLOOKUP(A152,ورقة4!$A$1:$B$1271,2,0)</f>
        <v>الثانية</v>
      </c>
      <c r="T152" s="249"/>
      <c r="Y152" s="245" t="s">
        <v>1573</v>
      </c>
      <c r="Z152" s="245" t="s">
        <v>1573</v>
      </c>
    </row>
    <row r="153" spans="1:26" x14ac:dyDescent="0.3">
      <c r="A153" s="245">
        <v>121162</v>
      </c>
      <c r="B153" s="245" t="s">
        <v>2967</v>
      </c>
      <c r="C153" s="245" t="s">
        <v>141</v>
      </c>
      <c r="D153" s="245" t="s">
        <v>294</v>
      </c>
      <c r="E153" s="245" t="s">
        <v>439</v>
      </c>
      <c r="F153" s="247">
        <v>35886</v>
      </c>
      <c r="G153" s="245" t="s">
        <v>808</v>
      </c>
      <c r="H153" s="245" t="s">
        <v>440</v>
      </c>
      <c r="I153" s="248" t="str">
        <f>VLOOKUP(A153,ورقة4!$A$1:$B$1271,2,0)</f>
        <v>الثانية</v>
      </c>
      <c r="T153" s="249"/>
      <c r="Z153" s="245" t="s">
        <v>1573</v>
      </c>
    </row>
    <row r="154" spans="1:26" x14ac:dyDescent="0.3">
      <c r="A154" s="245">
        <v>122147</v>
      </c>
      <c r="B154" s="245" t="s">
        <v>2968</v>
      </c>
      <c r="C154" s="245" t="s">
        <v>123</v>
      </c>
      <c r="D154" s="245" t="s">
        <v>2969</v>
      </c>
      <c r="E154" s="245" t="s">
        <v>439</v>
      </c>
      <c r="F154" s="247">
        <v>35995</v>
      </c>
      <c r="G154" s="245" t="s">
        <v>415</v>
      </c>
      <c r="H154" s="245" t="s">
        <v>440</v>
      </c>
      <c r="I154" s="248" t="str">
        <f>VLOOKUP(A154,ورقة4!$A$1:$B$1271,2,0)</f>
        <v>الثانية</v>
      </c>
      <c r="T154" s="249"/>
      <c r="Z154" s="245" t="s">
        <v>1573</v>
      </c>
    </row>
    <row r="155" spans="1:26" x14ac:dyDescent="0.3">
      <c r="A155" s="245">
        <v>121637</v>
      </c>
      <c r="B155" s="245" t="s">
        <v>2970</v>
      </c>
      <c r="C155" s="245" t="s">
        <v>97</v>
      </c>
      <c r="D155" s="245" t="s">
        <v>382</v>
      </c>
      <c r="E155" s="245" t="s">
        <v>439</v>
      </c>
      <c r="F155" s="247">
        <v>35777</v>
      </c>
      <c r="G155" s="245" t="s">
        <v>415</v>
      </c>
      <c r="H155" s="245" t="s">
        <v>440</v>
      </c>
      <c r="I155" s="248" t="str">
        <f>VLOOKUP(A155,ورقة4!$A$1:$B$1271,2,0)</f>
        <v>الثانية</v>
      </c>
      <c r="T155" s="249"/>
      <c r="Z155" s="245" t="s">
        <v>1573</v>
      </c>
    </row>
    <row r="156" spans="1:26" x14ac:dyDescent="0.3">
      <c r="A156" s="245">
        <v>122271</v>
      </c>
      <c r="B156" s="245" t="s">
        <v>2971</v>
      </c>
      <c r="C156" s="245" t="s">
        <v>72</v>
      </c>
      <c r="D156" s="245" t="s">
        <v>276</v>
      </c>
      <c r="E156" s="245" t="s">
        <v>439</v>
      </c>
      <c r="F156" s="247">
        <v>35237</v>
      </c>
      <c r="G156" s="245" t="s">
        <v>415</v>
      </c>
      <c r="H156" s="245" t="s">
        <v>440</v>
      </c>
      <c r="I156" s="248" t="str">
        <f>VLOOKUP(A156,ورقة4!$A$1:$B$1271,2,0)</f>
        <v>الثانية</v>
      </c>
      <c r="T156" s="249"/>
      <c r="Z156" s="245" t="s">
        <v>1573</v>
      </c>
    </row>
    <row r="157" spans="1:26" x14ac:dyDescent="0.3">
      <c r="A157" s="245">
        <v>121233</v>
      </c>
      <c r="B157" s="245" t="s">
        <v>2976</v>
      </c>
      <c r="C157" s="245" t="s">
        <v>96</v>
      </c>
      <c r="D157" s="245" t="s">
        <v>273</v>
      </c>
      <c r="E157" s="245" t="s">
        <v>439</v>
      </c>
      <c r="F157" s="247">
        <v>35855</v>
      </c>
      <c r="G157" s="245" t="s">
        <v>2977</v>
      </c>
      <c r="H157" s="245" t="s">
        <v>440</v>
      </c>
      <c r="I157" s="248" t="str">
        <f>VLOOKUP(A157,ورقة4!$A$1:$B$1271,2,0)</f>
        <v>الثانية</v>
      </c>
      <c r="T157" s="249"/>
      <c r="X157" s="245" t="s">
        <v>1573</v>
      </c>
      <c r="Z157" s="245" t="s">
        <v>1573</v>
      </c>
    </row>
    <row r="158" spans="1:26" x14ac:dyDescent="0.3">
      <c r="A158" s="245">
        <v>119390</v>
      </c>
      <c r="B158" s="245" t="s">
        <v>2978</v>
      </c>
      <c r="C158" s="245" t="s">
        <v>115</v>
      </c>
      <c r="D158" s="245" t="s">
        <v>304</v>
      </c>
      <c r="E158" s="245" t="s">
        <v>439</v>
      </c>
      <c r="F158" s="247">
        <v>35819</v>
      </c>
      <c r="G158" s="245" t="s">
        <v>444</v>
      </c>
      <c r="H158" s="245" t="s">
        <v>440</v>
      </c>
      <c r="I158" s="248" t="str">
        <f>VLOOKUP(A158,ورقة4!$A$1:$B$1271,2,0)</f>
        <v>الثانية</v>
      </c>
      <c r="T158" s="249"/>
      <c r="Z158" s="245" t="s">
        <v>1573</v>
      </c>
    </row>
    <row r="159" spans="1:26" x14ac:dyDescent="0.3">
      <c r="A159" s="245">
        <v>121765</v>
      </c>
      <c r="B159" s="245" t="s">
        <v>2979</v>
      </c>
      <c r="C159" s="245" t="s">
        <v>115</v>
      </c>
      <c r="D159" s="245" t="s">
        <v>2980</v>
      </c>
      <c r="E159" s="245" t="s">
        <v>439</v>
      </c>
      <c r="F159" s="247">
        <v>35969</v>
      </c>
      <c r="G159" s="245" t="s">
        <v>807</v>
      </c>
      <c r="H159" s="245" t="s">
        <v>440</v>
      </c>
      <c r="I159" s="248" t="str">
        <f>VLOOKUP(A159,ورقة4!$A$1:$B$1271,2,0)</f>
        <v>الثانية</v>
      </c>
      <c r="T159" s="249"/>
      <c r="Z159" s="245" t="s">
        <v>1573</v>
      </c>
    </row>
    <row r="160" spans="1:26" x14ac:dyDescent="0.3">
      <c r="A160" s="245">
        <v>120409</v>
      </c>
      <c r="B160" s="245" t="s">
        <v>2994</v>
      </c>
      <c r="C160" s="245" t="s">
        <v>596</v>
      </c>
      <c r="D160" s="245" t="s">
        <v>318</v>
      </c>
      <c r="E160" s="245" t="s">
        <v>439</v>
      </c>
      <c r="F160" s="247">
        <v>36161</v>
      </c>
      <c r="G160" s="245" t="s">
        <v>415</v>
      </c>
      <c r="H160" s="245" t="s">
        <v>440</v>
      </c>
      <c r="I160" s="248" t="str">
        <f>VLOOKUP(A160,ورقة4!$A$1:$B$1271,2,0)</f>
        <v>الثانية</v>
      </c>
      <c r="T160" s="249"/>
      <c r="Z160" s="245" t="s">
        <v>1573</v>
      </c>
    </row>
    <row r="161" spans="1:26" x14ac:dyDescent="0.3">
      <c r="A161" s="245">
        <v>121008</v>
      </c>
      <c r="B161" s="245" t="s">
        <v>2998</v>
      </c>
      <c r="C161" s="245" t="s">
        <v>72</v>
      </c>
      <c r="D161" s="245" t="s">
        <v>287</v>
      </c>
      <c r="E161" s="245" t="s">
        <v>439</v>
      </c>
      <c r="F161" s="247">
        <v>36044</v>
      </c>
      <c r="G161" s="245" t="s">
        <v>808</v>
      </c>
      <c r="H161" s="245" t="s">
        <v>440</v>
      </c>
      <c r="I161" s="248" t="str">
        <f>VLOOKUP(A161,ورقة4!$A$1:$B$1271,2,0)</f>
        <v>الثانية</v>
      </c>
      <c r="T161" s="249"/>
      <c r="W161" s="245" t="s">
        <v>1573</v>
      </c>
      <c r="Z161" s="245" t="s">
        <v>1573</v>
      </c>
    </row>
    <row r="162" spans="1:26" x14ac:dyDescent="0.3">
      <c r="A162" s="245">
        <v>121852</v>
      </c>
      <c r="B162" s="245" t="s">
        <v>2999</v>
      </c>
      <c r="C162" s="245" t="s">
        <v>484</v>
      </c>
      <c r="D162" s="245" t="s">
        <v>327</v>
      </c>
      <c r="E162" s="245" t="s">
        <v>439</v>
      </c>
      <c r="F162" s="247">
        <v>35907</v>
      </c>
      <c r="G162" s="245" t="s">
        <v>429</v>
      </c>
      <c r="H162" s="245" t="s">
        <v>440</v>
      </c>
      <c r="I162" s="248" t="str">
        <f>VLOOKUP(A162,ورقة4!$A$1:$B$1271,2,0)</f>
        <v>الثانية</v>
      </c>
      <c r="T162" s="249"/>
      <c r="Z162" s="245" t="s">
        <v>1573</v>
      </c>
    </row>
    <row r="163" spans="1:26" x14ac:dyDescent="0.3">
      <c r="A163" s="245">
        <v>122395</v>
      </c>
      <c r="B163" s="245" t="s">
        <v>3000</v>
      </c>
      <c r="C163" s="245" t="s">
        <v>3001</v>
      </c>
      <c r="D163" s="245" t="s">
        <v>3002</v>
      </c>
      <c r="E163" s="245" t="s">
        <v>439</v>
      </c>
      <c r="F163" s="247">
        <v>35982</v>
      </c>
      <c r="G163" s="245" t="s">
        <v>859</v>
      </c>
      <c r="H163" s="245" t="s">
        <v>440</v>
      </c>
      <c r="I163" s="248" t="str">
        <f>VLOOKUP(A163,ورقة4!$A$1:$B$1271,2,0)</f>
        <v>الثانية</v>
      </c>
      <c r="T163" s="249"/>
      <c r="Z163" s="245" t="s">
        <v>1573</v>
      </c>
    </row>
    <row r="164" spans="1:26" x14ac:dyDescent="0.3">
      <c r="A164" s="245">
        <v>121234</v>
      </c>
      <c r="B164" s="245" t="s">
        <v>3095</v>
      </c>
      <c r="C164" s="245" t="s">
        <v>222</v>
      </c>
      <c r="D164" s="245" t="s">
        <v>573</v>
      </c>
      <c r="E164" s="245" t="s">
        <v>439</v>
      </c>
      <c r="F164" s="247">
        <v>36545</v>
      </c>
      <c r="G164" s="245" t="s">
        <v>415</v>
      </c>
      <c r="H164" s="245" t="s">
        <v>440</v>
      </c>
      <c r="I164" s="248" t="str">
        <f>VLOOKUP(A164,ورقة4!$A$1:$B$1271,2,0)</f>
        <v>الثانية</v>
      </c>
      <c r="T164" s="249"/>
      <c r="Y164" s="245" t="s">
        <v>1573</v>
      </c>
      <c r="Z164" s="245" t="s">
        <v>1573</v>
      </c>
    </row>
    <row r="165" spans="1:26" x14ac:dyDescent="0.3">
      <c r="A165" s="245">
        <v>122800</v>
      </c>
      <c r="B165" s="245" t="s">
        <v>3109</v>
      </c>
      <c r="C165" s="245" t="s">
        <v>3110</v>
      </c>
      <c r="D165" s="245" t="s">
        <v>686</v>
      </c>
      <c r="E165" s="245" t="s">
        <v>439</v>
      </c>
      <c r="F165" s="247">
        <v>36526</v>
      </c>
      <c r="H165" s="245" t="s">
        <v>440</v>
      </c>
      <c r="I165" s="248" t="str">
        <f>VLOOKUP(A165,ورقة4!$A$1:$B$1271,2,0)</f>
        <v>الثانية</v>
      </c>
      <c r="T165" s="249"/>
      <c r="Z165" s="245" t="s">
        <v>1573</v>
      </c>
    </row>
    <row r="166" spans="1:26" x14ac:dyDescent="0.3">
      <c r="A166" s="245">
        <v>123187</v>
      </c>
      <c r="B166" s="245" t="s">
        <v>3111</v>
      </c>
      <c r="C166" s="245" t="s">
        <v>208</v>
      </c>
      <c r="D166" s="245" t="s">
        <v>3112</v>
      </c>
      <c r="E166" s="245" t="s">
        <v>439</v>
      </c>
      <c r="F166" s="247">
        <v>36373</v>
      </c>
      <c r="G166" s="245" t="s">
        <v>415</v>
      </c>
      <c r="H166" s="245" t="s">
        <v>440</v>
      </c>
      <c r="I166" s="248" t="str">
        <f>VLOOKUP(A166,ورقة4!$A$1:$B$1271,2,0)</f>
        <v>الثانية</v>
      </c>
      <c r="T166" s="249"/>
      <c r="Z166" s="245" t="s">
        <v>1573</v>
      </c>
    </row>
    <row r="167" spans="1:26" x14ac:dyDescent="0.3">
      <c r="A167" s="245">
        <v>120668</v>
      </c>
      <c r="B167" s="245" t="s">
        <v>3113</v>
      </c>
      <c r="C167" s="245" t="s">
        <v>181</v>
      </c>
      <c r="D167" s="245" t="s">
        <v>3114</v>
      </c>
      <c r="E167" s="245" t="s">
        <v>439</v>
      </c>
      <c r="F167" s="247"/>
      <c r="H167" s="245" t="s">
        <v>440</v>
      </c>
      <c r="I167" s="248" t="str">
        <f>VLOOKUP(A167,ورقة4!$A$1:$B$1271,2,0)</f>
        <v>الثانية</v>
      </c>
      <c r="T167" s="249"/>
      <c r="Z167" s="245" t="s">
        <v>1573</v>
      </c>
    </row>
    <row r="168" spans="1:26" x14ac:dyDescent="0.3">
      <c r="A168" s="245">
        <v>122507</v>
      </c>
      <c r="B168" s="245" t="s">
        <v>3115</v>
      </c>
      <c r="C168" s="245" t="s">
        <v>69</v>
      </c>
      <c r="D168" s="245" t="s">
        <v>314</v>
      </c>
      <c r="E168" s="245" t="s">
        <v>439</v>
      </c>
      <c r="F168" s="247">
        <v>36370</v>
      </c>
      <c r="G168" s="245" t="s">
        <v>415</v>
      </c>
      <c r="H168" s="245" t="s">
        <v>440</v>
      </c>
      <c r="I168" s="248" t="str">
        <f>VLOOKUP(A168,ورقة4!$A$1:$B$1271,2,0)</f>
        <v>الثانية</v>
      </c>
      <c r="T168" s="249"/>
      <c r="Z168" s="245" t="s">
        <v>1573</v>
      </c>
    </row>
    <row r="169" spans="1:26" x14ac:dyDescent="0.3">
      <c r="A169" s="245">
        <v>122544</v>
      </c>
      <c r="B169" s="245" t="s">
        <v>3121</v>
      </c>
      <c r="C169" s="245" t="s">
        <v>136</v>
      </c>
      <c r="D169" s="245" t="s">
        <v>362</v>
      </c>
      <c r="E169" s="245" t="s">
        <v>439</v>
      </c>
      <c r="F169" s="247">
        <v>36228</v>
      </c>
      <c r="G169" s="245" t="s">
        <v>815</v>
      </c>
      <c r="H169" s="245" t="s">
        <v>440</v>
      </c>
      <c r="I169" s="248" t="str">
        <f>VLOOKUP(A169,ورقة4!$A$1:$B$1271,2,0)</f>
        <v>الثانية</v>
      </c>
      <c r="T169" s="249"/>
      <c r="Z169" s="245" t="s">
        <v>1573</v>
      </c>
    </row>
    <row r="170" spans="1:26" x14ac:dyDescent="0.3">
      <c r="A170" s="245">
        <v>119909</v>
      </c>
      <c r="B170" s="245" t="s">
        <v>3183</v>
      </c>
      <c r="C170" s="245" t="s">
        <v>72</v>
      </c>
      <c r="D170" s="245" t="s">
        <v>534</v>
      </c>
      <c r="E170" s="245" t="s">
        <v>439</v>
      </c>
      <c r="F170" s="247"/>
      <c r="H170" s="245" t="s">
        <v>440</v>
      </c>
      <c r="I170" s="248" t="str">
        <f>VLOOKUP(A170,ورقة4!$A$1:$B$1271,2,0)</f>
        <v>الثانية</v>
      </c>
      <c r="T170" s="249"/>
      <c r="Z170" s="245" t="s">
        <v>1573</v>
      </c>
    </row>
    <row r="171" spans="1:26" x14ac:dyDescent="0.3">
      <c r="A171" s="245">
        <v>116912</v>
      </c>
      <c r="B171" s="245" t="s">
        <v>3185</v>
      </c>
      <c r="C171" s="245" t="s">
        <v>72</v>
      </c>
      <c r="D171" s="245" t="s">
        <v>521</v>
      </c>
      <c r="E171" s="245" t="s">
        <v>439</v>
      </c>
      <c r="F171" s="247">
        <v>34175</v>
      </c>
      <c r="G171" s="245" t="s">
        <v>842</v>
      </c>
      <c r="H171" s="245" t="s">
        <v>440</v>
      </c>
      <c r="I171" s="248" t="str">
        <f>VLOOKUP(A171,ورقة4!$A$1:$B$1271,2,0)</f>
        <v>الثانية</v>
      </c>
      <c r="T171" s="249"/>
      <c r="X171" s="245" t="s">
        <v>1573</v>
      </c>
      <c r="Y171" s="245" t="s">
        <v>1573</v>
      </c>
      <c r="Z171" s="245" t="s">
        <v>1573</v>
      </c>
    </row>
    <row r="172" spans="1:26" x14ac:dyDescent="0.3">
      <c r="A172" s="245">
        <v>119436</v>
      </c>
      <c r="B172" s="245" t="s">
        <v>3187</v>
      </c>
      <c r="C172" s="245" t="s">
        <v>175</v>
      </c>
      <c r="D172" s="245" t="s">
        <v>251</v>
      </c>
      <c r="E172" s="245" t="s">
        <v>439</v>
      </c>
      <c r="F172" s="247"/>
      <c r="H172" s="245" t="s">
        <v>440</v>
      </c>
      <c r="I172" s="248" t="str">
        <f>VLOOKUP(A172,ورقة4!$A$1:$B$1271,2,0)</f>
        <v>الثانية</v>
      </c>
      <c r="T172" s="249"/>
      <c r="Z172" s="245" t="s">
        <v>1573</v>
      </c>
    </row>
    <row r="173" spans="1:26" x14ac:dyDescent="0.3">
      <c r="A173" s="245">
        <v>119086</v>
      </c>
      <c r="B173" s="245" t="s">
        <v>3188</v>
      </c>
      <c r="C173" s="245" t="s">
        <v>152</v>
      </c>
      <c r="D173" s="245" t="s">
        <v>261</v>
      </c>
      <c r="E173" s="245" t="s">
        <v>439</v>
      </c>
      <c r="F173" s="247"/>
      <c r="H173" s="245" t="s">
        <v>440</v>
      </c>
      <c r="I173" s="248" t="str">
        <f>VLOOKUP(A173,ورقة4!$A$1:$B$1271,2,0)</f>
        <v>الثانية</v>
      </c>
      <c r="T173" s="249"/>
      <c r="Z173" s="245" t="s">
        <v>1573</v>
      </c>
    </row>
    <row r="174" spans="1:26" x14ac:dyDescent="0.3">
      <c r="A174" s="245">
        <v>119925</v>
      </c>
      <c r="B174" s="245" t="s">
        <v>3189</v>
      </c>
      <c r="C174" s="245" t="s">
        <v>352</v>
      </c>
      <c r="D174" s="245" t="s">
        <v>3190</v>
      </c>
      <c r="E174" s="245" t="s">
        <v>439</v>
      </c>
      <c r="F174" s="247">
        <v>35993</v>
      </c>
      <c r="G174" s="245" t="s">
        <v>808</v>
      </c>
      <c r="H174" s="245" t="s">
        <v>440</v>
      </c>
      <c r="I174" s="248" t="str">
        <f>VLOOKUP(A174,ورقة4!$A$1:$B$1271,2,0)</f>
        <v>الثانية</v>
      </c>
      <c r="T174" s="249"/>
      <c r="Z174" s="245" t="s">
        <v>1573</v>
      </c>
    </row>
    <row r="175" spans="1:26" x14ac:dyDescent="0.3">
      <c r="A175" s="245">
        <v>121848</v>
      </c>
      <c r="B175" s="245" t="s">
        <v>3191</v>
      </c>
      <c r="C175" s="245" t="s">
        <v>579</v>
      </c>
      <c r="D175" s="245" t="s">
        <v>304</v>
      </c>
      <c r="E175" s="245" t="s">
        <v>439</v>
      </c>
      <c r="F175" s="247">
        <v>32874</v>
      </c>
      <c r="G175" s="245" t="s">
        <v>415</v>
      </c>
      <c r="H175" s="245" t="s">
        <v>440</v>
      </c>
      <c r="I175" s="248" t="str">
        <f>VLOOKUP(A175,ورقة4!$A$1:$B$1271,2,0)</f>
        <v>الثانية</v>
      </c>
      <c r="T175" s="249"/>
      <c r="Z175" s="245" t="s">
        <v>1573</v>
      </c>
    </row>
    <row r="176" spans="1:26" x14ac:dyDescent="0.3">
      <c r="A176" s="245">
        <v>120662</v>
      </c>
      <c r="B176" s="245" t="s">
        <v>3192</v>
      </c>
      <c r="C176" s="245" t="s">
        <v>140</v>
      </c>
      <c r="D176" s="245" t="s">
        <v>261</v>
      </c>
      <c r="E176" s="245" t="s">
        <v>439</v>
      </c>
      <c r="F176" s="247">
        <v>36188</v>
      </c>
      <c r="G176" s="245" t="s">
        <v>415</v>
      </c>
      <c r="H176" s="245" t="s">
        <v>440</v>
      </c>
      <c r="I176" s="248" t="str">
        <f>VLOOKUP(A176,ورقة4!$A$1:$B$1271,2,0)</f>
        <v>الثانية</v>
      </c>
      <c r="T176" s="249"/>
      <c r="Z176" s="245" t="s">
        <v>1573</v>
      </c>
    </row>
    <row r="177" spans="1:26" x14ac:dyDescent="0.3">
      <c r="A177" s="245">
        <v>111188</v>
      </c>
      <c r="B177" s="245" t="s">
        <v>2118</v>
      </c>
      <c r="C177" s="245" t="s">
        <v>140</v>
      </c>
      <c r="D177" s="245" t="s">
        <v>1113</v>
      </c>
      <c r="E177" s="245" t="s">
        <v>438</v>
      </c>
      <c r="F177" s="247">
        <v>26056</v>
      </c>
      <c r="G177" s="245" t="s">
        <v>2119</v>
      </c>
      <c r="H177" s="245" t="s">
        <v>440</v>
      </c>
      <c r="I177" s="248" t="str">
        <f>VLOOKUP(A177,ورقة4!$A$1:$B$1271,2,0)</f>
        <v>الثانية</v>
      </c>
      <c r="T177" s="249"/>
      <c r="Z177" s="245" t="s">
        <v>1573</v>
      </c>
    </row>
    <row r="178" spans="1:26" x14ac:dyDescent="0.3">
      <c r="A178" s="245">
        <v>115390</v>
      </c>
      <c r="B178" s="245" t="s">
        <v>2120</v>
      </c>
      <c r="C178" s="245" t="s">
        <v>97</v>
      </c>
      <c r="D178" s="245" t="s">
        <v>269</v>
      </c>
      <c r="E178" s="245" t="s">
        <v>438</v>
      </c>
      <c r="F178" s="247">
        <v>25447</v>
      </c>
      <c r="G178" s="245" t="s">
        <v>812</v>
      </c>
      <c r="H178" s="245" t="s">
        <v>440</v>
      </c>
      <c r="I178" s="248" t="str">
        <f>VLOOKUP(A178,ورقة4!$A$1:$B$1271,2,0)</f>
        <v>الثانية</v>
      </c>
      <c r="T178" s="249"/>
      <c r="Y178" s="245" t="s">
        <v>1573</v>
      </c>
      <c r="Z178" s="245" t="s">
        <v>1573</v>
      </c>
    </row>
    <row r="179" spans="1:26" x14ac:dyDescent="0.3">
      <c r="A179" s="245">
        <v>116346</v>
      </c>
      <c r="B179" s="245" t="s">
        <v>2200</v>
      </c>
      <c r="C179" s="245" t="s">
        <v>72</v>
      </c>
      <c r="D179" s="245" t="s">
        <v>298</v>
      </c>
      <c r="E179" s="245" t="s">
        <v>438</v>
      </c>
      <c r="F179" s="247">
        <v>31432</v>
      </c>
      <c r="G179" s="245" t="s">
        <v>808</v>
      </c>
      <c r="H179" s="245" t="s">
        <v>440</v>
      </c>
      <c r="I179" s="248" t="str">
        <f>VLOOKUP(A179,ورقة4!$A$1:$B$1271,2,0)</f>
        <v>الثانية</v>
      </c>
      <c r="T179" s="249"/>
      <c r="Y179" s="245" t="s">
        <v>1573</v>
      </c>
      <c r="Z179" s="245" t="s">
        <v>1573</v>
      </c>
    </row>
    <row r="180" spans="1:26" x14ac:dyDescent="0.3">
      <c r="A180" s="245">
        <v>121542</v>
      </c>
      <c r="B180" s="245" t="s">
        <v>2215</v>
      </c>
      <c r="C180" s="245" t="s">
        <v>83</v>
      </c>
      <c r="D180" s="245" t="s">
        <v>248</v>
      </c>
      <c r="E180" s="245" t="s">
        <v>438</v>
      </c>
      <c r="F180" s="247">
        <v>31427</v>
      </c>
      <c r="G180" s="245" t="s">
        <v>2216</v>
      </c>
      <c r="H180" s="245" t="s">
        <v>440</v>
      </c>
      <c r="I180" s="248" t="str">
        <f>VLOOKUP(A180,ورقة4!$A$1:$B$1271,2,0)</f>
        <v>الثانية</v>
      </c>
      <c r="T180" s="249"/>
      <c r="W180" s="245" t="s">
        <v>1573</v>
      </c>
      <c r="X180" s="245" t="s">
        <v>1573</v>
      </c>
      <c r="Y180" s="245" t="s">
        <v>1573</v>
      </c>
      <c r="Z180" s="245" t="s">
        <v>1573</v>
      </c>
    </row>
    <row r="181" spans="1:26" x14ac:dyDescent="0.3">
      <c r="A181" s="245">
        <v>121962</v>
      </c>
      <c r="B181" s="245" t="s">
        <v>2217</v>
      </c>
      <c r="C181" s="245" t="s">
        <v>575</v>
      </c>
      <c r="D181" s="245" t="s">
        <v>2218</v>
      </c>
      <c r="E181" s="245" t="s">
        <v>438</v>
      </c>
      <c r="F181" s="247">
        <v>31527</v>
      </c>
      <c r="G181" s="245" t="s">
        <v>436</v>
      </c>
      <c r="H181" s="245" t="s">
        <v>440</v>
      </c>
      <c r="I181" s="248" t="str">
        <f>VLOOKUP(A181,ورقة4!$A$1:$B$1271,2,0)</f>
        <v>الثانية</v>
      </c>
      <c r="T181" s="249"/>
      <c r="Y181" s="245" t="s">
        <v>1573</v>
      </c>
      <c r="Z181" s="245" t="s">
        <v>1573</v>
      </c>
    </row>
    <row r="182" spans="1:26" x14ac:dyDescent="0.3">
      <c r="A182" s="245">
        <v>122251</v>
      </c>
      <c r="B182" s="245" t="s">
        <v>2219</v>
      </c>
      <c r="C182" s="245" t="s">
        <v>91</v>
      </c>
      <c r="D182" s="245" t="s">
        <v>260</v>
      </c>
      <c r="E182" s="245" t="s">
        <v>438</v>
      </c>
      <c r="F182" s="247">
        <v>31778</v>
      </c>
      <c r="G182" s="245" t="s">
        <v>789</v>
      </c>
      <c r="H182" s="245" t="s">
        <v>440</v>
      </c>
      <c r="I182" s="248" t="str">
        <f>VLOOKUP(A182,ورقة4!$A$1:$B$1271,2,0)</f>
        <v>الثانية</v>
      </c>
      <c r="T182" s="249"/>
      <c r="Z182" s="245" t="s">
        <v>1573</v>
      </c>
    </row>
    <row r="183" spans="1:26" x14ac:dyDescent="0.3">
      <c r="A183" s="245">
        <v>119339</v>
      </c>
      <c r="B183" s="245" t="s">
        <v>2271</v>
      </c>
      <c r="C183" s="245" t="s">
        <v>106</v>
      </c>
      <c r="D183" s="245" t="s">
        <v>2272</v>
      </c>
      <c r="E183" s="245" t="s">
        <v>438</v>
      </c>
      <c r="F183" s="247">
        <v>32632</v>
      </c>
      <c r="G183" s="245" t="s">
        <v>834</v>
      </c>
      <c r="H183" s="245" t="s">
        <v>440</v>
      </c>
      <c r="I183" s="248" t="str">
        <f>VLOOKUP(A183,ورقة4!$A$1:$B$1271,2,0)</f>
        <v>الثانية</v>
      </c>
      <c r="T183" s="249"/>
      <c r="Z183" s="245" t="s">
        <v>1573</v>
      </c>
    </row>
    <row r="184" spans="1:26" x14ac:dyDescent="0.3">
      <c r="A184" s="245">
        <v>121544</v>
      </c>
      <c r="B184" s="245" t="s">
        <v>2309</v>
      </c>
      <c r="C184" s="245" t="s">
        <v>72</v>
      </c>
      <c r="D184" s="245" t="s">
        <v>280</v>
      </c>
      <c r="E184" s="245" t="s">
        <v>438</v>
      </c>
      <c r="F184" s="247">
        <v>32375</v>
      </c>
      <c r="G184" s="245" t="s">
        <v>415</v>
      </c>
      <c r="H184" s="245" t="s">
        <v>440</v>
      </c>
      <c r="I184" s="248" t="str">
        <f>VLOOKUP(A184,ورقة4!$A$1:$B$1271,2,0)</f>
        <v>الثانية</v>
      </c>
      <c r="T184" s="249"/>
      <c r="Z184" s="245" t="s">
        <v>1573</v>
      </c>
    </row>
    <row r="185" spans="1:26" x14ac:dyDescent="0.3">
      <c r="A185" s="245">
        <v>121460</v>
      </c>
      <c r="B185" s="245" t="s">
        <v>2346</v>
      </c>
      <c r="C185" s="245" t="s">
        <v>2347</v>
      </c>
      <c r="D185" s="245" t="s">
        <v>2348</v>
      </c>
      <c r="E185" s="245" t="s">
        <v>438</v>
      </c>
      <c r="F185" s="247"/>
      <c r="H185" s="245" t="s">
        <v>440</v>
      </c>
      <c r="I185" s="248" t="str">
        <f>VLOOKUP(A185,ورقة4!$A$1:$B$1271,2,0)</f>
        <v>الثانية</v>
      </c>
      <c r="T185" s="249"/>
      <c r="Y185" s="245" t="s">
        <v>1573</v>
      </c>
      <c r="Z185" s="245" t="s">
        <v>1573</v>
      </c>
    </row>
    <row r="186" spans="1:26" x14ac:dyDescent="0.3">
      <c r="A186" s="245">
        <v>120604</v>
      </c>
      <c r="B186" s="245" t="s">
        <v>2408</v>
      </c>
      <c r="C186" s="245" t="s">
        <v>137</v>
      </c>
      <c r="D186" s="245" t="s">
        <v>276</v>
      </c>
      <c r="E186" s="245" t="s">
        <v>438</v>
      </c>
      <c r="F186" s="247">
        <v>33604</v>
      </c>
      <c r="G186" s="245" t="s">
        <v>808</v>
      </c>
      <c r="H186" s="245" t="s">
        <v>440</v>
      </c>
      <c r="I186" s="248" t="str">
        <f>VLOOKUP(A186,ورقة4!$A$1:$B$1271,2,0)</f>
        <v>الثانية</v>
      </c>
      <c r="T186" s="249"/>
      <c r="V186" s="245" t="s">
        <v>1573</v>
      </c>
      <c r="Y186" s="245" t="s">
        <v>1573</v>
      </c>
      <c r="Z186" s="245" t="s">
        <v>1573</v>
      </c>
    </row>
    <row r="187" spans="1:26" x14ac:dyDescent="0.3">
      <c r="A187" s="245">
        <v>122637</v>
      </c>
      <c r="B187" s="245" t="s">
        <v>2409</v>
      </c>
      <c r="C187" s="245" t="s">
        <v>479</v>
      </c>
      <c r="D187" s="245" t="s">
        <v>2410</v>
      </c>
      <c r="E187" s="245" t="s">
        <v>438</v>
      </c>
      <c r="F187" s="247">
        <v>33318</v>
      </c>
      <c r="G187" s="245" t="s">
        <v>415</v>
      </c>
      <c r="H187" s="245" t="s">
        <v>440</v>
      </c>
      <c r="I187" s="248" t="str">
        <f>VLOOKUP(A187,ورقة4!$A$1:$B$1271,2,0)</f>
        <v>الثانية</v>
      </c>
      <c r="T187" s="249"/>
      <c r="Z187" s="245" t="s">
        <v>1573</v>
      </c>
    </row>
    <row r="188" spans="1:26" x14ac:dyDescent="0.3">
      <c r="A188" s="245">
        <v>119961</v>
      </c>
      <c r="B188" s="245" t="s">
        <v>2439</v>
      </c>
      <c r="C188" s="245" t="s">
        <v>645</v>
      </c>
      <c r="D188" s="245" t="s">
        <v>2460</v>
      </c>
      <c r="E188" s="245" t="s">
        <v>438</v>
      </c>
      <c r="F188" s="247">
        <v>33881</v>
      </c>
      <c r="G188" s="245" t="s">
        <v>823</v>
      </c>
      <c r="H188" s="245" t="s">
        <v>440</v>
      </c>
      <c r="I188" s="248" t="str">
        <f>VLOOKUP(A188,ورقة4!$A$1:$B$1271,2,0)</f>
        <v>الثانية</v>
      </c>
      <c r="T188" s="249"/>
      <c r="Z188" s="245" t="s">
        <v>1573</v>
      </c>
    </row>
    <row r="189" spans="1:26" x14ac:dyDescent="0.3">
      <c r="A189" s="245">
        <v>120648</v>
      </c>
      <c r="B189" s="245" t="s">
        <v>2618</v>
      </c>
      <c r="C189" s="245" t="s">
        <v>72</v>
      </c>
      <c r="D189" s="245" t="s">
        <v>246</v>
      </c>
      <c r="E189" s="245" t="s">
        <v>438</v>
      </c>
      <c r="F189" s="247">
        <v>34152</v>
      </c>
      <c r="G189" s="245" t="s">
        <v>784</v>
      </c>
      <c r="H189" s="245" t="s">
        <v>440</v>
      </c>
      <c r="I189" s="248" t="str">
        <f>VLOOKUP(A189,ورقة4!$A$1:$B$1271,2,0)</f>
        <v>الثانية</v>
      </c>
      <c r="T189" s="249"/>
      <c r="Y189" s="245" t="s">
        <v>1573</v>
      </c>
      <c r="Z189" s="245" t="s">
        <v>1573</v>
      </c>
    </row>
    <row r="190" spans="1:26" x14ac:dyDescent="0.3">
      <c r="A190" s="245">
        <v>119820</v>
      </c>
      <c r="B190" s="245" t="s">
        <v>2690</v>
      </c>
      <c r="C190" s="245" t="s">
        <v>501</v>
      </c>
      <c r="D190" s="245" t="s">
        <v>250</v>
      </c>
      <c r="E190" s="245" t="s">
        <v>438</v>
      </c>
      <c r="F190" s="247"/>
      <c r="H190" s="245" t="s">
        <v>440</v>
      </c>
      <c r="I190" s="248" t="str">
        <f>VLOOKUP(A190,ورقة4!$A$1:$B$1271,2,0)</f>
        <v>الثانية</v>
      </c>
      <c r="T190" s="249"/>
      <c r="Y190" s="245" t="s">
        <v>1573</v>
      </c>
      <c r="Z190" s="245" t="s">
        <v>1573</v>
      </c>
    </row>
    <row r="191" spans="1:26" x14ac:dyDescent="0.3">
      <c r="A191" s="245">
        <v>121766</v>
      </c>
      <c r="B191" s="245" t="s">
        <v>2691</v>
      </c>
      <c r="C191" s="245" t="s">
        <v>85</v>
      </c>
      <c r="D191" s="245" t="s">
        <v>251</v>
      </c>
      <c r="E191" s="245" t="s">
        <v>438</v>
      </c>
      <c r="F191" s="247">
        <v>34779</v>
      </c>
      <c r="G191" s="245" t="s">
        <v>415</v>
      </c>
      <c r="H191" s="245" t="s">
        <v>440</v>
      </c>
      <c r="I191" s="248" t="str">
        <f>VLOOKUP(A191,ورقة4!$A$1:$B$1271,2,0)</f>
        <v>الثانية</v>
      </c>
      <c r="T191" s="249"/>
      <c r="Z191" s="245" t="s">
        <v>1573</v>
      </c>
    </row>
    <row r="192" spans="1:26" x14ac:dyDescent="0.3">
      <c r="A192" s="245">
        <v>119322</v>
      </c>
      <c r="B192" s="245" t="s">
        <v>2796</v>
      </c>
      <c r="C192" s="245" t="s">
        <v>69</v>
      </c>
      <c r="D192" s="245" t="s">
        <v>271</v>
      </c>
      <c r="E192" s="245" t="s">
        <v>438</v>
      </c>
      <c r="F192" s="247">
        <v>35231</v>
      </c>
      <c r="G192" s="245" t="s">
        <v>2797</v>
      </c>
      <c r="H192" s="245" t="s">
        <v>440</v>
      </c>
      <c r="I192" s="248" t="str">
        <f>VLOOKUP(A192,ورقة4!$A$1:$B$1271,2,0)</f>
        <v>الثانية</v>
      </c>
      <c r="T192" s="249"/>
      <c r="Y192" s="245" t="s">
        <v>1573</v>
      </c>
      <c r="Z192" s="245" t="s">
        <v>1573</v>
      </c>
    </row>
    <row r="193" spans="1:26" x14ac:dyDescent="0.3">
      <c r="A193" s="245">
        <v>119485</v>
      </c>
      <c r="B193" s="245" t="s">
        <v>2798</v>
      </c>
      <c r="C193" s="245" t="s">
        <v>639</v>
      </c>
      <c r="D193" s="245" t="s">
        <v>584</v>
      </c>
      <c r="E193" s="245" t="s">
        <v>438</v>
      </c>
      <c r="F193" s="247">
        <v>35295</v>
      </c>
      <c r="G193" s="245" t="s">
        <v>2799</v>
      </c>
      <c r="H193" s="245" t="s">
        <v>440</v>
      </c>
      <c r="I193" s="248" t="str">
        <f>VLOOKUP(A193,ورقة4!$A$1:$B$1271,2,0)</f>
        <v>الثانية</v>
      </c>
      <c r="T193" s="249"/>
      <c r="Y193" s="245" t="s">
        <v>1573</v>
      </c>
      <c r="Z193" s="245" t="s">
        <v>1573</v>
      </c>
    </row>
    <row r="194" spans="1:26" x14ac:dyDescent="0.3">
      <c r="A194" s="245">
        <v>122649</v>
      </c>
      <c r="B194" s="245" t="s">
        <v>2801</v>
      </c>
      <c r="C194" s="245" t="s">
        <v>128</v>
      </c>
      <c r="D194" s="245" t="s">
        <v>321</v>
      </c>
      <c r="E194" s="245" t="s">
        <v>438</v>
      </c>
      <c r="F194" s="247">
        <v>35065</v>
      </c>
      <c r="H194" s="245" t="s">
        <v>440</v>
      </c>
      <c r="I194" s="248" t="str">
        <f>VLOOKUP(A194,ورقة4!$A$1:$B$1271,2,0)</f>
        <v>الثانية</v>
      </c>
      <c r="T194" s="249"/>
      <c r="Z194" s="245" t="s">
        <v>1573</v>
      </c>
    </row>
    <row r="195" spans="1:26" x14ac:dyDescent="0.3">
      <c r="A195" s="245">
        <v>121543</v>
      </c>
      <c r="B195" s="245" t="s">
        <v>2802</v>
      </c>
      <c r="C195" s="245" t="s">
        <v>72</v>
      </c>
      <c r="D195" s="245" t="s">
        <v>223</v>
      </c>
      <c r="E195" s="245" t="s">
        <v>438</v>
      </c>
      <c r="F195" s="247">
        <v>35270</v>
      </c>
      <c r="G195" s="245" t="s">
        <v>2803</v>
      </c>
      <c r="H195" s="245" t="s">
        <v>440</v>
      </c>
      <c r="I195" s="248" t="str">
        <f>VLOOKUP(A195,ورقة4!$A$1:$B$1271,2,0)</f>
        <v>الثانية</v>
      </c>
      <c r="T195" s="249"/>
      <c r="Z195" s="245" t="s">
        <v>1573</v>
      </c>
    </row>
    <row r="196" spans="1:26" x14ac:dyDescent="0.3">
      <c r="A196" s="245">
        <v>119331</v>
      </c>
      <c r="B196" s="245" t="s">
        <v>2804</v>
      </c>
      <c r="C196" s="245" t="s">
        <v>78</v>
      </c>
      <c r="D196" s="245" t="s">
        <v>2805</v>
      </c>
      <c r="E196" s="245" t="s">
        <v>438</v>
      </c>
      <c r="F196" s="247">
        <v>35073</v>
      </c>
      <c r="G196" s="245" t="s">
        <v>432</v>
      </c>
      <c r="H196" s="245" t="s">
        <v>440</v>
      </c>
      <c r="I196" s="248" t="str">
        <f>VLOOKUP(A196,ورقة4!$A$1:$B$1271,2,0)</f>
        <v>الثانية</v>
      </c>
      <c r="T196" s="249"/>
      <c r="Z196" s="245" t="s">
        <v>1573</v>
      </c>
    </row>
    <row r="197" spans="1:26" x14ac:dyDescent="0.3">
      <c r="A197" s="245">
        <v>121210</v>
      </c>
      <c r="B197" s="245" t="s">
        <v>3005</v>
      </c>
      <c r="C197" s="245" t="s">
        <v>3006</v>
      </c>
      <c r="D197" s="245" t="s">
        <v>3007</v>
      </c>
      <c r="E197" s="245" t="s">
        <v>438</v>
      </c>
      <c r="F197" s="247">
        <v>36020</v>
      </c>
      <c r="G197" s="245" t="s">
        <v>2287</v>
      </c>
      <c r="H197" s="245" t="s">
        <v>440</v>
      </c>
      <c r="I197" s="248" t="str">
        <f>VLOOKUP(A197,ورقة4!$A$1:$B$1271,2,0)</f>
        <v>الثانية</v>
      </c>
      <c r="T197" s="249"/>
      <c r="Y197" s="245" t="s">
        <v>1573</v>
      </c>
      <c r="Z197" s="245" t="s">
        <v>1573</v>
      </c>
    </row>
    <row r="198" spans="1:26" x14ac:dyDescent="0.3">
      <c r="A198" s="245">
        <v>121702</v>
      </c>
      <c r="B198" s="245" t="s">
        <v>3011</v>
      </c>
      <c r="C198" s="245" t="s">
        <v>3012</v>
      </c>
      <c r="D198" s="245" t="s">
        <v>328</v>
      </c>
      <c r="E198" s="245" t="s">
        <v>438</v>
      </c>
      <c r="F198" s="247">
        <v>36154</v>
      </c>
      <c r="G198" s="245" t="s">
        <v>3013</v>
      </c>
      <c r="H198" s="245" t="s">
        <v>440</v>
      </c>
      <c r="I198" s="248" t="str">
        <f>VLOOKUP(A198,ورقة4!$A$1:$B$1271,2,0)</f>
        <v>الثانية</v>
      </c>
      <c r="T198" s="249"/>
      <c r="W198" s="245" t="s">
        <v>1573</v>
      </c>
      <c r="X198" s="245" t="s">
        <v>1573</v>
      </c>
      <c r="Y198" s="245" t="s">
        <v>1573</v>
      </c>
      <c r="Z198" s="245" t="s">
        <v>1573</v>
      </c>
    </row>
    <row r="199" spans="1:26" x14ac:dyDescent="0.3">
      <c r="A199" s="245">
        <v>121782</v>
      </c>
      <c r="B199" s="245" t="s">
        <v>3024</v>
      </c>
      <c r="C199" s="245" t="s">
        <v>632</v>
      </c>
      <c r="D199" s="245" t="s">
        <v>2018</v>
      </c>
      <c r="E199" s="245" t="s">
        <v>438</v>
      </c>
      <c r="F199" s="247">
        <v>35871</v>
      </c>
      <c r="G199" s="245" t="s">
        <v>3025</v>
      </c>
      <c r="H199" s="245" t="s">
        <v>440</v>
      </c>
      <c r="I199" s="248" t="str">
        <f>VLOOKUP(A199,ورقة4!$A$1:$B$1271,2,0)</f>
        <v>الثانية</v>
      </c>
      <c r="T199" s="249"/>
      <c r="Z199" s="245" t="s">
        <v>1573</v>
      </c>
    </row>
    <row r="200" spans="1:26" x14ac:dyDescent="0.3">
      <c r="A200" s="245">
        <v>121009</v>
      </c>
      <c r="B200" s="245" t="s">
        <v>993</v>
      </c>
      <c r="C200" s="245" t="s">
        <v>72</v>
      </c>
      <c r="D200" s="245" t="s">
        <v>3031</v>
      </c>
      <c r="E200" s="245" t="s">
        <v>438</v>
      </c>
      <c r="F200" s="247">
        <v>35903</v>
      </c>
      <c r="G200" s="245" t="s">
        <v>808</v>
      </c>
      <c r="H200" s="245" t="s">
        <v>440</v>
      </c>
      <c r="I200" s="248" t="str">
        <f>VLOOKUP(A200,ورقة4!$A$1:$B$1271,2,0)</f>
        <v>الثانية</v>
      </c>
      <c r="T200" s="249"/>
      <c r="W200" s="245" t="s">
        <v>1573</v>
      </c>
      <c r="Z200" s="245" t="s">
        <v>1573</v>
      </c>
    </row>
    <row r="201" spans="1:26" x14ac:dyDescent="0.3">
      <c r="A201" s="245">
        <v>119591</v>
      </c>
      <c r="B201" s="245" t="s">
        <v>3036</v>
      </c>
      <c r="C201" s="245" t="s">
        <v>69</v>
      </c>
      <c r="D201" s="245" t="s">
        <v>3037</v>
      </c>
      <c r="E201" s="245" t="s">
        <v>438</v>
      </c>
      <c r="F201" s="247">
        <v>35569</v>
      </c>
      <c r="G201" s="245" t="s">
        <v>836</v>
      </c>
      <c r="H201" s="245" t="s">
        <v>440</v>
      </c>
      <c r="I201" s="248" t="str">
        <f>VLOOKUP(A201,ورقة4!$A$1:$B$1271,2,0)</f>
        <v>الثانية</v>
      </c>
      <c r="T201" s="249"/>
      <c r="Z201" s="245" t="s">
        <v>1573</v>
      </c>
    </row>
    <row r="202" spans="1:26" x14ac:dyDescent="0.3">
      <c r="A202" s="245">
        <v>119781</v>
      </c>
      <c r="B202" s="245" t="s">
        <v>3039</v>
      </c>
      <c r="C202" s="245" t="s">
        <v>177</v>
      </c>
      <c r="D202" s="245" t="s">
        <v>248</v>
      </c>
      <c r="E202" s="245" t="s">
        <v>438</v>
      </c>
      <c r="F202" s="247">
        <v>36186</v>
      </c>
      <c r="G202" s="245" t="s">
        <v>812</v>
      </c>
      <c r="H202" s="245" t="s">
        <v>440</v>
      </c>
      <c r="I202" s="248" t="str">
        <f>VLOOKUP(A202,ورقة4!$A$1:$B$1271,2,0)</f>
        <v>الثانية</v>
      </c>
      <c r="T202" s="249"/>
      <c r="Z202" s="245" t="s">
        <v>1573</v>
      </c>
    </row>
    <row r="203" spans="1:26" x14ac:dyDescent="0.3">
      <c r="A203" s="245">
        <v>121496</v>
      </c>
      <c r="B203" s="245" t="s">
        <v>3124</v>
      </c>
      <c r="C203" s="245" t="s">
        <v>113</v>
      </c>
      <c r="D203" s="245" t="s">
        <v>246</v>
      </c>
      <c r="E203" s="245" t="s">
        <v>438</v>
      </c>
      <c r="F203" s="247">
        <v>36022</v>
      </c>
      <c r="G203" s="245" t="s">
        <v>802</v>
      </c>
      <c r="H203" s="245" t="s">
        <v>440</v>
      </c>
      <c r="I203" s="248" t="str">
        <f>VLOOKUP(A203,ورقة4!$A$1:$B$1271,2,0)</f>
        <v>الثانية</v>
      </c>
      <c r="T203" s="249"/>
      <c r="Y203" s="245" t="s">
        <v>1573</v>
      </c>
      <c r="Z203" s="245" t="s">
        <v>1573</v>
      </c>
    </row>
    <row r="204" spans="1:26" x14ac:dyDescent="0.3">
      <c r="A204" s="245">
        <v>120951</v>
      </c>
      <c r="B204" s="245" t="s">
        <v>3125</v>
      </c>
      <c r="C204" s="245" t="s">
        <v>3126</v>
      </c>
      <c r="D204" s="245" t="s">
        <v>261</v>
      </c>
      <c r="E204" s="245" t="s">
        <v>438</v>
      </c>
      <c r="F204" s="247">
        <v>36251</v>
      </c>
      <c r="G204" s="245" t="s">
        <v>415</v>
      </c>
      <c r="H204" s="245" t="s">
        <v>440</v>
      </c>
      <c r="I204" s="248" t="str">
        <f>VLOOKUP(A204,ورقة4!$A$1:$B$1271,2,0)</f>
        <v>الثانية</v>
      </c>
      <c r="T204" s="249"/>
      <c r="Y204" s="245" t="s">
        <v>1573</v>
      </c>
      <c r="Z204" s="245" t="s">
        <v>1573</v>
      </c>
    </row>
    <row r="205" spans="1:26" x14ac:dyDescent="0.3">
      <c r="A205" s="245">
        <v>122457</v>
      </c>
      <c r="B205" s="245" t="s">
        <v>3140</v>
      </c>
      <c r="C205" s="245" t="s">
        <v>221</v>
      </c>
      <c r="D205" s="245" t="s">
        <v>2793</v>
      </c>
      <c r="E205" s="245" t="s">
        <v>438</v>
      </c>
      <c r="F205" s="247">
        <v>36614</v>
      </c>
      <c r="G205" s="245" t="s">
        <v>2794</v>
      </c>
      <c r="H205" s="245" t="s">
        <v>440</v>
      </c>
      <c r="I205" s="248" t="str">
        <f>VLOOKUP(A205,ورقة4!$A$1:$B$1271,2,0)</f>
        <v>الثانية</v>
      </c>
      <c r="T205" s="249"/>
      <c r="Z205" s="245" t="s">
        <v>1573</v>
      </c>
    </row>
    <row r="206" spans="1:26" x14ac:dyDescent="0.3">
      <c r="A206" s="245">
        <v>119969</v>
      </c>
      <c r="B206" s="245" t="s">
        <v>3193</v>
      </c>
      <c r="C206" s="245" t="s">
        <v>129</v>
      </c>
      <c r="D206" s="245" t="s">
        <v>505</v>
      </c>
      <c r="E206" s="245" t="s">
        <v>438</v>
      </c>
      <c r="F206" s="247"/>
      <c r="G206" s="245" t="s">
        <v>808</v>
      </c>
      <c r="H206" s="245" t="s">
        <v>440</v>
      </c>
      <c r="I206" s="248" t="str">
        <f>VLOOKUP(A206,ورقة4!$A$1:$B$1271,2,0)</f>
        <v>الثانية</v>
      </c>
      <c r="T206" s="249"/>
      <c r="Y206" s="245" t="s">
        <v>1573</v>
      </c>
      <c r="Z206" s="245" t="s">
        <v>1573</v>
      </c>
    </row>
    <row r="207" spans="1:26" x14ac:dyDescent="0.3">
      <c r="A207" s="245">
        <v>121020</v>
      </c>
      <c r="B207" s="245" t="s">
        <v>2156</v>
      </c>
      <c r="C207" s="245" t="s">
        <v>68</v>
      </c>
      <c r="D207" s="245" t="s">
        <v>265</v>
      </c>
      <c r="E207" s="245" t="s">
        <v>439</v>
      </c>
      <c r="F207" s="247">
        <v>30671</v>
      </c>
      <c r="G207" s="245" t="s">
        <v>415</v>
      </c>
      <c r="H207" s="245" t="s">
        <v>448</v>
      </c>
      <c r="I207" s="248" t="str">
        <f>VLOOKUP(A207,ورقة4!$A$1:$B$1271,2,0)</f>
        <v>الثانية</v>
      </c>
      <c r="T207" s="249"/>
      <c r="Y207" s="245" t="s">
        <v>1573</v>
      </c>
      <c r="Z207" s="245" t="s">
        <v>1573</v>
      </c>
    </row>
    <row r="208" spans="1:26" x14ac:dyDescent="0.3">
      <c r="A208" s="245">
        <v>122371</v>
      </c>
      <c r="B208" s="245" t="s">
        <v>2244</v>
      </c>
      <c r="C208" s="245" t="s">
        <v>178</v>
      </c>
      <c r="D208" s="245" t="s">
        <v>269</v>
      </c>
      <c r="E208" s="245" t="s">
        <v>439</v>
      </c>
      <c r="F208" s="247">
        <v>31808</v>
      </c>
      <c r="G208" s="245" t="s">
        <v>803</v>
      </c>
      <c r="H208" s="245" t="s">
        <v>448</v>
      </c>
      <c r="I208" s="248" t="str">
        <f>VLOOKUP(A208,ورقة4!$A$1:$B$1271,2,0)</f>
        <v>الثانية</v>
      </c>
      <c r="T208" s="249"/>
      <c r="X208" s="245" t="s">
        <v>1573</v>
      </c>
      <c r="Y208" s="245" t="s">
        <v>1573</v>
      </c>
      <c r="Z208" s="245" t="s">
        <v>1573</v>
      </c>
    </row>
    <row r="209" spans="1:26" x14ac:dyDescent="0.3">
      <c r="A209" s="245">
        <v>122788</v>
      </c>
      <c r="B209" s="245" t="s">
        <v>2620</v>
      </c>
      <c r="C209" s="245" t="s">
        <v>181</v>
      </c>
      <c r="D209" s="245" t="s">
        <v>301</v>
      </c>
      <c r="E209" s="245" t="s">
        <v>439</v>
      </c>
      <c r="F209" s="247">
        <v>34335</v>
      </c>
      <c r="H209" s="245" t="s">
        <v>448</v>
      </c>
      <c r="I209" s="248" t="str">
        <f>VLOOKUP(A209,ورقة4!$A$1:$B$1271,2,0)</f>
        <v>الثانية</v>
      </c>
      <c r="T209" s="249"/>
      <c r="Z209" s="245" t="s">
        <v>1573</v>
      </c>
    </row>
    <row r="210" spans="1:26" x14ac:dyDescent="0.3">
      <c r="A210" s="245">
        <v>122388</v>
      </c>
      <c r="B210" s="245" t="s">
        <v>2695</v>
      </c>
      <c r="C210" s="245" t="s">
        <v>164</v>
      </c>
      <c r="D210" s="245" t="s">
        <v>339</v>
      </c>
      <c r="E210" s="245" t="s">
        <v>439</v>
      </c>
      <c r="F210" s="247">
        <v>34798</v>
      </c>
      <c r="G210" s="245" t="s">
        <v>434</v>
      </c>
      <c r="H210" s="245" t="s">
        <v>448</v>
      </c>
      <c r="I210" s="248" t="str">
        <f>VLOOKUP(A210,ورقة4!$A$1:$B$1271,2,0)</f>
        <v>الثانية</v>
      </c>
      <c r="T210" s="249"/>
      <c r="Z210" s="245" t="s">
        <v>1573</v>
      </c>
    </row>
    <row r="211" spans="1:26" x14ac:dyDescent="0.3">
      <c r="A211" s="245">
        <v>119177</v>
      </c>
      <c r="B211" s="245" t="s">
        <v>2809</v>
      </c>
      <c r="C211" s="245" t="s">
        <v>651</v>
      </c>
      <c r="D211" s="245" t="s">
        <v>587</v>
      </c>
      <c r="E211" s="245" t="s">
        <v>439</v>
      </c>
      <c r="F211" s="247">
        <v>35724</v>
      </c>
      <c r="G211" s="245" t="s">
        <v>2810</v>
      </c>
      <c r="H211" s="245" t="s">
        <v>448</v>
      </c>
      <c r="I211" s="248" t="str">
        <f>VLOOKUP(A211,ورقة4!$A$1:$B$1271,2,0)</f>
        <v>الثانية</v>
      </c>
      <c r="T211" s="249"/>
      <c r="Z211" s="245" t="s">
        <v>1573</v>
      </c>
    </row>
    <row r="212" spans="1:26" x14ac:dyDescent="0.3">
      <c r="A212" s="245">
        <v>123285</v>
      </c>
      <c r="B212" s="245" t="s">
        <v>2124</v>
      </c>
      <c r="C212" s="245" t="s">
        <v>123</v>
      </c>
      <c r="D212" s="245" t="s">
        <v>255</v>
      </c>
      <c r="E212" s="245" t="s">
        <v>439</v>
      </c>
      <c r="F212" s="247">
        <v>28129</v>
      </c>
      <c r="G212" s="245" t="s">
        <v>427</v>
      </c>
      <c r="H212" s="245" t="s">
        <v>440</v>
      </c>
      <c r="I212" s="248" t="str">
        <f>VLOOKUP(A212,ورقة4!$A$1:$B$1271,2,0)</f>
        <v>الثانية</v>
      </c>
      <c r="T212" s="249"/>
      <c r="Z212" s="245" t="s">
        <v>1573</v>
      </c>
    </row>
    <row r="213" spans="1:26" x14ac:dyDescent="0.3">
      <c r="A213" s="245">
        <v>121886</v>
      </c>
      <c r="B213" s="245" t="s">
        <v>2125</v>
      </c>
      <c r="C213" s="245" t="s">
        <v>97</v>
      </c>
      <c r="D213" s="245" t="s">
        <v>599</v>
      </c>
      <c r="E213" s="245" t="s">
        <v>439</v>
      </c>
      <c r="F213" s="247">
        <v>28665</v>
      </c>
      <c r="G213" s="245" t="s">
        <v>415</v>
      </c>
      <c r="H213" s="245" t="s">
        <v>440</v>
      </c>
      <c r="I213" s="248" t="str">
        <f>VLOOKUP(A213,ورقة4!$A$1:$B$1271,2,0)</f>
        <v>الثانية</v>
      </c>
      <c r="T213" s="249"/>
      <c r="Z213" s="245" t="s">
        <v>1573</v>
      </c>
    </row>
    <row r="214" spans="1:26" x14ac:dyDescent="0.3">
      <c r="A214" s="245">
        <v>123116</v>
      </c>
      <c r="B214" s="245" t="s">
        <v>2149</v>
      </c>
      <c r="C214" s="245" t="s">
        <v>212</v>
      </c>
      <c r="D214" s="245" t="s">
        <v>2150</v>
      </c>
      <c r="E214" s="245" t="s">
        <v>439</v>
      </c>
      <c r="F214" s="247">
        <v>29952</v>
      </c>
      <c r="H214" s="245" t="s">
        <v>440</v>
      </c>
      <c r="I214" s="248" t="str">
        <f>VLOOKUP(A214,ورقة4!$A$1:$B$1271,2,0)</f>
        <v>الثانية</v>
      </c>
      <c r="T214" s="249"/>
      <c r="Z214" s="245" t="s">
        <v>1573</v>
      </c>
    </row>
    <row r="215" spans="1:26" x14ac:dyDescent="0.3">
      <c r="A215" s="245">
        <v>120063</v>
      </c>
      <c r="B215" s="245" t="s">
        <v>2161</v>
      </c>
      <c r="C215" s="245" t="s">
        <v>159</v>
      </c>
      <c r="D215" s="245" t="s">
        <v>2162</v>
      </c>
      <c r="E215" s="245" t="s">
        <v>439</v>
      </c>
      <c r="F215" s="247">
        <v>29591</v>
      </c>
      <c r="G215" s="245" t="s">
        <v>836</v>
      </c>
      <c r="H215" s="245" t="s">
        <v>440</v>
      </c>
      <c r="I215" s="248" t="str">
        <f>VLOOKUP(A215,ورقة4!$A$1:$B$1271,2,0)</f>
        <v>الثانية</v>
      </c>
      <c r="T215" s="249"/>
      <c r="Y215" s="245" t="s">
        <v>1573</v>
      </c>
      <c r="Z215" s="245" t="s">
        <v>1573</v>
      </c>
    </row>
    <row r="216" spans="1:26" x14ac:dyDescent="0.3">
      <c r="A216" s="245">
        <v>105778</v>
      </c>
      <c r="B216" s="245" t="s">
        <v>2167</v>
      </c>
      <c r="C216" s="245" t="s">
        <v>697</v>
      </c>
      <c r="D216" s="245" t="s">
        <v>291</v>
      </c>
      <c r="E216" s="245" t="s">
        <v>439</v>
      </c>
      <c r="F216" s="247">
        <v>30729</v>
      </c>
      <c r="G216" s="245" t="s">
        <v>808</v>
      </c>
      <c r="H216" s="245" t="s">
        <v>440</v>
      </c>
      <c r="I216" s="248" t="str">
        <f>VLOOKUP(A216,ورقة4!$A$1:$B$1271,2,0)</f>
        <v>الثانية</v>
      </c>
      <c r="T216" s="249"/>
      <c r="Z216" s="245" t="s">
        <v>1573</v>
      </c>
    </row>
    <row r="217" spans="1:26" x14ac:dyDescent="0.3">
      <c r="A217" s="245">
        <v>120324</v>
      </c>
      <c r="B217" s="245" t="s">
        <v>2189</v>
      </c>
      <c r="C217" s="245" t="s">
        <v>166</v>
      </c>
      <c r="D217" s="245" t="s">
        <v>370</v>
      </c>
      <c r="E217" s="245" t="s">
        <v>439</v>
      </c>
      <c r="F217" s="247">
        <v>29355</v>
      </c>
      <c r="G217" s="245" t="s">
        <v>415</v>
      </c>
      <c r="H217" s="245" t="s">
        <v>440</v>
      </c>
      <c r="I217" s="248" t="str">
        <f>VLOOKUP(A217,ورقة4!$A$1:$B$1271,2,0)</f>
        <v>الثانية</v>
      </c>
      <c r="T217" s="249"/>
      <c r="Y217" s="245" t="s">
        <v>1573</v>
      </c>
      <c r="Z217" s="245" t="s">
        <v>1573</v>
      </c>
    </row>
    <row r="218" spans="1:26" x14ac:dyDescent="0.3">
      <c r="A218" s="245">
        <v>122216</v>
      </c>
      <c r="B218" s="245" t="s">
        <v>2191</v>
      </c>
      <c r="C218" s="245" t="s">
        <v>72</v>
      </c>
      <c r="D218" s="245" t="s">
        <v>351</v>
      </c>
      <c r="E218" s="245" t="s">
        <v>439</v>
      </c>
      <c r="F218" s="247">
        <v>30897</v>
      </c>
      <c r="G218" s="245" t="s">
        <v>415</v>
      </c>
      <c r="H218" s="245" t="s">
        <v>440</v>
      </c>
      <c r="I218" s="248" t="str">
        <f>VLOOKUP(A218,ورقة4!$A$1:$B$1271,2,0)</f>
        <v>الثانية</v>
      </c>
      <c r="T218" s="249"/>
      <c r="Z218" s="245" t="s">
        <v>1573</v>
      </c>
    </row>
    <row r="219" spans="1:26" x14ac:dyDescent="0.3">
      <c r="A219" s="245">
        <v>116133</v>
      </c>
      <c r="B219" s="245" t="s">
        <v>2204</v>
      </c>
      <c r="C219" s="245" t="s">
        <v>2205</v>
      </c>
      <c r="D219" s="245" t="s">
        <v>340</v>
      </c>
      <c r="E219" s="245" t="s">
        <v>439</v>
      </c>
      <c r="F219" s="247">
        <v>30385</v>
      </c>
      <c r="G219" s="245" t="s">
        <v>415</v>
      </c>
      <c r="H219" s="245" t="s">
        <v>440</v>
      </c>
      <c r="I219" s="248" t="str">
        <f>VLOOKUP(A219,ورقة4!$A$1:$B$1271,2,0)</f>
        <v>الثانية</v>
      </c>
      <c r="T219" s="249"/>
      <c r="Z219" s="245" t="s">
        <v>1573</v>
      </c>
    </row>
    <row r="220" spans="1:26" x14ac:dyDescent="0.3">
      <c r="A220" s="245">
        <v>105867</v>
      </c>
      <c r="B220" s="245" t="s">
        <v>2207</v>
      </c>
      <c r="C220" s="245" t="s">
        <v>89</v>
      </c>
      <c r="D220" s="245" t="s">
        <v>259</v>
      </c>
      <c r="E220" s="245" t="s">
        <v>439</v>
      </c>
      <c r="F220" s="247">
        <v>30883</v>
      </c>
      <c r="G220" s="245" t="s">
        <v>838</v>
      </c>
      <c r="H220" s="245" t="s">
        <v>440</v>
      </c>
      <c r="I220" s="248" t="str">
        <f>VLOOKUP(A220,ورقة4!$A$1:$B$1271,2,0)</f>
        <v>الثانية</v>
      </c>
      <c r="T220" s="249"/>
      <c r="Z220" s="245" t="s">
        <v>1573</v>
      </c>
    </row>
    <row r="221" spans="1:26" x14ac:dyDescent="0.3">
      <c r="A221" s="245">
        <v>122028</v>
      </c>
      <c r="B221" s="245" t="s">
        <v>2220</v>
      </c>
      <c r="C221" s="245" t="s">
        <v>571</v>
      </c>
      <c r="D221" s="245" t="s">
        <v>2221</v>
      </c>
      <c r="E221" s="245" t="s">
        <v>439</v>
      </c>
      <c r="F221" s="247">
        <v>31778</v>
      </c>
      <c r="G221" s="245" t="s">
        <v>415</v>
      </c>
      <c r="H221" s="245" t="s">
        <v>440</v>
      </c>
      <c r="I221" s="248" t="str">
        <f>VLOOKUP(A221,ورقة4!$A$1:$B$1271,2,0)</f>
        <v>الثانية</v>
      </c>
      <c r="T221" s="249"/>
      <c r="W221" s="245" t="s">
        <v>1573</v>
      </c>
      <c r="X221" s="245" t="s">
        <v>1573</v>
      </c>
      <c r="Y221" s="245" t="s">
        <v>1573</v>
      </c>
      <c r="Z221" s="245" t="s">
        <v>1573</v>
      </c>
    </row>
    <row r="222" spans="1:26" x14ac:dyDescent="0.3">
      <c r="A222" s="245">
        <v>120194</v>
      </c>
      <c r="B222" s="245" t="s">
        <v>2222</v>
      </c>
      <c r="C222" s="245" t="s">
        <v>471</v>
      </c>
      <c r="D222" s="245" t="s">
        <v>407</v>
      </c>
      <c r="E222" s="245" t="s">
        <v>439</v>
      </c>
      <c r="F222" s="247">
        <v>31708</v>
      </c>
      <c r="G222" s="245" t="s">
        <v>2223</v>
      </c>
      <c r="H222" s="245" t="s">
        <v>440</v>
      </c>
      <c r="I222" s="248" t="str">
        <f>VLOOKUP(A222,ورقة4!$A$1:$B$1271,2,0)</f>
        <v>الثانية</v>
      </c>
      <c r="T222" s="249"/>
      <c r="Y222" s="245" t="s">
        <v>1573</v>
      </c>
      <c r="Z222" s="245" t="s">
        <v>1573</v>
      </c>
    </row>
    <row r="223" spans="1:26" x14ac:dyDescent="0.3">
      <c r="A223" s="245">
        <v>106167</v>
      </c>
      <c r="B223" s="245" t="s">
        <v>2224</v>
      </c>
      <c r="C223" s="245" t="s">
        <v>2225</v>
      </c>
      <c r="D223" s="245" t="s">
        <v>283</v>
      </c>
      <c r="E223" s="245" t="s">
        <v>439</v>
      </c>
      <c r="F223" s="247"/>
      <c r="H223" s="245" t="s">
        <v>440</v>
      </c>
      <c r="I223" s="250" t="str">
        <f>VLOOKUP(A223,ورقة4!$A$1:$B$1271,2,0)</f>
        <v>الثانية</v>
      </c>
      <c r="T223" s="249"/>
      <c r="Z223" s="245" t="s">
        <v>1573</v>
      </c>
    </row>
    <row r="224" spans="1:26" x14ac:dyDescent="0.3">
      <c r="A224" s="245">
        <v>110886</v>
      </c>
      <c r="B224" s="245" t="s">
        <v>2226</v>
      </c>
      <c r="C224" s="245" t="s">
        <v>105</v>
      </c>
      <c r="D224" s="245" t="s">
        <v>313</v>
      </c>
      <c r="E224" s="245" t="s">
        <v>439</v>
      </c>
      <c r="F224" s="247">
        <v>31555</v>
      </c>
      <c r="G224" s="245" t="s">
        <v>415</v>
      </c>
      <c r="H224" s="245" t="s">
        <v>440</v>
      </c>
      <c r="I224" s="248" t="str">
        <f>VLOOKUP(A224,ورقة4!$A$1:$B$1271,2,0)</f>
        <v>الثانية</v>
      </c>
      <c r="T224" s="249"/>
      <c r="Z224" s="245" t="s">
        <v>1573</v>
      </c>
    </row>
    <row r="225" spans="1:26" x14ac:dyDescent="0.3">
      <c r="A225" s="245">
        <v>120539</v>
      </c>
      <c r="B225" s="245" t="s">
        <v>2276</v>
      </c>
      <c r="C225" s="245" t="s">
        <v>72</v>
      </c>
      <c r="D225" s="245" t="s">
        <v>480</v>
      </c>
      <c r="E225" s="245" t="s">
        <v>439</v>
      </c>
      <c r="F225" s="247">
        <v>32144</v>
      </c>
      <c r="G225" s="245" t="s">
        <v>826</v>
      </c>
      <c r="H225" s="245" t="s">
        <v>440</v>
      </c>
      <c r="I225" s="248" t="str">
        <f>VLOOKUP(A225,ورقة4!$A$1:$B$1271,2,0)</f>
        <v>الثانية</v>
      </c>
      <c r="T225" s="249"/>
      <c r="Y225" s="245" t="s">
        <v>1573</v>
      </c>
      <c r="Z225" s="245" t="s">
        <v>1573</v>
      </c>
    </row>
    <row r="226" spans="1:26" x14ac:dyDescent="0.3">
      <c r="A226" s="245">
        <v>110736</v>
      </c>
      <c r="B226" s="245" t="s">
        <v>2278</v>
      </c>
      <c r="C226" s="245" t="s">
        <v>111</v>
      </c>
      <c r="D226" s="245" t="s">
        <v>2279</v>
      </c>
      <c r="E226" s="245" t="s">
        <v>439</v>
      </c>
      <c r="F226" s="247"/>
      <c r="H226" s="245" t="s">
        <v>440</v>
      </c>
      <c r="I226" s="248" t="str">
        <f>VLOOKUP(A226,ورقة4!$A$1:$B$1271,2,0)</f>
        <v>الثانية</v>
      </c>
      <c r="T226" s="249"/>
      <c r="Z226" s="245" t="s">
        <v>1573</v>
      </c>
    </row>
    <row r="227" spans="1:26" x14ac:dyDescent="0.3">
      <c r="A227" s="245">
        <v>121472</v>
      </c>
      <c r="B227" s="245" t="s">
        <v>2284</v>
      </c>
      <c r="C227" s="245" t="s">
        <v>2285</v>
      </c>
      <c r="D227" s="245" t="s">
        <v>539</v>
      </c>
      <c r="E227" s="245" t="s">
        <v>439</v>
      </c>
      <c r="F227" s="247">
        <v>32509</v>
      </c>
      <c r="G227" s="245" t="s">
        <v>415</v>
      </c>
      <c r="H227" s="245" t="s">
        <v>440</v>
      </c>
      <c r="I227" s="248" t="str">
        <f>VLOOKUP(A227,ورقة4!$A$1:$B$1271,2,0)</f>
        <v>الثانية</v>
      </c>
      <c r="T227" s="249"/>
      <c r="V227" s="245" t="s">
        <v>1573</v>
      </c>
      <c r="W227" s="245" t="s">
        <v>1573</v>
      </c>
      <c r="Z227" s="245" t="s">
        <v>1573</v>
      </c>
    </row>
    <row r="228" spans="1:26" x14ac:dyDescent="0.3">
      <c r="A228" s="245">
        <v>113384</v>
      </c>
      <c r="B228" s="245" t="s">
        <v>2286</v>
      </c>
      <c r="C228" s="245" t="s">
        <v>79</v>
      </c>
      <c r="D228" s="245" t="s">
        <v>289</v>
      </c>
      <c r="E228" s="245" t="s">
        <v>439</v>
      </c>
      <c r="F228" s="247">
        <v>32417</v>
      </c>
      <c r="G228" s="245" t="s">
        <v>2287</v>
      </c>
      <c r="H228" s="245" t="s">
        <v>440</v>
      </c>
      <c r="I228" s="248" t="str">
        <f>VLOOKUP(A228,ورقة4!$A$1:$B$1271,2,0)</f>
        <v>الثانية</v>
      </c>
      <c r="T228" s="249"/>
      <c r="Z228" s="245" t="s">
        <v>1573</v>
      </c>
    </row>
    <row r="229" spans="1:26" x14ac:dyDescent="0.3">
      <c r="A229" s="245">
        <v>123004</v>
      </c>
      <c r="B229" s="245" t="s">
        <v>2288</v>
      </c>
      <c r="C229" s="245" t="s">
        <v>2289</v>
      </c>
      <c r="D229" s="245" t="s">
        <v>300</v>
      </c>
      <c r="E229" s="245" t="s">
        <v>439</v>
      </c>
      <c r="F229" s="247">
        <v>32416</v>
      </c>
      <c r="G229" s="245" t="s">
        <v>415</v>
      </c>
      <c r="H229" s="245" t="s">
        <v>440</v>
      </c>
      <c r="I229" s="248" t="str">
        <f>VLOOKUP(A229,ورقة4!$A$1:$B$1271,2,0)</f>
        <v>الثانية</v>
      </c>
      <c r="T229" s="249"/>
      <c r="Z229" s="245" t="s">
        <v>1573</v>
      </c>
    </row>
    <row r="230" spans="1:26" x14ac:dyDescent="0.3">
      <c r="A230" s="245">
        <v>123161</v>
      </c>
      <c r="B230" s="245" t="s">
        <v>2290</v>
      </c>
      <c r="C230" s="245" t="s">
        <v>2291</v>
      </c>
      <c r="D230" s="245" t="s">
        <v>340</v>
      </c>
      <c r="E230" s="245" t="s">
        <v>439</v>
      </c>
      <c r="F230" s="247">
        <v>32143</v>
      </c>
      <c r="H230" s="245" t="s">
        <v>440</v>
      </c>
      <c r="I230" s="248" t="str">
        <f>VLOOKUP(A230,ورقة4!$A$1:$B$1271,2,0)</f>
        <v>الثانية</v>
      </c>
      <c r="T230" s="249"/>
      <c r="Z230" s="245" t="s">
        <v>1573</v>
      </c>
    </row>
    <row r="231" spans="1:26" x14ac:dyDescent="0.3">
      <c r="A231" s="245">
        <v>121835</v>
      </c>
      <c r="B231" s="245" t="s">
        <v>2313</v>
      </c>
      <c r="C231" s="245" t="s">
        <v>145</v>
      </c>
      <c r="D231" s="245" t="s">
        <v>336</v>
      </c>
      <c r="E231" s="245" t="s">
        <v>439</v>
      </c>
      <c r="F231" s="247">
        <v>33088</v>
      </c>
      <c r="G231" s="245" t="s">
        <v>415</v>
      </c>
      <c r="H231" s="245" t="s">
        <v>440</v>
      </c>
      <c r="I231" s="248" t="str">
        <f>VLOOKUP(A231,ورقة4!$A$1:$B$1271,2,0)</f>
        <v>الثانية</v>
      </c>
      <c r="T231" s="249"/>
      <c r="Y231" s="245" t="s">
        <v>1573</v>
      </c>
      <c r="Z231" s="245" t="s">
        <v>1573</v>
      </c>
    </row>
    <row r="232" spans="1:26" x14ac:dyDescent="0.3">
      <c r="A232" s="245">
        <v>121987</v>
      </c>
      <c r="B232" s="245" t="s">
        <v>2353</v>
      </c>
      <c r="C232" s="245" t="s">
        <v>105</v>
      </c>
      <c r="D232" s="245" t="s">
        <v>321</v>
      </c>
      <c r="E232" s="245" t="s">
        <v>439</v>
      </c>
      <c r="F232" s="247">
        <v>33269</v>
      </c>
      <c r="G232" s="245" t="s">
        <v>808</v>
      </c>
      <c r="H232" s="245" t="s">
        <v>440</v>
      </c>
      <c r="I232" s="248" t="str">
        <f>VLOOKUP(A232,ورقة4!$A$1:$B$1271,2,0)</f>
        <v>الثانية</v>
      </c>
      <c r="T232" s="249"/>
      <c r="Y232" s="245" t="s">
        <v>1573</v>
      </c>
      <c r="Z232" s="245" t="s">
        <v>1573</v>
      </c>
    </row>
    <row r="233" spans="1:26" x14ac:dyDescent="0.3">
      <c r="A233" s="245">
        <v>122248</v>
      </c>
      <c r="B233" s="245" t="s">
        <v>2354</v>
      </c>
      <c r="C233" s="245" t="s">
        <v>140</v>
      </c>
      <c r="D233" s="245" t="s">
        <v>2355</v>
      </c>
      <c r="E233" s="245" t="s">
        <v>439</v>
      </c>
      <c r="F233" s="247">
        <v>33034</v>
      </c>
      <c r="G233" s="245" t="s">
        <v>415</v>
      </c>
      <c r="H233" s="245" t="s">
        <v>440</v>
      </c>
      <c r="I233" s="248" t="str">
        <f>VLOOKUP(A233,ورقة4!$A$1:$B$1271,2,0)</f>
        <v>الثانية</v>
      </c>
      <c r="T233" s="249"/>
      <c r="X233" s="245" t="s">
        <v>1573</v>
      </c>
      <c r="Y233" s="245" t="s">
        <v>1573</v>
      </c>
      <c r="Z233" s="245" t="s">
        <v>1573</v>
      </c>
    </row>
    <row r="234" spans="1:26" x14ac:dyDescent="0.3">
      <c r="A234" s="245">
        <v>120560</v>
      </c>
      <c r="B234" s="245" t="s">
        <v>2357</v>
      </c>
      <c r="C234" s="245" t="s">
        <v>136</v>
      </c>
      <c r="D234" s="245" t="s">
        <v>285</v>
      </c>
      <c r="E234" s="245" t="s">
        <v>439</v>
      </c>
      <c r="F234" s="247">
        <v>32874</v>
      </c>
      <c r="G234" s="245" t="s">
        <v>808</v>
      </c>
      <c r="H234" s="245" t="s">
        <v>440</v>
      </c>
      <c r="I234" s="248" t="str">
        <f>VLOOKUP(A234,ورقة4!$A$1:$B$1271,2,0)</f>
        <v>الثانية</v>
      </c>
      <c r="T234" s="249"/>
      <c r="Z234" s="245" t="s">
        <v>1573</v>
      </c>
    </row>
    <row r="235" spans="1:26" x14ac:dyDescent="0.3">
      <c r="A235" s="245">
        <v>118839</v>
      </c>
      <c r="B235" s="245" t="s">
        <v>2366</v>
      </c>
      <c r="C235" s="245" t="s">
        <v>949</v>
      </c>
      <c r="D235" s="245" t="s">
        <v>378</v>
      </c>
      <c r="E235" s="245" t="s">
        <v>439</v>
      </c>
      <c r="F235" s="247">
        <v>33254</v>
      </c>
      <c r="G235" s="245" t="s">
        <v>415</v>
      </c>
      <c r="H235" s="245" t="s">
        <v>440</v>
      </c>
      <c r="I235" s="248" t="str">
        <f>VLOOKUP(A235,ورقة4!$A$1:$B$1271,2,0)</f>
        <v>الثانية</v>
      </c>
      <c r="T235" s="249"/>
      <c r="Z235" s="245" t="s">
        <v>1573</v>
      </c>
    </row>
    <row r="236" spans="1:26" x14ac:dyDescent="0.3">
      <c r="A236" s="245">
        <v>122212</v>
      </c>
      <c r="B236" s="245" t="s">
        <v>2367</v>
      </c>
      <c r="C236" s="245" t="s">
        <v>352</v>
      </c>
      <c r="D236" s="245" t="s">
        <v>270</v>
      </c>
      <c r="E236" s="245" t="s">
        <v>439</v>
      </c>
      <c r="F236" s="247">
        <v>32901</v>
      </c>
      <c r="G236" s="245" t="s">
        <v>415</v>
      </c>
      <c r="H236" s="245" t="s">
        <v>440</v>
      </c>
      <c r="I236" s="248" t="str">
        <f>VLOOKUP(A236,ورقة4!$A$1:$B$1271,2,0)</f>
        <v>الثانية</v>
      </c>
      <c r="T236" s="249"/>
      <c r="Z236" s="245" t="s">
        <v>1573</v>
      </c>
    </row>
    <row r="237" spans="1:26" x14ac:dyDescent="0.3">
      <c r="A237" s="245">
        <v>121622</v>
      </c>
      <c r="B237" s="245" t="s">
        <v>2373</v>
      </c>
      <c r="C237" s="245" t="s">
        <v>88</v>
      </c>
      <c r="D237" s="245" t="s">
        <v>488</v>
      </c>
      <c r="E237" s="245" t="s">
        <v>439</v>
      </c>
      <c r="F237" s="247">
        <v>33264</v>
      </c>
      <c r="G237" s="245" t="s">
        <v>759</v>
      </c>
      <c r="H237" s="245" t="s">
        <v>440</v>
      </c>
      <c r="I237" s="248" t="str">
        <f>VLOOKUP(A237,ورقة4!$A$1:$B$1271,2,0)</f>
        <v>الثانية</v>
      </c>
      <c r="T237" s="249"/>
      <c r="Z237" s="245" t="s">
        <v>1573</v>
      </c>
    </row>
    <row r="238" spans="1:26" x14ac:dyDescent="0.3">
      <c r="A238" s="245">
        <v>121135</v>
      </c>
      <c r="B238" s="245" t="s">
        <v>2416</v>
      </c>
      <c r="C238" s="245" t="s">
        <v>93</v>
      </c>
      <c r="D238" s="245" t="s">
        <v>2417</v>
      </c>
      <c r="E238" s="245" t="s">
        <v>439</v>
      </c>
      <c r="F238" s="247">
        <v>33446</v>
      </c>
      <c r="G238" s="245" t="s">
        <v>808</v>
      </c>
      <c r="H238" s="245" t="s">
        <v>440</v>
      </c>
      <c r="I238" s="248" t="str">
        <f>VLOOKUP(A238,ورقة4!$A$1:$B$1271,2,0)</f>
        <v>الثانية</v>
      </c>
      <c r="T238" s="249"/>
      <c r="X238" s="245" t="s">
        <v>1573</v>
      </c>
      <c r="Y238" s="245" t="s">
        <v>1573</v>
      </c>
      <c r="Z238" s="245" t="s">
        <v>1573</v>
      </c>
    </row>
    <row r="239" spans="1:26" x14ac:dyDescent="0.3">
      <c r="A239" s="245">
        <v>117538</v>
      </c>
      <c r="B239" s="245" t="s">
        <v>2418</v>
      </c>
      <c r="C239" s="245" t="s">
        <v>72</v>
      </c>
      <c r="D239" s="245" t="s">
        <v>525</v>
      </c>
      <c r="E239" s="245" t="s">
        <v>439</v>
      </c>
      <c r="F239" s="247">
        <v>33381</v>
      </c>
      <c r="G239" s="245" t="s">
        <v>415</v>
      </c>
      <c r="H239" s="245" t="s">
        <v>440</v>
      </c>
      <c r="I239" s="248" t="str">
        <f>VLOOKUP(A239,ورقة4!$A$1:$B$1271,2,0)</f>
        <v>الثانية</v>
      </c>
      <c r="T239" s="249"/>
      <c r="Y239" s="245" t="s">
        <v>1573</v>
      </c>
      <c r="Z239" s="245" t="s">
        <v>1573</v>
      </c>
    </row>
    <row r="240" spans="1:26" x14ac:dyDescent="0.3">
      <c r="A240" s="245">
        <v>116560</v>
      </c>
      <c r="B240" s="245" t="s">
        <v>2423</v>
      </c>
      <c r="C240" s="245" t="s">
        <v>531</v>
      </c>
      <c r="D240" s="245" t="s">
        <v>561</v>
      </c>
      <c r="E240" s="245" t="s">
        <v>439</v>
      </c>
      <c r="F240" s="247">
        <v>33239</v>
      </c>
      <c r="G240" s="245" t="s">
        <v>415</v>
      </c>
      <c r="H240" s="245" t="s">
        <v>440</v>
      </c>
      <c r="I240" s="248" t="str">
        <f>VLOOKUP(A240,ورقة4!$A$1:$B$1271,2,0)</f>
        <v>الثانية</v>
      </c>
      <c r="T240" s="249"/>
      <c r="Z240" s="245" t="s">
        <v>1573</v>
      </c>
    </row>
    <row r="241" spans="1:26" x14ac:dyDescent="0.3">
      <c r="A241" s="245">
        <v>122294</v>
      </c>
      <c r="B241" s="245" t="s">
        <v>2425</v>
      </c>
      <c r="C241" s="245" t="s">
        <v>144</v>
      </c>
      <c r="D241" s="245" t="s">
        <v>574</v>
      </c>
      <c r="E241" s="245" t="s">
        <v>439</v>
      </c>
      <c r="F241" s="247">
        <v>33605</v>
      </c>
      <c r="G241" s="245" t="s">
        <v>415</v>
      </c>
      <c r="H241" s="245" t="s">
        <v>440</v>
      </c>
      <c r="I241" s="248" t="str">
        <f>VLOOKUP(A241,ورقة4!$A$1:$B$1271,2,0)</f>
        <v>الثانية</v>
      </c>
      <c r="T241" s="249"/>
      <c r="Z241" s="245" t="s">
        <v>1573</v>
      </c>
    </row>
    <row r="242" spans="1:26" x14ac:dyDescent="0.3">
      <c r="A242" s="245">
        <v>122875</v>
      </c>
      <c r="B242" s="245" t="s">
        <v>2430</v>
      </c>
      <c r="C242" s="245" t="s">
        <v>72</v>
      </c>
      <c r="D242" s="245" t="s">
        <v>220</v>
      </c>
      <c r="E242" s="245" t="s">
        <v>439</v>
      </c>
      <c r="F242" s="247">
        <v>32874</v>
      </c>
      <c r="H242" s="245" t="s">
        <v>440</v>
      </c>
      <c r="I242" s="248" t="str">
        <f>VLOOKUP(A242,ورقة4!$A$1:$B$1271,2,0)</f>
        <v>الثانية</v>
      </c>
      <c r="T242" s="249"/>
      <c r="Z242" s="245" t="s">
        <v>1573</v>
      </c>
    </row>
    <row r="243" spans="1:26" x14ac:dyDescent="0.3">
      <c r="A243" s="245">
        <v>119114</v>
      </c>
      <c r="B243" s="245" t="s">
        <v>2471</v>
      </c>
      <c r="C243" s="245" t="s">
        <v>74</v>
      </c>
      <c r="D243" s="245" t="s">
        <v>1762</v>
      </c>
      <c r="E243" s="245" t="s">
        <v>439</v>
      </c>
      <c r="F243" s="247">
        <v>33604</v>
      </c>
      <c r="G243" s="245" t="s">
        <v>2472</v>
      </c>
      <c r="H243" s="245" t="s">
        <v>440</v>
      </c>
      <c r="I243" s="248" t="str">
        <f>VLOOKUP(A243,ورقة4!$A$1:$B$1271,2,0)</f>
        <v>الثانية</v>
      </c>
      <c r="T243" s="249"/>
      <c r="Y243" s="245" t="s">
        <v>1573</v>
      </c>
      <c r="Z243" s="245" t="s">
        <v>1573</v>
      </c>
    </row>
    <row r="244" spans="1:26" x14ac:dyDescent="0.3">
      <c r="A244" s="245">
        <v>117988</v>
      </c>
      <c r="B244" s="245" t="s">
        <v>2476</v>
      </c>
      <c r="C244" s="245" t="s">
        <v>2477</v>
      </c>
      <c r="D244" s="245" t="s">
        <v>245</v>
      </c>
      <c r="E244" s="245" t="s">
        <v>439</v>
      </c>
      <c r="F244" s="247"/>
      <c r="H244" s="245" t="s">
        <v>440</v>
      </c>
      <c r="I244" s="248" t="str">
        <f>VLOOKUP(A244,ورقة4!$A$1:$B$1271,2,0)</f>
        <v>الثانية</v>
      </c>
      <c r="T244" s="249"/>
      <c r="Y244" s="245" t="s">
        <v>1573</v>
      </c>
      <c r="Z244" s="245" t="s">
        <v>1573</v>
      </c>
    </row>
    <row r="245" spans="1:26" x14ac:dyDescent="0.3">
      <c r="A245" s="245">
        <v>114813</v>
      </c>
      <c r="B245" s="245" t="s">
        <v>2483</v>
      </c>
      <c r="C245" s="245" t="s">
        <v>133</v>
      </c>
      <c r="D245" s="245" t="s">
        <v>347</v>
      </c>
      <c r="E245" s="245" t="s">
        <v>439</v>
      </c>
      <c r="F245" s="247">
        <v>33469</v>
      </c>
      <c r="G245" s="245" t="s">
        <v>415</v>
      </c>
      <c r="H245" s="245" t="s">
        <v>440</v>
      </c>
      <c r="I245" s="248" t="str">
        <f>VLOOKUP(A245,ورقة4!$A$1:$B$1271,2,0)</f>
        <v>الثانية</v>
      </c>
      <c r="T245" s="249"/>
      <c r="Z245" s="245" t="s">
        <v>1573</v>
      </c>
    </row>
    <row r="246" spans="1:26" x14ac:dyDescent="0.3">
      <c r="A246" s="245">
        <v>120182</v>
      </c>
      <c r="B246" s="245" t="s">
        <v>2484</v>
      </c>
      <c r="C246" s="245" t="s">
        <v>106</v>
      </c>
      <c r="D246" s="245" t="s">
        <v>341</v>
      </c>
      <c r="E246" s="245" t="s">
        <v>439</v>
      </c>
      <c r="F246" s="247"/>
      <c r="H246" s="245" t="s">
        <v>440</v>
      </c>
      <c r="I246" s="248" t="str">
        <f>VLOOKUP(A246,ورقة4!$A$1:$B$1271,2,0)</f>
        <v>الثانية</v>
      </c>
      <c r="T246" s="249"/>
      <c r="Z246" s="245" t="s">
        <v>1573</v>
      </c>
    </row>
    <row r="247" spans="1:26" x14ac:dyDescent="0.3">
      <c r="A247" s="245">
        <v>122535</v>
      </c>
      <c r="B247" s="245" t="s">
        <v>2487</v>
      </c>
      <c r="C247" s="245" t="s">
        <v>603</v>
      </c>
      <c r="D247" s="245" t="s">
        <v>2488</v>
      </c>
      <c r="E247" s="245" t="s">
        <v>439</v>
      </c>
      <c r="F247" s="247">
        <v>33826</v>
      </c>
      <c r="G247" s="245" t="s">
        <v>2489</v>
      </c>
      <c r="H247" s="245" t="s">
        <v>440</v>
      </c>
      <c r="I247" s="248" t="str">
        <f>VLOOKUP(A247,ورقة4!$A$1:$B$1271,2,0)</f>
        <v>الثانية</v>
      </c>
      <c r="T247" s="249"/>
      <c r="Z247" s="245" t="s">
        <v>1573</v>
      </c>
    </row>
    <row r="248" spans="1:26" x14ac:dyDescent="0.3">
      <c r="A248" s="245">
        <v>120506</v>
      </c>
      <c r="B248" s="245" t="s">
        <v>2529</v>
      </c>
      <c r="C248" s="245" t="s">
        <v>150</v>
      </c>
      <c r="D248" s="245" t="s">
        <v>287</v>
      </c>
      <c r="E248" s="245" t="s">
        <v>439</v>
      </c>
      <c r="F248" s="247">
        <v>33729</v>
      </c>
      <c r="G248" s="245" t="s">
        <v>415</v>
      </c>
      <c r="H248" s="245" t="s">
        <v>440</v>
      </c>
      <c r="I248" s="248" t="str">
        <f>VLOOKUP(A248,ورقة4!$A$1:$B$1271,2,0)</f>
        <v>الثانية</v>
      </c>
      <c r="T248" s="249"/>
      <c r="Y248" s="245" t="s">
        <v>1573</v>
      </c>
      <c r="Z248" s="245" t="s">
        <v>1573</v>
      </c>
    </row>
    <row r="249" spans="1:26" x14ac:dyDescent="0.3">
      <c r="A249" s="245">
        <v>121103</v>
      </c>
      <c r="B249" s="245" t="s">
        <v>2539</v>
      </c>
      <c r="C249" s="245" t="s">
        <v>2540</v>
      </c>
      <c r="D249" s="245" t="s">
        <v>926</v>
      </c>
      <c r="E249" s="245" t="s">
        <v>439</v>
      </c>
      <c r="F249" s="247">
        <v>34089</v>
      </c>
      <c r="G249" s="245" t="s">
        <v>415</v>
      </c>
      <c r="H249" s="245" t="s">
        <v>440</v>
      </c>
      <c r="I249" s="248" t="str">
        <f>VLOOKUP(A249,ورقة4!$A$1:$B$1271,2,0)</f>
        <v>الثانية</v>
      </c>
      <c r="T249" s="249"/>
      <c r="Z249" s="245" t="s">
        <v>1573</v>
      </c>
    </row>
    <row r="250" spans="1:26" x14ac:dyDescent="0.3">
      <c r="A250" s="245">
        <v>121101</v>
      </c>
      <c r="B250" s="245" t="s">
        <v>2541</v>
      </c>
      <c r="C250" s="245" t="s">
        <v>690</v>
      </c>
      <c r="D250" s="245" t="s">
        <v>272</v>
      </c>
      <c r="E250" s="245" t="s">
        <v>439</v>
      </c>
      <c r="F250" s="247">
        <v>33985</v>
      </c>
      <c r="G250" s="245" t="s">
        <v>808</v>
      </c>
      <c r="H250" s="245" t="s">
        <v>440</v>
      </c>
      <c r="I250" s="248" t="str">
        <f>VLOOKUP(A250,ورقة4!$A$1:$B$1271,2,0)</f>
        <v>الثانية</v>
      </c>
      <c r="T250" s="249"/>
      <c r="W250" s="245" t="s">
        <v>1573</v>
      </c>
      <c r="Z250" s="245" t="s">
        <v>1573</v>
      </c>
    </row>
    <row r="251" spans="1:26" x14ac:dyDescent="0.3">
      <c r="A251" s="245">
        <v>121094</v>
      </c>
      <c r="B251" s="245" t="s">
        <v>2542</v>
      </c>
      <c r="C251" s="245" t="s">
        <v>2543</v>
      </c>
      <c r="D251" s="245" t="s">
        <v>313</v>
      </c>
      <c r="E251" s="245" t="s">
        <v>439</v>
      </c>
      <c r="F251" s="247">
        <v>33829</v>
      </c>
      <c r="G251" s="245" t="s">
        <v>2544</v>
      </c>
      <c r="H251" s="245" t="s">
        <v>440</v>
      </c>
      <c r="I251" s="248" t="str">
        <f>VLOOKUP(A251,ورقة4!$A$1:$B$1271,2,0)</f>
        <v>الثانية</v>
      </c>
      <c r="T251" s="249"/>
      <c r="Z251" s="245" t="s">
        <v>1573</v>
      </c>
    </row>
    <row r="252" spans="1:26" x14ac:dyDescent="0.3">
      <c r="A252" s="245">
        <v>121764</v>
      </c>
      <c r="B252" s="245" t="s">
        <v>2545</v>
      </c>
      <c r="C252" s="245" t="s">
        <v>2546</v>
      </c>
      <c r="D252" s="245" t="s">
        <v>2547</v>
      </c>
      <c r="E252" s="245" t="s">
        <v>439</v>
      </c>
      <c r="F252" s="247">
        <v>33776</v>
      </c>
      <c r="G252" s="245" t="s">
        <v>415</v>
      </c>
      <c r="H252" s="245" t="s">
        <v>440</v>
      </c>
      <c r="I252" s="248" t="str">
        <f>VLOOKUP(A252,ورقة4!$A$1:$B$1271,2,0)</f>
        <v>الثانية</v>
      </c>
      <c r="T252" s="249"/>
      <c r="Z252" s="245" t="s">
        <v>1573</v>
      </c>
    </row>
    <row r="253" spans="1:26" x14ac:dyDescent="0.3">
      <c r="A253" s="245">
        <v>117385</v>
      </c>
      <c r="B253" s="245" t="s">
        <v>2555</v>
      </c>
      <c r="C253" s="245" t="s">
        <v>690</v>
      </c>
      <c r="D253" s="245" t="s">
        <v>266</v>
      </c>
      <c r="E253" s="245" t="s">
        <v>439</v>
      </c>
      <c r="F253" s="247">
        <v>34095</v>
      </c>
      <c r="G253" s="245" t="s">
        <v>2556</v>
      </c>
      <c r="H253" s="245" t="s">
        <v>440</v>
      </c>
      <c r="I253" s="248" t="str">
        <f>VLOOKUP(A253,ورقة4!$A$1:$B$1271,2,0)</f>
        <v>الثانية</v>
      </c>
      <c r="T253" s="249"/>
      <c r="Z253" s="245" t="s">
        <v>1573</v>
      </c>
    </row>
    <row r="254" spans="1:26" x14ac:dyDescent="0.3">
      <c r="A254" s="245">
        <v>117591</v>
      </c>
      <c r="B254" s="245" t="s">
        <v>2557</v>
      </c>
      <c r="C254" s="245" t="s">
        <v>75</v>
      </c>
      <c r="D254" s="245" t="s">
        <v>341</v>
      </c>
      <c r="E254" s="245" t="s">
        <v>439</v>
      </c>
      <c r="F254" s="247">
        <v>34845</v>
      </c>
      <c r="G254" s="245" t="s">
        <v>2558</v>
      </c>
      <c r="H254" s="245" t="s">
        <v>440</v>
      </c>
      <c r="I254" s="248" t="str">
        <f>VLOOKUP(A254,ورقة4!$A$1:$B$1271,2,0)</f>
        <v>الثانية</v>
      </c>
      <c r="T254" s="249"/>
      <c r="Z254" s="245" t="s">
        <v>1573</v>
      </c>
    </row>
    <row r="255" spans="1:26" x14ac:dyDescent="0.3">
      <c r="A255" s="245">
        <v>121593</v>
      </c>
      <c r="B255" s="245" t="s">
        <v>2562</v>
      </c>
      <c r="C255" s="245" t="s">
        <v>74</v>
      </c>
      <c r="D255" s="245" t="s">
        <v>255</v>
      </c>
      <c r="E255" s="245" t="s">
        <v>439</v>
      </c>
      <c r="F255" s="247">
        <v>33786</v>
      </c>
      <c r="G255" s="245" t="s">
        <v>2563</v>
      </c>
      <c r="H255" s="245" t="s">
        <v>440</v>
      </c>
      <c r="I255" s="248" t="str">
        <f>VLOOKUP(A255,ورقة4!$A$1:$B$1271,2,0)</f>
        <v>الثانية</v>
      </c>
      <c r="T255" s="249"/>
      <c r="Z255" s="245" t="s">
        <v>1573</v>
      </c>
    </row>
    <row r="256" spans="1:26" x14ac:dyDescent="0.3">
      <c r="A256" s="245">
        <v>118649</v>
      </c>
      <c r="B256" s="245" t="s">
        <v>2564</v>
      </c>
      <c r="C256" s="245" t="s">
        <v>512</v>
      </c>
      <c r="D256" s="245" t="s">
        <v>2565</v>
      </c>
      <c r="E256" s="245" t="s">
        <v>439</v>
      </c>
      <c r="F256" s="247">
        <v>34420</v>
      </c>
      <c r="G256" s="245" t="s">
        <v>808</v>
      </c>
      <c r="H256" s="245" t="s">
        <v>440</v>
      </c>
      <c r="I256" s="248" t="str">
        <f>VLOOKUP(A256,ورقة4!$A$1:$B$1271,2,0)</f>
        <v>الثانية</v>
      </c>
      <c r="T256" s="249"/>
      <c r="Z256" s="245" t="s">
        <v>1573</v>
      </c>
    </row>
    <row r="257" spans="1:26" x14ac:dyDescent="0.3">
      <c r="A257" s="245">
        <v>119289</v>
      </c>
      <c r="B257" s="245" t="s">
        <v>2623</v>
      </c>
      <c r="C257" s="245" t="s">
        <v>154</v>
      </c>
      <c r="D257" s="245" t="s">
        <v>2279</v>
      </c>
      <c r="E257" s="245" t="s">
        <v>439</v>
      </c>
      <c r="F257" s="247">
        <v>34129</v>
      </c>
      <c r="G257" s="245" t="s">
        <v>425</v>
      </c>
      <c r="H257" s="245" t="s">
        <v>440</v>
      </c>
      <c r="I257" s="248" t="str">
        <f>VLOOKUP(A257,ورقة4!$A$1:$B$1271,2,0)</f>
        <v>الثانية</v>
      </c>
      <c r="T257" s="249"/>
      <c r="Y257" s="245" t="s">
        <v>1573</v>
      </c>
      <c r="Z257" s="245" t="s">
        <v>1573</v>
      </c>
    </row>
    <row r="258" spans="1:26" x14ac:dyDescent="0.3">
      <c r="A258" s="245">
        <v>116867</v>
      </c>
      <c r="B258" s="245" t="s">
        <v>2627</v>
      </c>
      <c r="C258" s="245" t="s">
        <v>72</v>
      </c>
      <c r="D258" s="245" t="s">
        <v>271</v>
      </c>
      <c r="E258" s="245" t="s">
        <v>439</v>
      </c>
      <c r="F258" s="247"/>
      <c r="H258" s="245" t="s">
        <v>440</v>
      </c>
      <c r="I258" s="248" t="str">
        <f>VLOOKUP(A258,ورقة4!$A$1:$B$1271,2,0)</f>
        <v>الثانية</v>
      </c>
      <c r="T258" s="249"/>
      <c r="Z258" s="245" t="s">
        <v>1573</v>
      </c>
    </row>
    <row r="259" spans="1:26" x14ac:dyDescent="0.3">
      <c r="A259" s="245">
        <v>122871</v>
      </c>
      <c r="B259" s="245" t="s">
        <v>2628</v>
      </c>
      <c r="C259" s="245" t="s">
        <v>167</v>
      </c>
      <c r="D259" s="245" t="s">
        <v>2629</v>
      </c>
      <c r="E259" s="245" t="s">
        <v>439</v>
      </c>
      <c r="F259" s="247">
        <v>34700</v>
      </c>
      <c r="H259" s="245" t="s">
        <v>440</v>
      </c>
      <c r="I259" s="248" t="str">
        <f>VLOOKUP(A259,ورقة4!$A$1:$B$1271,2,0)</f>
        <v>الثانية</v>
      </c>
      <c r="T259" s="249"/>
      <c r="W259" s="245" t="s">
        <v>1573</v>
      </c>
      <c r="Z259" s="245" t="s">
        <v>1573</v>
      </c>
    </row>
    <row r="260" spans="1:26" x14ac:dyDescent="0.3">
      <c r="A260" s="245">
        <v>122306</v>
      </c>
      <c r="B260" s="245" t="s">
        <v>2703</v>
      </c>
      <c r="C260" s="245" t="s">
        <v>68</v>
      </c>
      <c r="D260" s="245" t="s">
        <v>287</v>
      </c>
      <c r="E260" s="245" t="s">
        <v>439</v>
      </c>
      <c r="F260" s="247">
        <v>34851</v>
      </c>
      <c r="G260" s="245" t="s">
        <v>808</v>
      </c>
      <c r="H260" s="245" t="s">
        <v>440</v>
      </c>
      <c r="I260" s="248" t="str">
        <f>VLOOKUP(A260,ورقة4!$A$1:$B$1271,2,0)</f>
        <v>الثانية</v>
      </c>
      <c r="T260" s="249"/>
      <c r="Z260" s="245" t="s">
        <v>1573</v>
      </c>
    </row>
    <row r="261" spans="1:26" x14ac:dyDescent="0.3">
      <c r="A261" s="245">
        <v>118614</v>
      </c>
      <c r="B261" s="245" t="s">
        <v>2704</v>
      </c>
      <c r="C261" s="245" t="s">
        <v>75</v>
      </c>
      <c r="D261" s="245" t="s">
        <v>2705</v>
      </c>
      <c r="E261" s="245" t="s">
        <v>439</v>
      </c>
      <c r="F261" s="247"/>
      <c r="H261" s="245" t="s">
        <v>440</v>
      </c>
      <c r="I261" s="248" t="str">
        <f>VLOOKUP(A261,ورقة4!$A$1:$B$1271,2,0)</f>
        <v>الثانية</v>
      </c>
      <c r="T261" s="249"/>
      <c r="Z261" s="245" t="s">
        <v>1573</v>
      </c>
    </row>
    <row r="262" spans="1:26" x14ac:dyDescent="0.3">
      <c r="A262" s="245">
        <v>123151</v>
      </c>
      <c r="B262" s="245" t="s">
        <v>2706</v>
      </c>
      <c r="C262" s="245" t="s">
        <v>2707</v>
      </c>
      <c r="D262" s="245" t="s">
        <v>272</v>
      </c>
      <c r="E262" s="245" t="s">
        <v>439</v>
      </c>
      <c r="F262" s="247">
        <v>34700</v>
      </c>
      <c r="H262" s="245" t="s">
        <v>440</v>
      </c>
      <c r="I262" s="248" t="str">
        <f>VLOOKUP(A262,ورقة4!$A$1:$B$1271,2,0)</f>
        <v>الثانية</v>
      </c>
      <c r="T262" s="249"/>
      <c r="Z262" s="245" t="s">
        <v>1573</v>
      </c>
    </row>
    <row r="263" spans="1:26" x14ac:dyDescent="0.3">
      <c r="A263" s="245">
        <v>123267</v>
      </c>
      <c r="B263" s="245" t="s">
        <v>2714</v>
      </c>
      <c r="C263" s="245" t="s">
        <v>2715</v>
      </c>
      <c r="D263" s="245" t="s">
        <v>327</v>
      </c>
      <c r="E263" s="245" t="s">
        <v>439</v>
      </c>
      <c r="F263" s="247">
        <v>34700</v>
      </c>
      <c r="H263" s="245" t="s">
        <v>440</v>
      </c>
      <c r="I263" s="248" t="str">
        <f>VLOOKUP(A263,ورقة4!$A$1:$B$1271,2,0)</f>
        <v>الثانية</v>
      </c>
      <c r="T263" s="249"/>
      <c r="Z263" s="245" t="s">
        <v>1573</v>
      </c>
    </row>
    <row r="264" spans="1:26" x14ac:dyDescent="0.3">
      <c r="A264" s="245">
        <v>117203</v>
      </c>
      <c r="B264" s="245" t="s">
        <v>2718</v>
      </c>
      <c r="C264" s="245" t="s">
        <v>482</v>
      </c>
      <c r="D264" s="245" t="s">
        <v>322</v>
      </c>
      <c r="E264" s="245" t="s">
        <v>439</v>
      </c>
      <c r="F264" s="247">
        <v>31778</v>
      </c>
      <c r="G264" s="245" t="s">
        <v>2719</v>
      </c>
      <c r="H264" s="245" t="s">
        <v>440</v>
      </c>
      <c r="I264" s="248" t="str">
        <f>VLOOKUP(A264,ورقة4!$A$1:$B$1271,2,0)</f>
        <v>الثانية</v>
      </c>
      <c r="T264" s="249"/>
      <c r="Z264" s="245" t="s">
        <v>1573</v>
      </c>
    </row>
    <row r="265" spans="1:26" x14ac:dyDescent="0.3">
      <c r="A265" s="245">
        <v>122083</v>
      </c>
      <c r="B265" s="245" t="s">
        <v>2725</v>
      </c>
      <c r="C265" s="245" t="s">
        <v>69</v>
      </c>
      <c r="D265" s="245" t="s">
        <v>505</v>
      </c>
      <c r="E265" s="245" t="s">
        <v>439</v>
      </c>
      <c r="F265" s="247">
        <v>35077</v>
      </c>
      <c r="G265" s="245" t="s">
        <v>2726</v>
      </c>
      <c r="H265" s="245" t="s">
        <v>440</v>
      </c>
      <c r="I265" s="248" t="str">
        <f>VLOOKUP(A265,ورقة4!$A$1:$B$1271,2,0)</f>
        <v>الثانية</v>
      </c>
      <c r="T265" s="249"/>
      <c r="Z265" s="245" t="s">
        <v>1573</v>
      </c>
    </row>
    <row r="266" spans="1:26" x14ac:dyDescent="0.3">
      <c r="A266" s="245">
        <v>117012</v>
      </c>
      <c r="B266" s="245" t="s">
        <v>2728</v>
      </c>
      <c r="C266" s="245" t="s">
        <v>2729</v>
      </c>
      <c r="D266" s="245" t="s">
        <v>2730</v>
      </c>
      <c r="E266" s="245" t="s">
        <v>439</v>
      </c>
      <c r="F266" s="247">
        <v>34272</v>
      </c>
      <c r="G266" s="245" t="s">
        <v>811</v>
      </c>
      <c r="H266" s="245" t="s">
        <v>440</v>
      </c>
      <c r="I266" s="248" t="str">
        <f>VLOOKUP(A266,ورقة4!$A$1:$B$1271,2,0)</f>
        <v>الثانية</v>
      </c>
      <c r="T266" s="249"/>
      <c r="Z266" s="245" t="s">
        <v>1573</v>
      </c>
    </row>
    <row r="267" spans="1:26" x14ac:dyDescent="0.3">
      <c r="A267" s="245">
        <v>123194</v>
      </c>
      <c r="B267" s="245" t="s">
        <v>2731</v>
      </c>
      <c r="C267" s="245" t="s">
        <v>147</v>
      </c>
      <c r="D267" s="245" t="s">
        <v>250</v>
      </c>
      <c r="E267" s="245" t="s">
        <v>439</v>
      </c>
      <c r="F267" s="247">
        <v>35065</v>
      </c>
      <c r="H267" s="245" t="s">
        <v>440</v>
      </c>
      <c r="I267" s="248" t="str">
        <f>VLOOKUP(A267,ورقة4!$A$1:$B$1271,2,0)</f>
        <v>الثانية</v>
      </c>
      <c r="T267" s="249"/>
      <c r="Z267" s="245" t="s">
        <v>1573</v>
      </c>
    </row>
    <row r="268" spans="1:26" x14ac:dyDescent="0.3">
      <c r="A268" s="245">
        <v>121770</v>
      </c>
      <c r="B268" s="245" t="s">
        <v>2813</v>
      </c>
      <c r="C268" s="245" t="s">
        <v>2814</v>
      </c>
      <c r="D268" s="245" t="s">
        <v>2815</v>
      </c>
      <c r="E268" s="245" t="s">
        <v>439</v>
      </c>
      <c r="F268" s="247">
        <v>35431</v>
      </c>
      <c r="G268" s="245" t="s">
        <v>2250</v>
      </c>
      <c r="H268" s="245" t="s">
        <v>440</v>
      </c>
      <c r="I268" s="248" t="str">
        <f>VLOOKUP(A268,ورقة4!$A$1:$B$1271,2,0)</f>
        <v>الثانية</v>
      </c>
      <c r="T268" s="249"/>
      <c r="Y268" s="245" t="s">
        <v>1573</v>
      </c>
      <c r="Z268" s="245" t="s">
        <v>1573</v>
      </c>
    </row>
    <row r="269" spans="1:26" x14ac:dyDescent="0.3">
      <c r="A269" s="245">
        <v>120809</v>
      </c>
      <c r="B269" s="245" t="s">
        <v>2817</v>
      </c>
      <c r="C269" s="245" t="s">
        <v>536</v>
      </c>
      <c r="D269" s="245">
        <v>0</v>
      </c>
      <c r="E269" s="245" t="s">
        <v>439</v>
      </c>
      <c r="F269" s="247"/>
      <c r="H269" s="245" t="s">
        <v>440</v>
      </c>
      <c r="I269" s="248" t="str">
        <f>VLOOKUP(A269,ورقة4!$A$1:$B$1271,2,0)</f>
        <v>الثانية</v>
      </c>
      <c r="T269" s="249"/>
      <c r="W269" s="245" t="s">
        <v>1573</v>
      </c>
      <c r="X269" s="245" t="s">
        <v>1573</v>
      </c>
      <c r="Y269" s="245" t="s">
        <v>1573</v>
      </c>
      <c r="Z269" s="245" t="s">
        <v>1573</v>
      </c>
    </row>
    <row r="270" spans="1:26" x14ac:dyDescent="0.3">
      <c r="A270" s="245">
        <v>122034</v>
      </c>
      <c r="B270" s="245" t="s">
        <v>2820</v>
      </c>
      <c r="C270" s="245" t="s">
        <v>72</v>
      </c>
      <c r="D270" s="245" t="s">
        <v>287</v>
      </c>
      <c r="E270" s="245" t="s">
        <v>439</v>
      </c>
      <c r="F270" s="247">
        <v>33605</v>
      </c>
      <c r="G270" s="245" t="s">
        <v>2619</v>
      </c>
      <c r="H270" s="245" t="s">
        <v>440</v>
      </c>
      <c r="I270" s="248" t="str">
        <f>VLOOKUP(A270,ورقة4!$A$1:$B$1271,2,0)</f>
        <v>الثانية</v>
      </c>
      <c r="T270" s="249"/>
      <c r="W270" s="245" t="s">
        <v>1573</v>
      </c>
      <c r="X270" s="245" t="s">
        <v>1573</v>
      </c>
      <c r="Y270" s="245" t="s">
        <v>1573</v>
      </c>
      <c r="Z270" s="245" t="s">
        <v>1573</v>
      </c>
    </row>
    <row r="271" spans="1:26" x14ac:dyDescent="0.3">
      <c r="A271" s="245">
        <v>123164</v>
      </c>
      <c r="B271" s="245" t="s">
        <v>2822</v>
      </c>
      <c r="C271" s="245" t="s">
        <v>2823</v>
      </c>
      <c r="D271" s="245" t="s">
        <v>695</v>
      </c>
      <c r="E271" s="245" t="s">
        <v>439</v>
      </c>
      <c r="F271" s="247">
        <v>33604</v>
      </c>
      <c r="H271" s="245" t="s">
        <v>440</v>
      </c>
      <c r="I271" s="248" t="str">
        <f>VLOOKUP(A271,ورقة4!$A$1:$B$1271,2,0)</f>
        <v>الثانية</v>
      </c>
      <c r="T271" s="249"/>
      <c r="Z271" s="245" t="s">
        <v>1573</v>
      </c>
    </row>
    <row r="272" spans="1:26" x14ac:dyDescent="0.3">
      <c r="A272" s="245">
        <v>121683</v>
      </c>
      <c r="B272" s="245" t="s">
        <v>2828</v>
      </c>
      <c r="C272" s="245" t="s">
        <v>484</v>
      </c>
      <c r="D272" s="245" t="s">
        <v>2829</v>
      </c>
      <c r="E272" s="245" t="s">
        <v>439</v>
      </c>
      <c r="F272" s="247">
        <v>35321</v>
      </c>
      <c r="G272" s="245" t="s">
        <v>2830</v>
      </c>
      <c r="H272" s="245" t="s">
        <v>440</v>
      </c>
      <c r="I272" s="248" t="str">
        <f>VLOOKUP(A272,ورقة4!$A$1:$B$1271,2,0)</f>
        <v>الثانية</v>
      </c>
      <c r="T272" s="249"/>
      <c r="Z272" s="245" t="s">
        <v>1573</v>
      </c>
    </row>
    <row r="273" spans="1:26" x14ac:dyDescent="0.3">
      <c r="A273" s="245">
        <v>118906</v>
      </c>
      <c r="B273" s="245" t="s">
        <v>2918</v>
      </c>
      <c r="C273" s="245" t="s">
        <v>197</v>
      </c>
      <c r="D273" s="245" t="s">
        <v>363</v>
      </c>
      <c r="E273" s="245" t="s">
        <v>439</v>
      </c>
      <c r="F273" s="247">
        <v>35087</v>
      </c>
      <c r="G273" s="245" t="s">
        <v>808</v>
      </c>
      <c r="H273" s="245" t="s">
        <v>440</v>
      </c>
      <c r="I273" s="248" t="str">
        <f>VLOOKUP(A273,ورقة4!$A$1:$B$1271,2,0)</f>
        <v>الثانية</v>
      </c>
      <c r="T273" s="249"/>
      <c r="Z273" s="245" t="s">
        <v>1573</v>
      </c>
    </row>
    <row r="274" spans="1:26" x14ac:dyDescent="0.3">
      <c r="A274" s="245">
        <v>122975</v>
      </c>
      <c r="B274" s="245" t="s">
        <v>2923</v>
      </c>
      <c r="C274" s="245" t="s">
        <v>2187</v>
      </c>
      <c r="D274" s="245" t="s">
        <v>2924</v>
      </c>
      <c r="E274" s="245" t="s">
        <v>439</v>
      </c>
      <c r="F274" s="247">
        <v>35431</v>
      </c>
      <c r="H274" s="245" t="s">
        <v>440</v>
      </c>
      <c r="I274" s="248" t="str">
        <f>VLOOKUP(A274,ورقة4!$A$1:$B$1271,2,0)</f>
        <v>الثانية</v>
      </c>
      <c r="T274" s="249"/>
      <c r="Z274" s="245" t="s">
        <v>1573</v>
      </c>
    </row>
    <row r="275" spans="1:26" x14ac:dyDescent="0.3">
      <c r="A275" s="245">
        <v>121838</v>
      </c>
      <c r="B275" s="245" t="s">
        <v>2925</v>
      </c>
      <c r="C275" s="245" t="s">
        <v>77</v>
      </c>
      <c r="D275" s="245" t="s">
        <v>2133</v>
      </c>
      <c r="E275" s="245" t="s">
        <v>439</v>
      </c>
      <c r="F275" s="247">
        <v>35579</v>
      </c>
      <c r="G275" s="245" t="s">
        <v>2926</v>
      </c>
      <c r="H275" s="245" t="s">
        <v>440</v>
      </c>
      <c r="I275" s="248" t="str">
        <f>VLOOKUP(A275,ورقة4!$A$1:$B$1271,2,0)</f>
        <v>الثانية</v>
      </c>
      <c r="T275" s="249"/>
      <c r="Z275" s="245" t="s">
        <v>1573</v>
      </c>
    </row>
    <row r="276" spans="1:26" x14ac:dyDescent="0.3">
      <c r="A276" s="245">
        <v>120867</v>
      </c>
      <c r="B276" s="245" t="s">
        <v>2929</v>
      </c>
      <c r="C276" s="245" t="s">
        <v>484</v>
      </c>
      <c r="D276" s="245" t="s">
        <v>246</v>
      </c>
      <c r="E276" s="245" t="s">
        <v>439</v>
      </c>
      <c r="F276" s="247">
        <v>35700</v>
      </c>
      <c r="G276" s="245" t="s">
        <v>808</v>
      </c>
      <c r="H276" s="245" t="s">
        <v>440</v>
      </c>
      <c r="I276" s="248" t="str">
        <f>VLOOKUP(A276,ورقة4!$A$1:$B$1271,2,0)</f>
        <v>الثانية</v>
      </c>
      <c r="T276" s="249"/>
      <c r="Z276" s="245" t="s">
        <v>1573</v>
      </c>
    </row>
    <row r="277" spans="1:26" x14ac:dyDescent="0.3">
      <c r="A277" s="245">
        <v>121090</v>
      </c>
      <c r="B277" s="245" t="s">
        <v>3063</v>
      </c>
      <c r="C277" s="245" t="s">
        <v>77</v>
      </c>
      <c r="D277" s="245" t="s">
        <v>3064</v>
      </c>
      <c r="E277" s="245" t="s">
        <v>439</v>
      </c>
      <c r="F277" s="247">
        <v>36161</v>
      </c>
      <c r="G277" s="245" t="s">
        <v>415</v>
      </c>
      <c r="H277" s="245" t="s">
        <v>440</v>
      </c>
      <c r="I277" s="248" t="str">
        <f>VLOOKUP(A277,ورقة4!$A$1:$B$1271,2,0)</f>
        <v>الثانية</v>
      </c>
      <c r="T277" s="249"/>
      <c r="Z277" s="245" t="s">
        <v>1573</v>
      </c>
    </row>
    <row r="278" spans="1:26" x14ac:dyDescent="0.3">
      <c r="A278" s="245">
        <v>119745</v>
      </c>
      <c r="B278" s="245" t="s">
        <v>3065</v>
      </c>
      <c r="C278" s="245" t="s">
        <v>689</v>
      </c>
      <c r="D278" s="245" t="s">
        <v>474</v>
      </c>
      <c r="E278" s="245" t="s">
        <v>439</v>
      </c>
      <c r="F278" s="247">
        <v>35431</v>
      </c>
      <c r="G278" s="245" t="s">
        <v>415</v>
      </c>
      <c r="H278" s="245" t="s">
        <v>440</v>
      </c>
      <c r="I278" s="248" t="str">
        <f>VLOOKUP(A278,ورقة4!$A$1:$B$1271,2,0)</f>
        <v>الثانية</v>
      </c>
      <c r="T278" s="249"/>
      <c r="Z278" s="245" t="s">
        <v>1573</v>
      </c>
    </row>
    <row r="279" spans="1:26" x14ac:dyDescent="0.3">
      <c r="A279" s="245">
        <v>122902</v>
      </c>
      <c r="B279" s="245" t="s">
        <v>3066</v>
      </c>
      <c r="C279" s="245" t="s">
        <v>195</v>
      </c>
      <c r="D279" s="245" t="s">
        <v>276</v>
      </c>
      <c r="E279" s="245" t="s">
        <v>439</v>
      </c>
      <c r="F279" s="247">
        <v>35796</v>
      </c>
      <c r="H279" s="245" t="s">
        <v>440</v>
      </c>
      <c r="I279" s="248" t="str">
        <f>VLOOKUP(A279,ورقة4!$A$1:$B$1271,2,0)</f>
        <v>الثانية</v>
      </c>
      <c r="T279" s="249"/>
      <c r="Z279" s="245" t="s">
        <v>1573</v>
      </c>
    </row>
    <row r="280" spans="1:26" x14ac:dyDescent="0.3">
      <c r="A280" s="245">
        <v>119675</v>
      </c>
      <c r="B280" s="245" t="s">
        <v>3073</v>
      </c>
      <c r="C280" s="245" t="s">
        <v>282</v>
      </c>
      <c r="D280" s="245" t="s">
        <v>337</v>
      </c>
      <c r="E280" s="245" t="s">
        <v>439</v>
      </c>
      <c r="F280" s="247">
        <v>35431</v>
      </c>
      <c r="G280" s="245" t="s">
        <v>2128</v>
      </c>
      <c r="H280" s="245" t="s">
        <v>440</v>
      </c>
      <c r="I280" s="248" t="str">
        <f>VLOOKUP(A280,ورقة4!$A$1:$B$1271,2,0)</f>
        <v>الثانية</v>
      </c>
      <c r="T280" s="249"/>
      <c r="Z280" s="245" t="s">
        <v>1573</v>
      </c>
    </row>
    <row r="281" spans="1:26" x14ac:dyDescent="0.3">
      <c r="A281" s="245">
        <v>122334</v>
      </c>
      <c r="B281" s="245" t="s">
        <v>3075</v>
      </c>
      <c r="C281" s="245" t="s">
        <v>717</v>
      </c>
      <c r="D281" s="245" t="s">
        <v>3076</v>
      </c>
      <c r="E281" s="245" t="s">
        <v>439</v>
      </c>
      <c r="F281" s="247">
        <v>35961</v>
      </c>
      <c r="G281" s="245" t="s">
        <v>417</v>
      </c>
      <c r="H281" s="245" t="s">
        <v>440</v>
      </c>
      <c r="I281" s="248" t="str">
        <f>VLOOKUP(A281,ورقة4!$A$1:$B$1271,2,0)</f>
        <v>الثانية</v>
      </c>
      <c r="T281" s="249"/>
      <c r="Z281" s="245" t="s">
        <v>1573</v>
      </c>
    </row>
    <row r="282" spans="1:26" x14ac:dyDescent="0.3">
      <c r="A282" s="245">
        <v>122569</v>
      </c>
      <c r="B282" s="245" t="s">
        <v>3176</v>
      </c>
      <c r="C282" s="245" t="s">
        <v>3177</v>
      </c>
      <c r="D282" s="245" t="s">
        <v>253</v>
      </c>
      <c r="E282" s="245" t="s">
        <v>439</v>
      </c>
      <c r="F282" s="247">
        <v>31694</v>
      </c>
      <c r="G282" s="245" t="s">
        <v>415</v>
      </c>
      <c r="H282" s="245" t="s">
        <v>440</v>
      </c>
      <c r="I282" s="248" t="str">
        <f>VLOOKUP(A282,ورقة4!$A$1:$B$1271,2,0)</f>
        <v>الثانية</v>
      </c>
      <c r="T282" s="249"/>
      <c r="Z282" s="245" t="s">
        <v>1573</v>
      </c>
    </row>
    <row r="283" spans="1:26" x14ac:dyDescent="0.3">
      <c r="A283" s="245">
        <v>117741</v>
      </c>
      <c r="B283" s="245" t="s">
        <v>3197</v>
      </c>
      <c r="C283" s="245" t="s">
        <v>115</v>
      </c>
      <c r="D283" s="245" t="s">
        <v>294</v>
      </c>
      <c r="E283" s="245" t="s">
        <v>439</v>
      </c>
      <c r="F283" s="247"/>
      <c r="H283" s="245" t="s">
        <v>440</v>
      </c>
      <c r="I283" s="248" t="str">
        <f>VLOOKUP(A283,ورقة4!$A$1:$B$1271,2,0)</f>
        <v>الثانية</v>
      </c>
      <c r="T283" s="249"/>
      <c r="Z283" s="245" t="s">
        <v>1573</v>
      </c>
    </row>
    <row r="284" spans="1:26" x14ac:dyDescent="0.3">
      <c r="A284" s="245">
        <v>118619</v>
      </c>
      <c r="B284" s="245" t="s">
        <v>3198</v>
      </c>
      <c r="C284" s="245" t="s">
        <v>69</v>
      </c>
      <c r="D284" s="245" t="s">
        <v>2717</v>
      </c>
      <c r="E284" s="245" t="s">
        <v>439</v>
      </c>
      <c r="F284" s="247">
        <v>33733</v>
      </c>
      <c r="G284" s="245" t="s">
        <v>3199</v>
      </c>
      <c r="H284" s="245" t="s">
        <v>440</v>
      </c>
      <c r="I284" s="248" t="str">
        <f>VLOOKUP(A284,ورقة4!$A$1:$B$1271,2,0)</f>
        <v>الثانية</v>
      </c>
      <c r="T284" s="249"/>
      <c r="Z284" s="245" t="s">
        <v>1573</v>
      </c>
    </row>
    <row r="285" spans="1:26" x14ac:dyDescent="0.3">
      <c r="A285" s="245">
        <v>116318</v>
      </c>
      <c r="B285" s="245" t="s">
        <v>3200</v>
      </c>
      <c r="C285" s="245" t="s">
        <v>3201</v>
      </c>
      <c r="D285" s="245" t="s">
        <v>291</v>
      </c>
      <c r="E285" s="245" t="s">
        <v>439</v>
      </c>
      <c r="F285" s="247"/>
      <c r="H285" s="245" t="s">
        <v>440</v>
      </c>
      <c r="I285" s="248" t="str">
        <f>VLOOKUP(A285,ورقة4!$A$1:$B$1271,2,0)</f>
        <v>الثانية</v>
      </c>
      <c r="T285" s="249"/>
      <c r="Z285" s="245" t="s">
        <v>1573</v>
      </c>
    </row>
    <row r="286" spans="1:26" x14ac:dyDescent="0.3">
      <c r="A286" s="245">
        <v>118682</v>
      </c>
      <c r="B286" s="245" t="s">
        <v>3202</v>
      </c>
      <c r="C286" s="245" t="s">
        <v>72</v>
      </c>
      <c r="D286" s="245" t="s">
        <v>359</v>
      </c>
      <c r="E286" s="245" t="s">
        <v>439</v>
      </c>
      <c r="F286" s="247">
        <v>31413</v>
      </c>
      <c r="G286" s="245" t="s">
        <v>415</v>
      </c>
      <c r="H286" s="245" t="s">
        <v>440</v>
      </c>
      <c r="I286" s="248" t="str">
        <f>VLOOKUP(A286,ورقة4!$A$1:$B$1271,2,0)</f>
        <v>الثانية</v>
      </c>
      <c r="T286" s="249"/>
      <c r="Z286" s="245" t="s">
        <v>1573</v>
      </c>
    </row>
    <row r="287" spans="1:26" x14ac:dyDescent="0.3">
      <c r="A287" s="245">
        <v>115972</v>
      </c>
      <c r="B287" s="245" t="s">
        <v>2151</v>
      </c>
      <c r="C287" s="245" t="s">
        <v>66</v>
      </c>
      <c r="D287" s="245" t="s">
        <v>280</v>
      </c>
      <c r="E287" s="245" t="s">
        <v>438</v>
      </c>
      <c r="F287" s="247">
        <v>32874</v>
      </c>
      <c r="G287" s="245" t="s">
        <v>2152</v>
      </c>
      <c r="H287" s="245" t="s">
        <v>440</v>
      </c>
      <c r="I287" s="248" t="str">
        <f>VLOOKUP(A287,ورقة4!$A$1:$B$1271,2,0)</f>
        <v>الثانية</v>
      </c>
      <c r="T287" s="249"/>
      <c r="Z287" s="245" t="s">
        <v>1573</v>
      </c>
    </row>
    <row r="288" spans="1:26" x14ac:dyDescent="0.3">
      <c r="A288" s="245">
        <v>122101</v>
      </c>
      <c r="B288" s="245" t="s">
        <v>2169</v>
      </c>
      <c r="C288" s="245" t="s">
        <v>620</v>
      </c>
      <c r="D288" s="245" t="s">
        <v>284</v>
      </c>
      <c r="E288" s="245" t="s">
        <v>438</v>
      </c>
      <c r="F288" s="247">
        <v>29983</v>
      </c>
      <c r="G288" s="245" t="s">
        <v>415</v>
      </c>
      <c r="H288" s="245" t="s">
        <v>440</v>
      </c>
      <c r="I288" s="248" t="str">
        <f>VLOOKUP(A288,ورقة4!$A$1:$B$1271,2,0)</f>
        <v>الثانية</v>
      </c>
      <c r="T288" s="249"/>
      <c r="Z288" s="245" t="s">
        <v>1573</v>
      </c>
    </row>
    <row r="289" spans="1:26" x14ac:dyDescent="0.3">
      <c r="A289" s="245">
        <v>123294</v>
      </c>
      <c r="B289" s="245" t="s">
        <v>2170</v>
      </c>
      <c r="C289" s="245" t="s">
        <v>113</v>
      </c>
      <c r="D289" s="245" t="s">
        <v>509</v>
      </c>
      <c r="E289" s="245" t="s">
        <v>438</v>
      </c>
      <c r="F289" s="247">
        <v>29706</v>
      </c>
      <c r="G289" s="245" t="s">
        <v>2171</v>
      </c>
      <c r="H289" s="245" t="s">
        <v>440</v>
      </c>
      <c r="I289" s="248" t="str">
        <f>VLOOKUP(A289,ورقة4!$A$1:$B$1271,2,0)</f>
        <v>الثانية</v>
      </c>
      <c r="T289" s="249"/>
      <c r="Z289" s="245" t="s">
        <v>1573</v>
      </c>
    </row>
    <row r="290" spans="1:26" x14ac:dyDescent="0.3">
      <c r="A290" s="245">
        <v>116621</v>
      </c>
      <c r="B290" s="245" t="s">
        <v>2208</v>
      </c>
      <c r="C290" s="245" t="s">
        <v>890</v>
      </c>
      <c r="D290" s="245" t="s">
        <v>506</v>
      </c>
      <c r="E290" s="245" t="s">
        <v>438</v>
      </c>
      <c r="F290" s="247">
        <v>28755</v>
      </c>
      <c r="G290" s="245" t="s">
        <v>415</v>
      </c>
      <c r="H290" s="245" t="s">
        <v>440</v>
      </c>
      <c r="I290" s="248" t="str">
        <f>VLOOKUP(A290,ورقة4!$A$1:$B$1271,2,0)</f>
        <v>الثانية</v>
      </c>
      <c r="T290" s="249"/>
      <c r="Z290" s="245" t="s">
        <v>1573</v>
      </c>
    </row>
    <row r="291" spans="1:26" x14ac:dyDescent="0.3">
      <c r="A291" s="245">
        <v>123286</v>
      </c>
      <c r="B291" s="245" t="s">
        <v>2234</v>
      </c>
      <c r="C291" s="245" t="s">
        <v>75</v>
      </c>
      <c r="D291" s="245" t="s">
        <v>505</v>
      </c>
      <c r="E291" s="245" t="s">
        <v>438</v>
      </c>
      <c r="F291" s="247">
        <v>31627</v>
      </c>
      <c r="G291" s="245" t="s">
        <v>415</v>
      </c>
      <c r="H291" s="245" t="s">
        <v>440</v>
      </c>
      <c r="I291" s="248" t="str">
        <f>VLOOKUP(A291,ورقة4!$A$1:$B$1271,2,0)</f>
        <v>الثانية</v>
      </c>
      <c r="T291" s="249"/>
      <c r="Z291" s="245" t="s">
        <v>1573</v>
      </c>
    </row>
    <row r="292" spans="1:26" x14ac:dyDescent="0.3">
      <c r="A292" s="245">
        <v>111247</v>
      </c>
      <c r="B292" s="245" t="s">
        <v>2254</v>
      </c>
      <c r="C292" s="245" t="s">
        <v>123</v>
      </c>
      <c r="D292" s="245" t="s">
        <v>271</v>
      </c>
      <c r="E292" s="245" t="s">
        <v>438</v>
      </c>
      <c r="F292" s="247"/>
      <c r="H292" s="245" t="s">
        <v>440</v>
      </c>
      <c r="I292" s="248" t="str">
        <f>VLOOKUP(A292,ورقة4!$A$1:$B$1271,2,0)</f>
        <v>الثانية</v>
      </c>
      <c r="T292" s="249"/>
      <c r="Z292" s="245" t="s">
        <v>1573</v>
      </c>
    </row>
    <row r="293" spans="1:26" x14ac:dyDescent="0.3">
      <c r="A293" s="245">
        <v>113077</v>
      </c>
      <c r="B293" s="245" t="s">
        <v>2295</v>
      </c>
      <c r="C293" s="245" t="s">
        <v>69</v>
      </c>
      <c r="D293" s="245" t="s">
        <v>248</v>
      </c>
      <c r="E293" s="245" t="s">
        <v>438</v>
      </c>
      <c r="F293" s="247">
        <v>31413</v>
      </c>
      <c r="G293" s="245" t="s">
        <v>415</v>
      </c>
      <c r="H293" s="245" t="s">
        <v>440</v>
      </c>
      <c r="I293" s="248" t="str">
        <f>VLOOKUP(A293,ورقة4!$A$1:$B$1271,2,0)</f>
        <v>الثانية</v>
      </c>
      <c r="T293" s="249"/>
      <c r="Z293" s="245" t="s">
        <v>1573</v>
      </c>
    </row>
    <row r="294" spans="1:26" x14ac:dyDescent="0.3">
      <c r="A294" s="245">
        <v>116548</v>
      </c>
      <c r="B294" s="245" t="s">
        <v>2379</v>
      </c>
      <c r="C294" s="245" t="s">
        <v>72</v>
      </c>
      <c r="D294" s="245" t="s">
        <v>534</v>
      </c>
      <c r="E294" s="245" t="s">
        <v>438</v>
      </c>
      <c r="F294" s="247"/>
      <c r="H294" s="245" t="s">
        <v>440</v>
      </c>
      <c r="I294" s="248" t="str">
        <f>VLOOKUP(A294,ورقة4!$A$1:$B$1271,2,0)</f>
        <v>الثانية</v>
      </c>
      <c r="T294" s="249"/>
      <c r="Z294" s="245" t="s">
        <v>1573</v>
      </c>
    </row>
    <row r="295" spans="1:26" x14ac:dyDescent="0.3">
      <c r="A295" s="245">
        <v>117966</v>
      </c>
      <c r="B295" s="245" t="s">
        <v>2380</v>
      </c>
      <c r="C295" s="245" t="s">
        <v>2381</v>
      </c>
      <c r="D295" s="245" t="s">
        <v>248</v>
      </c>
      <c r="E295" s="245" t="s">
        <v>438</v>
      </c>
      <c r="F295" s="247">
        <v>33248</v>
      </c>
      <c r="G295" s="245" t="s">
        <v>2382</v>
      </c>
      <c r="H295" s="245" t="s">
        <v>440</v>
      </c>
      <c r="I295" s="248" t="str">
        <f>VLOOKUP(A295,ورقة4!$A$1:$B$1271,2,0)</f>
        <v>الثانية</v>
      </c>
      <c r="T295" s="249"/>
      <c r="Z295" s="245" t="s">
        <v>1573</v>
      </c>
    </row>
    <row r="296" spans="1:26" x14ac:dyDescent="0.3">
      <c r="A296" s="245">
        <v>122927</v>
      </c>
      <c r="B296" s="245" t="s">
        <v>2383</v>
      </c>
      <c r="C296" s="245" t="s">
        <v>2384</v>
      </c>
      <c r="D296" s="245" t="s">
        <v>782</v>
      </c>
      <c r="E296" s="245" t="s">
        <v>438</v>
      </c>
      <c r="F296" s="247"/>
      <c r="H296" s="245" t="s">
        <v>440</v>
      </c>
      <c r="I296" s="248" t="str">
        <f>VLOOKUP(A296,ورقة4!$A$1:$B$1271,2,0)</f>
        <v>الثانية</v>
      </c>
      <c r="T296" s="249"/>
      <c r="Z296" s="245" t="s">
        <v>1573</v>
      </c>
    </row>
    <row r="297" spans="1:26" x14ac:dyDescent="0.3">
      <c r="A297" s="245">
        <v>120605</v>
      </c>
      <c r="B297" s="245" t="s">
        <v>2431</v>
      </c>
      <c r="C297" s="245" t="s">
        <v>108</v>
      </c>
      <c r="D297" s="245" t="s">
        <v>336</v>
      </c>
      <c r="E297" s="245" t="s">
        <v>438</v>
      </c>
      <c r="F297" s="247">
        <v>33239</v>
      </c>
      <c r="G297" s="245" t="s">
        <v>425</v>
      </c>
      <c r="H297" s="245" t="s">
        <v>440</v>
      </c>
      <c r="I297" s="248" t="str">
        <f>VLOOKUP(A297,ورقة4!$A$1:$B$1271,2,0)</f>
        <v>الثانية</v>
      </c>
      <c r="T297" s="249"/>
      <c r="V297" s="245" t="s">
        <v>1573</v>
      </c>
      <c r="Y297" s="245" t="s">
        <v>1573</v>
      </c>
      <c r="Z297" s="245" t="s">
        <v>1573</v>
      </c>
    </row>
    <row r="298" spans="1:26" x14ac:dyDescent="0.3">
      <c r="A298" s="245">
        <v>118656</v>
      </c>
      <c r="B298" s="245" t="s">
        <v>2432</v>
      </c>
      <c r="C298" s="245" t="s">
        <v>72</v>
      </c>
      <c r="D298" s="245" t="s">
        <v>264</v>
      </c>
      <c r="E298" s="245" t="s">
        <v>438</v>
      </c>
      <c r="F298" s="247">
        <v>32144</v>
      </c>
      <c r="G298" s="245" t="s">
        <v>801</v>
      </c>
      <c r="H298" s="245" t="s">
        <v>440</v>
      </c>
      <c r="I298" s="248" t="str">
        <f>VLOOKUP(A298,ورقة4!$A$1:$B$1271,2,0)</f>
        <v>الثانية</v>
      </c>
      <c r="T298" s="249"/>
      <c r="Z298" s="245" t="s">
        <v>1573</v>
      </c>
    </row>
    <row r="299" spans="1:26" x14ac:dyDescent="0.3">
      <c r="A299" s="245">
        <v>123290</v>
      </c>
      <c r="B299" s="245" t="s">
        <v>2433</v>
      </c>
      <c r="C299" s="245" t="s">
        <v>2434</v>
      </c>
      <c r="D299" s="245" t="s">
        <v>259</v>
      </c>
      <c r="E299" s="245" t="s">
        <v>438</v>
      </c>
      <c r="F299" s="247">
        <v>32908</v>
      </c>
      <c r="G299" s="245" t="s">
        <v>424</v>
      </c>
      <c r="H299" s="245" t="s">
        <v>440</v>
      </c>
      <c r="I299" s="248" t="str">
        <f>VLOOKUP(A299,ورقة4!$A$1:$B$1271,2,0)</f>
        <v>الثانية</v>
      </c>
      <c r="T299" s="249"/>
      <c r="Z299" s="245" t="s">
        <v>1573</v>
      </c>
    </row>
    <row r="300" spans="1:26" x14ac:dyDescent="0.3">
      <c r="A300" s="245">
        <v>116269</v>
      </c>
      <c r="B300" s="245" t="s">
        <v>2435</v>
      </c>
      <c r="C300" s="245" t="s">
        <v>73</v>
      </c>
      <c r="D300" s="245" t="s">
        <v>540</v>
      </c>
      <c r="E300" s="245" t="s">
        <v>438</v>
      </c>
      <c r="F300" s="247">
        <v>33359</v>
      </c>
      <c r="G300" s="245" t="s">
        <v>2436</v>
      </c>
      <c r="H300" s="245" t="s">
        <v>440</v>
      </c>
      <c r="I300" s="248" t="str">
        <f>VLOOKUP(A300,ورقة4!$A$1:$B$1271,2,0)</f>
        <v>الثانية</v>
      </c>
      <c r="T300" s="249"/>
      <c r="Z300" s="245" t="s">
        <v>1573</v>
      </c>
    </row>
    <row r="301" spans="1:26" x14ac:dyDescent="0.3">
      <c r="A301" s="245">
        <v>122923</v>
      </c>
      <c r="B301" s="245" t="s">
        <v>2492</v>
      </c>
      <c r="C301" s="245" t="s">
        <v>69</v>
      </c>
      <c r="D301" s="245" t="s">
        <v>644</v>
      </c>
      <c r="E301" s="245" t="s">
        <v>438</v>
      </c>
      <c r="F301" s="247"/>
      <c r="H301" s="245" t="s">
        <v>440</v>
      </c>
      <c r="I301" s="248" t="str">
        <f>VLOOKUP(A301,ورقة4!$A$1:$B$1271,2,0)</f>
        <v>الثانية</v>
      </c>
      <c r="T301" s="249"/>
      <c r="Z301" s="245" t="s">
        <v>1573</v>
      </c>
    </row>
    <row r="302" spans="1:26" x14ac:dyDescent="0.3">
      <c r="A302" s="245">
        <v>119999</v>
      </c>
      <c r="B302" s="245" t="s">
        <v>2493</v>
      </c>
      <c r="C302" s="245" t="s">
        <v>715</v>
      </c>
      <c r="D302" s="245" t="s">
        <v>276</v>
      </c>
      <c r="E302" s="245" t="s">
        <v>438</v>
      </c>
      <c r="F302" s="247">
        <v>33980</v>
      </c>
      <c r="G302" s="245" t="s">
        <v>415</v>
      </c>
      <c r="H302" s="245" t="s">
        <v>440</v>
      </c>
      <c r="I302" s="248" t="str">
        <f>VLOOKUP(A302,ورقة4!$A$1:$B$1271,2,0)</f>
        <v>الثانية</v>
      </c>
      <c r="T302" s="249"/>
      <c r="Y302" s="245" t="s">
        <v>1573</v>
      </c>
      <c r="Z302" s="245" t="s">
        <v>1573</v>
      </c>
    </row>
    <row r="303" spans="1:26" x14ac:dyDescent="0.3">
      <c r="A303" s="245">
        <v>122186</v>
      </c>
      <c r="B303" s="245" t="s">
        <v>2567</v>
      </c>
      <c r="C303" s="245" t="s">
        <v>96</v>
      </c>
      <c r="D303" s="245" t="s">
        <v>249</v>
      </c>
      <c r="E303" s="245" t="s">
        <v>438</v>
      </c>
      <c r="F303" s="247">
        <v>33041</v>
      </c>
      <c r="G303" s="245" t="s">
        <v>444</v>
      </c>
      <c r="H303" s="245" t="s">
        <v>440</v>
      </c>
      <c r="I303" s="248" t="str">
        <f>VLOOKUP(A303,ورقة4!$A$1:$B$1271,2,0)</f>
        <v>الثانية</v>
      </c>
      <c r="T303" s="249"/>
      <c r="Z303" s="245" t="s">
        <v>1573</v>
      </c>
    </row>
    <row r="304" spans="1:26" x14ac:dyDescent="0.3">
      <c r="A304" s="245">
        <v>116783</v>
      </c>
      <c r="B304" s="245" t="s">
        <v>2636</v>
      </c>
      <c r="C304" s="245" t="s">
        <v>138</v>
      </c>
      <c r="D304" s="245" t="s">
        <v>278</v>
      </c>
      <c r="E304" s="245" t="s">
        <v>438</v>
      </c>
      <c r="F304" s="247">
        <v>34356</v>
      </c>
      <c r="H304" s="245" t="s">
        <v>440</v>
      </c>
      <c r="I304" s="248" t="str">
        <f>VLOOKUP(A304,ورقة4!$A$1:$B$1271,2,0)</f>
        <v>الثانية</v>
      </c>
      <c r="T304" s="249"/>
      <c r="Z304" s="245" t="s">
        <v>1573</v>
      </c>
    </row>
    <row r="305" spans="1:26" x14ac:dyDescent="0.3">
      <c r="A305" s="245">
        <v>117807</v>
      </c>
      <c r="B305" s="245" t="s">
        <v>2637</v>
      </c>
      <c r="C305" s="245" t="s">
        <v>114</v>
      </c>
      <c r="D305" s="245">
        <v>0</v>
      </c>
      <c r="E305" s="245" t="s">
        <v>438</v>
      </c>
      <c r="F305" s="247"/>
      <c r="H305" s="245" t="s">
        <v>440</v>
      </c>
      <c r="I305" s="248" t="str">
        <f>VLOOKUP(A305,ورقة4!$A$1:$B$1271,2,0)</f>
        <v>الثانية</v>
      </c>
      <c r="T305" s="249"/>
      <c r="X305" s="245" t="s">
        <v>1573</v>
      </c>
      <c r="Y305" s="245" t="s">
        <v>1573</v>
      </c>
      <c r="Z305" s="245" t="s">
        <v>1573</v>
      </c>
    </row>
    <row r="306" spans="1:26" x14ac:dyDescent="0.3">
      <c r="A306" s="245">
        <v>121489</v>
      </c>
      <c r="B306" s="245" t="s">
        <v>2733</v>
      </c>
      <c r="C306" s="245" t="s">
        <v>2734</v>
      </c>
      <c r="D306" s="245" t="s">
        <v>343</v>
      </c>
      <c r="E306" s="245" t="s">
        <v>438</v>
      </c>
      <c r="F306" s="247">
        <v>34972</v>
      </c>
      <c r="G306" s="245" t="s">
        <v>415</v>
      </c>
      <c r="H306" s="245" t="s">
        <v>440</v>
      </c>
      <c r="I306" s="248" t="str">
        <f>VLOOKUP(A306,ورقة4!$A$1:$B$1271,2,0)</f>
        <v>الثانية</v>
      </c>
      <c r="T306" s="249"/>
      <c r="Y306" s="245" t="s">
        <v>1573</v>
      </c>
      <c r="Z306" s="245" t="s">
        <v>1573</v>
      </c>
    </row>
    <row r="307" spans="1:26" x14ac:dyDescent="0.3">
      <c r="A307" s="245">
        <v>118156</v>
      </c>
      <c r="B307" s="245" t="s">
        <v>2735</v>
      </c>
      <c r="C307" s="245" t="s">
        <v>2736</v>
      </c>
      <c r="D307" s="245" t="s">
        <v>265</v>
      </c>
      <c r="E307" s="245" t="s">
        <v>438</v>
      </c>
      <c r="F307" s="247">
        <v>34335</v>
      </c>
      <c r="G307" s="245" t="s">
        <v>415</v>
      </c>
      <c r="H307" s="245" t="s">
        <v>440</v>
      </c>
      <c r="I307" s="248" t="str">
        <f>VLOOKUP(A307,ورقة4!$A$1:$B$1271,2,0)</f>
        <v>الثانية</v>
      </c>
      <c r="T307" s="249"/>
      <c r="Y307" s="245" t="s">
        <v>1573</v>
      </c>
      <c r="Z307" s="245" t="s">
        <v>1573</v>
      </c>
    </row>
    <row r="308" spans="1:26" x14ac:dyDescent="0.3">
      <c r="A308" s="245">
        <v>120255</v>
      </c>
      <c r="B308" s="245" t="s">
        <v>2737</v>
      </c>
      <c r="C308" s="245" t="s">
        <v>118</v>
      </c>
      <c r="D308" s="245" t="s">
        <v>373</v>
      </c>
      <c r="E308" s="245" t="s">
        <v>438</v>
      </c>
      <c r="F308" s="247">
        <v>34832</v>
      </c>
      <c r="G308" s="245" t="s">
        <v>808</v>
      </c>
      <c r="H308" s="245" t="s">
        <v>440</v>
      </c>
      <c r="I308" s="248" t="str">
        <f>VLOOKUP(A308,ورقة4!$A$1:$B$1271,2,0)</f>
        <v>الثانية</v>
      </c>
      <c r="T308" s="249"/>
      <c r="Y308" s="245" t="s">
        <v>1573</v>
      </c>
      <c r="Z308" s="245" t="s">
        <v>1573</v>
      </c>
    </row>
    <row r="309" spans="1:26" x14ac:dyDescent="0.3">
      <c r="A309" s="245">
        <v>118333</v>
      </c>
      <c r="B309" s="245" t="s">
        <v>2836</v>
      </c>
      <c r="C309" s="245" t="s">
        <v>183</v>
      </c>
      <c r="D309" s="245" t="s">
        <v>313</v>
      </c>
      <c r="E309" s="245" t="s">
        <v>438</v>
      </c>
      <c r="F309" s="247">
        <v>34787</v>
      </c>
      <c r="G309" s="245" t="s">
        <v>415</v>
      </c>
      <c r="H309" s="245" t="s">
        <v>440</v>
      </c>
      <c r="I309" s="248" t="str">
        <f>VLOOKUP(A309,ورقة4!$A$1:$B$1271,2,0)</f>
        <v>الثانية</v>
      </c>
      <c r="T309" s="249"/>
      <c r="Z309" s="245" t="s">
        <v>1573</v>
      </c>
    </row>
    <row r="310" spans="1:26" x14ac:dyDescent="0.3">
      <c r="A310" s="245">
        <v>118345</v>
      </c>
      <c r="B310" s="245" t="s">
        <v>2837</v>
      </c>
      <c r="C310" s="245" t="s">
        <v>173</v>
      </c>
      <c r="D310" s="245" t="s">
        <v>2838</v>
      </c>
      <c r="E310" s="245" t="s">
        <v>438</v>
      </c>
      <c r="F310" s="247">
        <v>35431</v>
      </c>
      <c r="G310" s="245" t="s">
        <v>823</v>
      </c>
      <c r="H310" s="245" t="s">
        <v>440</v>
      </c>
      <c r="I310" s="248" t="str">
        <f>VLOOKUP(A310,ورقة4!$A$1:$B$1271,2,0)</f>
        <v>الثانية</v>
      </c>
      <c r="T310" s="249"/>
      <c r="Z310" s="245" t="s">
        <v>1573</v>
      </c>
    </row>
    <row r="311" spans="1:26" x14ac:dyDescent="0.3">
      <c r="A311" s="245">
        <v>120796</v>
      </c>
      <c r="B311" s="245" t="s">
        <v>3077</v>
      </c>
      <c r="C311" s="245" t="s">
        <v>190</v>
      </c>
      <c r="D311" s="245" t="s">
        <v>3078</v>
      </c>
      <c r="E311" s="245" t="s">
        <v>438</v>
      </c>
      <c r="F311" s="247">
        <v>30317</v>
      </c>
      <c r="H311" s="245" t="s">
        <v>440</v>
      </c>
      <c r="I311" s="248" t="str">
        <f>VLOOKUP(A311,ورقة4!$A$1:$B$1271,2,0)</f>
        <v>الثانية</v>
      </c>
      <c r="T311" s="249"/>
      <c r="Y311" s="245" t="s">
        <v>1573</v>
      </c>
      <c r="Z311" s="245" t="s">
        <v>1573</v>
      </c>
    </row>
    <row r="312" spans="1:26" x14ac:dyDescent="0.3">
      <c r="A312" s="245">
        <v>119398</v>
      </c>
      <c r="B312" s="245" t="s">
        <v>3080</v>
      </c>
      <c r="C312" s="245" t="s">
        <v>2848</v>
      </c>
      <c r="D312" s="245" t="s">
        <v>265</v>
      </c>
      <c r="E312" s="245" t="s">
        <v>438</v>
      </c>
      <c r="F312" s="247">
        <v>35827</v>
      </c>
      <c r="G312" s="245" t="s">
        <v>415</v>
      </c>
      <c r="H312" s="245" t="s">
        <v>440</v>
      </c>
      <c r="I312" s="248" t="str">
        <f>VLOOKUP(A312,ورقة4!$A$1:$B$1271,2,0)</f>
        <v>الثانية</v>
      </c>
      <c r="T312" s="249"/>
      <c r="Z312" s="245" t="s">
        <v>1573</v>
      </c>
    </row>
    <row r="313" spans="1:26" x14ac:dyDescent="0.3">
      <c r="A313" s="245">
        <v>122255</v>
      </c>
      <c r="B313" s="245" t="s">
        <v>3081</v>
      </c>
      <c r="C313" s="245" t="s">
        <v>117</v>
      </c>
      <c r="D313" s="245" t="s">
        <v>254</v>
      </c>
      <c r="E313" s="245" t="s">
        <v>438</v>
      </c>
      <c r="F313" s="247">
        <v>29983</v>
      </c>
      <c r="G313" s="245" t="s">
        <v>415</v>
      </c>
      <c r="H313" s="245" t="s">
        <v>440</v>
      </c>
      <c r="I313" s="248" t="str">
        <f>VLOOKUP(A313,ورقة4!$A$1:$B$1271,2,0)</f>
        <v>الثانية</v>
      </c>
      <c r="T313" s="249"/>
      <c r="Z313" s="245" t="s">
        <v>1573</v>
      </c>
    </row>
    <row r="314" spans="1:26" x14ac:dyDescent="0.3">
      <c r="A314" s="245">
        <v>120004</v>
      </c>
      <c r="B314" s="245" t="s">
        <v>3082</v>
      </c>
      <c r="C314" s="245" t="s">
        <v>72</v>
      </c>
      <c r="D314" s="245" t="s">
        <v>327</v>
      </c>
      <c r="E314" s="245" t="s">
        <v>438</v>
      </c>
      <c r="F314" s="247">
        <v>36081</v>
      </c>
      <c r="G314" s="245" t="s">
        <v>815</v>
      </c>
      <c r="H314" s="245" t="s">
        <v>440</v>
      </c>
      <c r="I314" s="248" t="str">
        <f>VLOOKUP(A314,ورقة4!$A$1:$B$1271,2,0)</f>
        <v>الثانية</v>
      </c>
      <c r="T314" s="249"/>
      <c r="Z314" s="245" t="s">
        <v>1573</v>
      </c>
    </row>
    <row r="315" spans="1:26" x14ac:dyDescent="0.3">
      <c r="A315" s="245">
        <v>123062</v>
      </c>
      <c r="B315" s="245" t="s">
        <v>3169</v>
      </c>
      <c r="C315" s="245" t="s">
        <v>181</v>
      </c>
      <c r="D315" s="245" t="s">
        <v>278</v>
      </c>
      <c r="E315" s="245" t="s">
        <v>438</v>
      </c>
      <c r="F315" s="247">
        <v>36617</v>
      </c>
      <c r="G315" s="245" t="s">
        <v>415</v>
      </c>
      <c r="H315" s="245" t="s">
        <v>440</v>
      </c>
      <c r="I315" s="248" t="str">
        <f>VLOOKUP(A315,ورقة4!$A$1:$B$1271,2,0)</f>
        <v>الثانية</v>
      </c>
      <c r="T315" s="249"/>
      <c r="Z315" s="245" t="s">
        <v>1573</v>
      </c>
    </row>
    <row r="316" spans="1:26" x14ac:dyDescent="0.3">
      <c r="A316" s="245">
        <v>122462</v>
      </c>
      <c r="B316" s="245" t="s">
        <v>3170</v>
      </c>
      <c r="C316" s="245" t="s">
        <v>3171</v>
      </c>
      <c r="D316" s="245" t="s">
        <v>394</v>
      </c>
      <c r="E316" s="245" t="s">
        <v>438</v>
      </c>
      <c r="F316" s="247">
        <v>31324</v>
      </c>
      <c r="G316" s="245" t="s">
        <v>415</v>
      </c>
      <c r="H316" s="245" t="s">
        <v>440</v>
      </c>
      <c r="I316" s="248" t="str">
        <f>VLOOKUP(A316,ورقة4!$A$1:$B$1271,2,0)</f>
        <v>الثانية</v>
      </c>
      <c r="T316" s="249"/>
      <c r="Z316" s="245" t="s">
        <v>1573</v>
      </c>
    </row>
    <row r="317" spans="1:26" x14ac:dyDescent="0.3">
      <c r="A317" s="245">
        <v>120107</v>
      </c>
      <c r="B317" s="245" t="s">
        <v>2255</v>
      </c>
      <c r="C317" s="245" t="s">
        <v>83</v>
      </c>
      <c r="D317" s="245" t="s">
        <v>2256</v>
      </c>
      <c r="E317" s="245" t="s">
        <v>439</v>
      </c>
      <c r="F317" s="247">
        <v>31837</v>
      </c>
      <c r="G317" s="245" t="s">
        <v>796</v>
      </c>
      <c r="H317" s="245" t="s">
        <v>448</v>
      </c>
      <c r="I317" s="248" t="str">
        <f>VLOOKUP(A317,ورقة4!$A$1:$B$1271,2,0)</f>
        <v>الثانية</v>
      </c>
      <c r="T317" s="249"/>
      <c r="Y317" s="245" t="s">
        <v>1573</v>
      </c>
      <c r="Z317" s="245" t="s">
        <v>1573</v>
      </c>
    </row>
    <row r="318" spans="1:26" x14ac:dyDescent="0.3">
      <c r="A318" s="245">
        <v>109957</v>
      </c>
      <c r="B318" s="245" t="s">
        <v>2438</v>
      </c>
      <c r="C318" s="245" t="s">
        <v>72</v>
      </c>
      <c r="D318" s="245" t="s">
        <v>245</v>
      </c>
      <c r="E318" s="245" t="s">
        <v>439</v>
      </c>
      <c r="F318" s="247"/>
      <c r="H318" s="245" t="s">
        <v>448</v>
      </c>
      <c r="I318" s="248" t="str">
        <f>VLOOKUP(A318,ورقة4!$A$1:$B$1271,2,0)</f>
        <v>الثانية</v>
      </c>
      <c r="T318" s="249"/>
      <c r="Z318" s="245" t="s">
        <v>1573</v>
      </c>
    </row>
    <row r="319" spans="1:26" x14ac:dyDescent="0.3">
      <c r="A319" s="245">
        <v>121140</v>
      </c>
      <c r="B319" s="245" t="s">
        <v>2495</v>
      </c>
      <c r="C319" s="245" t="s">
        <v>674</v>
      </c>
      <c r="D319" s="245" t="s">
        <v>2496</v>
      </c>
      <c r="E319" s="245" t="s">
        <v>439</v>
      </c>
      <c r="F319" s="247">
        <v>33912</v>
      </c>
      <c r="G319" s="245" t="s">
        <v>415</v>
      </c>
      <c r="H319" s="245" t="s">
        <v>448</v>
      </c>
      <c r="I319" s="248" t="str">
        <f>VLOOKUP(A319,ورقة4!$A$1:$B$1271,2,0)</f>
        <v>الثانية</v>
      </c>
      <c r="T319" s="249"/>
      <c r="Y319" s="245" t="s">
        <v>1573</v>
      </c>
      <c r="Z319" s="245" t="s">
        <v>1573</v>
      </c>
    </row>
    <row r="320" spans="1:26" x14ac:dyDescent="0.3">
      <c r="A320" s="245">
        <v>121403</v>
      </c>
      <c r="B320" s="245" t="s">
        <v>2500</v>
      </c>
      <c r="C320" s="245" t="s">
        <v>529</v>
      </c>
      <c r="D320" s="245" t="s">
        <v>2501</v>
      </c>
      <c r="E320" s="245" t="s">
        <v>439</v>
      </c>
      <c r="F320" s="247">
        <v>33918</v>
      </c>
      <c r="G320" s="245" t="s">
        <v>415</v>
      </c>
      <c r="H320" s="245" t="s">
        <v>448</v>
      </c>
      <c r="I320" s="248" t="str">
        <f>VLOOKUP(A320,ورقة4!$A$1:$B$1271,2,0)</f>
        <v>الثانية</v>
      </c>
      <c r="T320" s="249"/>
      <c r="W320" s="245" t="s">
        <v>1573</v>
      </c>
      <c r="Z320" s="245" t="s">
        <v>1573</v>
      </c>
    </row>
    <row r="321" spans="1:26" x14ac:dyDescent="0.3">
      <c r="A321" s="245">
        <v>121942</v>
      </c>
      <c r="B321" s="245" t="s">
        <v>1192</v>
      </c>
      <c r="C321" s="245" t="s">
        <v>102</v>
      </c>
      <c r="D321" s="245" t="s">
        <v>320</v>
      </c>
      <c r="E321" s="245" t="s">
        <v>439</v>
      </c>
      <c r="F321" s="247">
        <v>34222</v>
      </c>
      <c r="G321" s="245" t="s">
        <v>415</v>
      </c>
      <c r="H321" s="245" t="s">
        <v>448</v>
      </c>
      <c r="I321" s="248" t="str">
        <f>VLOOKUP(A321,ورقة4!$A$1:$B$1271,2,0)</f>
        <v>الثانية</v>
      </c>
      <c r="T321" s="249"/>
      <c r="Y321" s="245" t="s">
        <v>1573</v>
      </c>
      <c r="Z321" s="245" t="s">
        <v>1573</v>
      </c>
    </row>
    <row r="322" spans="1:26" x14ac:dyDescent="0.3">
      <c r="A322" s="245">
        <v>121109</v>
      </c>
      <c r="B322" s="245" t="s">
        <v>2638</v>
      </c>
      <c r="C322" s="245" t="s">
        <v>2639</v>
      </c>
      <c r="D322" s="245" t="s">
        <v>2640</v>
      </c>
      <c r="E322" s="245" t="s">
        <v>439</v>
      </c>
      <c r="F322" s="247"/>
      <c r="H322" s="245" t="s">
        <v>448</v>
      </c>
      <c r="I322" s="248" t="str">
        <f>VLOOKUP(A322,ورقة4!$A$1:$B$1271,2,0)</f>
        <v>الثانية</v>
      </c>
      <c r="T322" s="249"/>
      <c r="Y322" s="245" t="s">
        <v>1573</v>
      </c>
      <c r="Z322" s="245" t="s">
        <v>1573</v>
      </c>
    </row>
    <row r="323" spans="1:26" x14ac:dyDescent="0.3">
      <c r="A323" s="245">
        <v>110382</v>
      </c>
      <c r="B323" s="245" t="s">
        <v>2153</v>
      </c>
      <c r="C323" s="245" t="s">
        <v>140</v>
      </c>
      <c r="D323" s="245" t="s">
        <v>327</v>
      </c>
      <c r="E323" s="245" t="s">
        <v>438</v>
      </c>
      <c r="F323" s="247"/>
      <c r="H323" s="245" t="s">
        <v>448</v>
      </c>
      <c r="I323" s="248" t="str">
        <f>VLOOKUP(A323,ورقة4!$A$1:$B$1271,2,0)</f>
        <v>الثانية</v>
      </c>
      <c r="T323" s="249"/>
      <c r="Z323" s="245" t="s">
        <v>1573</v>
      </c>
    </row>
    <row r="324" spans="1:26" x14ac:dyDescent="0.3">
      <c r="A324" s="245">
        <v>116333</v>
      </c>
      <c r="B324" s="245" t="s">
        <v>2439</v>
      </c>
      <c r="C324" s="245" t="s">
        <v>206</v>
      </c>
      <c r="D324" s="245" t="s">
        <v>276</v>
      </c>
      <c r="E324" s="245" t="s">
        <v>438</v>
      </c>
      <c r="F324" s="247">
        <v>33314</v>
      </c>
      <c r="G324" s="245" t="s">
        <v>787</v>
      </c>
      <c r="H324" s="245" t="s">
        <v>448</v>
      </c>
      <c r="I324" s="248" t="str">
        <f>VLOOKUP(A324,ورقة4!$A$1:$B$1271,2,0)</f>
        <v>الثانية</v>
      </c>
      <c r="T324" s="249"/>
      <c r="Z324" s="245" t="s">
        <v>1573</v>
      </c>
    </row>
    <row r="325" spans="1:26" x14ac:dyDescent="0.3">
      <c r="A325" s="245">
        <v>118705</v>
      </c>
      <c r="B325" s="245" t="s">
        <v>2839</v>
      </c>
      <c r="C325" s="245" t="s">
        <v>77</v>
      </c>
      <c r="D325" s="245" t="s">
        <v>537</v>
      </c>
      <c r="E325" s="245" t="s">
        <v>438</v>
      </c>
      <c r="F325" s="247">
        <v>35603</v>
      </c>
      <c r="G325" s="245" t="s">
        <v>2504</v>
      </c>
      <c r="H325" s="245" t="s">
        <v>448</v>
      </c>
      <c r="I325" s="248" t="str">
        <f>VLOOKUP(A325,ورقة4!$A$1:$B$1271,2,0)</f>
        <v>الثانية</v>
      </c>
      <c r="T325" s="249"/>
      <c r="W325" s="245" t="s">
        <v>1573</v>
      </c>
      <c r="Y325" s="245" t="s">
        <v>1573</v>
      </c>
      <c r="Z325" s="245" t="s">
        <v>1573</v>
      </c>
    </row>
    <row r="326" spans="1:26" x14ac:dyDescent="0.3">
      <c r="A326" s="245">
        <v>122598</v>
      </c>
      <c r="B326" s="245" t="s">
        <v>3173</v>
      </c>
      <c r="C326" s="245" t="s">
        <v>913</v>
      </c>
      <c r="D326" s="245" t="s">
        <v>301</v>
      </c>
      <c r="E326" s="245" t="s">
        <v>439</v>
      </c>
      <c r="F326" s="247">
        <v>36457</v>
      </c>
      <c r="G326" s="245" t="s">
        <v>415</v>
      </c>
      <c r="H326" s="245" t="s">
        <v>440</v>
      </c>
      <c r="I326" s="248" t="str">
        <f>VLOOKUP(A326,ورقة4!$A$1:$B$1271,2,0)</f>
        <v>الثانية</v>
      </c>
      <c r="T326" s="249"/>
      <c r="Z326" s="245" t="s">
        <v>1573</v>
      </c>
    </row>
    <row r="327" spans="1:26" x14ac:dyDescent="0.3">
      <c r="A327" s="245">
        <v>121046</v>
      </c>
      <c r="B327" s="245" t="s">
        <v>3207</v>
      </c>
      <c r="C327" s="245" t="s">
        <v>145</v>
      </c>
      <c r="D327" s="245" t="s">
        <v>274</v>
      </c>
      <c r="E327" s="245" t="s">
        <v>439</v>
      </c>
      <c r="F327" s="247">
        <v>33659</v>
      </c>
      <c r="G327" s="245" t="s">
        <v>415</v>
      </c>
      <c r="H327" s="245" t="s">
        <v>440</v>
      </c>
      <c r="I327" s="248" t="str">
        <f>VLOOKUP(A327,ورقة4!$A$1:$B$1271,2,0)</f>
        <v>الثانية</v>
      </c>
      <c r="T327" s="249"/>
      <c r="Y327" s="245" t="s">
        <v>1573</v>
      </c>
      <c r="Z327" s="245" t="s">
        <v>1573</v>
      </c>
    </row>
    <row r="328" spans="1:26" x14ac:dyDescent="0.3">
      <c r="A328" s="245">
        <v>119879</v>
      </c>
      <c r="B328" s="245" t="s">
        <v>964</v>
      </c>
      <c r="C328" s="245" t="s">
        <v>72</v>
      </c>
      <c r="D328" s="245" t="s">
        <v>628</v>
      </c>
      <c r="E328" s="245" t="s">
        <v>439</v>
      </c>
      <c r="F328" s="247">
        <v>35067</v>
      </c>
      <c r="G328" s="245" t="s">
        <v>415</v>
      </c>
      <c r="H328" s="245" t="s">
        <v>440</v>
      </c>
      <c r="I328" s="248" t="str">
        <f>VLOOKUP(A328,ورقة4!$A$1:$B$1271,2,0)</f>
        <v>الثانية</v>
      </c>
      <c r="T328" s="249"/>
      <c r="Z328" s="245" t="s">
        <v>1573</v>
      </c>
    </row>
    <row r="329" spans="1:26" x14ac:dyDescent="0.3">
      <c r="A329" s="245">
        <v>116908</v>
      </c>
      <c r="B329" s="245" t="s">
        <v>3208</v>
      </c>
      <c r="C329" s="245" t="s">
        <v>74</v>
      </c>
      <c r="D329" s="245" t="s">
        <v>336</v>
      </c>
      <c r="E329" s="245" t="s">
        <v>439</v>
      </c>
      <c r="F329" s="247">
        <v>31590</v>
      </c>
      <c r="G329" s="245" t="s">
        <v>415</v>
      </c>
      <c r="H329" s="245" t="s">
        <v>440</v>
      </c>
      <c r="I329" s="248" t="str">
        <f>VLOOKUP(A329,ورقة4!$A$1:$B$1271,2,0)</f>
        <v>الثانية</v>
      </c>
      <c r="T329" s="249"/>
      <c r="Z329" s="245" t="s">
        <v>1573</v>
      </c>
    </row>
    <row r="330" spans="1:26" x14ac:dyDescent="0.3">
      <c r="A330" s="245">
        <v>121293</v>
      </c>
      <c r="B330" s="245" t="s">
        <v>3211</v>
      </c>
      <c r="C330" s="245" t="s">
        <v>3212</v>
      </c>
      <c r="D330" s="245" t="s">
        <v>263</v>
      </c>
      <c r="E330" s="245" t="s">
        <v>439</v>
      </c>
      <c r="F330" s="247">
        <v>32254</v>
      </c>
      <c r="G330" s="245" t="s">
        <v>415</v>
      </c>
      <c r="H330" s="245" t="s">
        <v>440</v>
      </c>
      <c r="I330" s="248" t="str">
        <f>VLOOKUP(A330,ورقة4!$A$1:$B$1271,2,0)</f>
        <v>الثانية</v>
      </c>
      <c r="T330" s="249"/>
      <c r="X330" s="245" t="s">
        <v>1573</v>
      </c>
      <c r="Y330" s="245" t="s">
        <v>1573</v>
      </c>
      <c r="Z330" s="245" t="s">
        <v>1573</v>
      </c>
    </row>
    <row r="331" spans="1:26" x14ac:dyDescent="0.3">
      <c r="A331" s="245">
        <v>122129</v>
      </c>
      <c r="B331" s="245" t="s">
        <v>3213</v>
      </c>
      <c r="C331" s="245" t="s">
        <v>115</v>
      </c>
      <c r="D331" s="245" t="s">
        <v>3214</v>
      </c>
      <c r="E331" s="245" t="s">
        <v>439</v>
      </c>
      <c r="F331" s="247">
        <v>33975</v>
      </c>
      <c r="G331" s="245" t="s">
        <v>820</v>
      </c>
      <c r="H331" s="245" t="s">
        <v>440</v>
      </c>
      <c r="I331" s="248" t="str">
        <f>VLOOKUP(A331,ورقة4!$A$1:$B$1271,2,0)</f>
        <v>الثانية</v>
      </c>
      <c r="T331" s="249"/>
      <c r="Y331" s="245" t="s">
        <v>1573</v>
      </c>
      <c r="Z331" s="245" t="s">
        <v>1573</v>
      </c>
    </row>
    <row r="332" spans="1:26" x14ac:dyDescent="0.3">
      <c r="A332" s="245">
        <v>122201</v>
      </c>
      <c r="B332" s="245" t="s">
        <v>3215</v>
      </c>
      <c r="C332" s="245" t="s">
        <v>102</v>
      </c>
      <c r="D332" s="245" t="s">
        <v>3216</v>
      </c>
      <c r="E332" s="245" t="s">
        <v>439</v>
      </c>
      <c r="F332" s="247">
        <v>34344</v>
      </c>
      <c r="G332" s="245" t="s">
        <v>445</v>
      </c>
      <c r="H332" s="245" t="s">
        <v>440</v>
      </c>
      <c r="I332" s="248" t="str">
        <f>VLOOKUP(A332,ورقة4!$A$1:$B$1271,2,0)</f>
        <v>الثانية</v>
      </c>
      <c r="T332" s="249"/>
      <c r="W332" s="245" t="s">
        <v>1573</v>
      </c>
      <c r="X332" s="245" t="s">
        <v>1573</v>
      </c>
      <c r="Y332" s="245" t="s">
        <v>1573</v>
      </c>
      <c r="Z332" s="245" t="s">
        <v>1573</v>
      </c>
    </row>
    <row r="333" spans="1:26" x14ac:dyDescent="0.3">
      <c r="A333" s="245">
        <v>107895</v>
      </c>
      <c r="B333" s="245" t="s">
        <v>3217</v>
      </c>
      <c r="C333" s="245" t="s">
        <v>479</v>
      </c>
      <c r="D333" s="245" t="s">
        <v>3218</v>
      </c>
      <c r="E333" s="245" t="s">
        <v>439</v>
      </c>
      <c r="F333" s="247"/>
      <c r="H333" s="245" t="s">
        <v>440</v>
      </c>
      <c r="I333" s="248" t="str">
        <f>VLOOKUP(A333,ورقة4!$A$1:$B$1271,2,0)</f>
        <v>الثانية</v>
      </c>
      <c r="T333" s="249"/>
      <c r="X333" s="245" t="s">
        <v>1573</v>
      </c>
      <c r="Y333" s="245" t="s">
        <v>1573</v>
      </c>
      <c r="Z333" s="245" t="s">
        <v>1573</v>
      </c>
    </row>
    <row r="334" spans="1:26" x14ac:dyDescent="0.3">
      <c r="A334" s="245">
        <v>118653</v>
      </c>
      <c r="B334" s="245" t="s">
        <v>3219</v>
      </c>
      <c r="C334" s="245" t="s">
        <v>151</v>
      </c>
      <c r="D334" s="245" t="s">
        <v>260</v>
      </c>
      <c r="E334" s="245" t="s">
        <v>439</v>
      </c>
      <c r="F334" s="247">
        <v>35431</v>
      </c>
      <c r="G334" s="245" t="s">
        <v>843</v>
      </c>
      <c r="H334" s="245" t="s">
        <v>440</v>
      </c>
      <c r="I334" s="248" t="str">
        <f>VLOOKUP(A334,ورقة4!$A$1:$B$1271,2,0)</f>
        <v>الثانية</v>
      </c>
      <c r="T334" s="249"/>
      <c r="X334" s="245" t="s">
        <v>1573</v>
      </c>
      <c r="Y334" s="245" t="s">
        <v>1573</v>
      </c>
      <c r="Z334" s="245" t="s">
        <v>1573</v>
      </c>
    </row>
    <row r="335" spans="1:26" x14ac:dyDescent="0.3">
      <c r="A335" s="245">
        <v>119756</v>
      </c>
      <c r="B335" s="245" t="s">
        <v>3220</v>
      </c>
      <c r="C335" s="245" t="s">
        <v>218</v>
      </c>
      <c r="D335" s="245" t="s">
        <v>261</v>
      </c>
      <c r="E335" s="245" t="s">
        <v>439</v>
      </c>
      <c r="F335" s="247">
        <v>34366</v>
      </c>
      <c r="G335" s="245" t="s">
        <v>415</v>
      </c>
      <c r="H335" s="245" t="s">
        <v>440</v>
      </c>
      <c r="I335" s="248" t="str">
        <f>VLOOKUP(A335,ورقة4!$A$1:$B$1271,2,0)</f>
        <v>الثانية</v>
      </c>
      <c r="T335" s="249"/>
      <c r="Y335" s="245" t="s">
        <v>1573</v>
      </c>
      <c r="Z335" s="245" t="s">
        <v>1573</v>
      </c>
    </row>
    <row r="336" spans="1:26" x14ac:dyDescent="0.3">
      <c r="A336" s="245">
        <v>120017</v>
      </c>
      <c r="B336" s="245" t="s">
        <v>3221</v>
      </c>
      <c r="C336" s="245" t="s">
        <v>213</v>
      </c>
      <c r="D336" s="245" t="s">
        <v>621</v>
      </c>
      <c r="E336" s="245" t="s">
        <v>439</v>
      </c>
      <c r="F336" s="247">
        <v>32953</v>
      </c>
      <c r="G336" s="245" t="s">
        <v>415</v>
      </c>
      <c r="H336" s="245" t="s">
        <v>440</v>
      </c>
      <c r="I336" s="248" t="str">
        <f>VLOOKUP(A336,ورقة4!$A$1:$B$1271,2,0)</f>
        <v>الثانية</v>
      </c>
      <c r="T336" s="249"/>
      <c r="Y336" s="245" t="s">
        <v>1573</v>
      </c>
      <c r="Z336" s="245" t="s">
        <v>1573</v>
      </c>
    </row>
    <row r="337" spans="1:26" x14ac:dyDescent="0.3">
      <c r="A337" s="245">
        <v>111684</v>
      </c>
      <c r="B337" s="245" t="s">
        <v>3222</v>
      </c>
      <c r="C337" s="245" t="s">
        <v>75</v>
      </c>
      <c r="D337" s="245" t="s">
        <v>280</v>
      </c>
      <c r="E337" s="245" t="s">
        <v>439</v>
      </c>
      <c r="F337" s="247">
        <v>32143</v>
      </c>
      <c r="G337" s="245" t="s">
        <v>415</v>
      </c>
      <c r="H337" s="245" t="s">
        <v>440</v>
      </c>
      <c r="I337" s="248" t="str">
        <f>VLOOKUP(A337,ورقة4!$A$1:$B$1271,2,0)</f>
        <v>الثانية</v>
      </c>
      <c r="T337" s="249"/>
      <c r="Y337" s="245" t="s">
        <v>1573</v>
      </c>
      <c r="Z337" s="245" t="s">
        <v>1573</v>
      </c>
    </row>
    <row r="338" spans="1:26" x14ac:dyDescent="0.3">
      <c r="A338" s="245">
        <v>115761</v>
      </c>
      <c r="B338" s="245" t="s">
        <v>3223</v>
      </c>
      <c r="C338" s="245" t="s">
        <v>82</v>
      </c>
      <c r="D338" s="245" t="s">
        <v>727</v>
      </c>
      <c r="E338" s="245" t="s">
        <v>439</v>
      </c>
      <c r="F338" s="247">
        <v>31154</v>
      </c>
      <c r="G338" s="245" t="s">
        <v>3224</v>
      </c>
      <c r="H338" s="245" t="s">
        <v>440</v>
      </c>
      <c r="I338" s="248" t="str">
        <f>VLOOKUP(A338,ورقة4!$A$1:$B$1271,2,0)</f>
        <v>الثانية</v>
      </c>
      <c r="T338" s="249"/>
      <c r="Y338" s="245" t="s">
        <v>1573</v>
      </c>
      <c r="Z338" s="245" t="s">
        <v>1573</v>
      </c>
    </row>
    <row r="339" spans="1:26" x14ac:dyDescent="0.3">
      <c r="A339" s="245">
        <v>116687</v>
      </c>
      <c r="B339" s="245" t="s">
        <v>3225</v>
      </c>
      <c r="C339" s="245" t="s">
        <v>471</v>
      </c>
      <c r="D339" s="245" t="s">
        <v>375</v>
      </c>
      <c r="E339" s="245" t="s">
        <v>439</v>
      </c>
      <c r="F339" s="247">
        <v>31625</v>
      </c>
      <c r="G339" s="245" t="s">
        <v>830</v>
      </c>
      <c r="H339" s="245" t="s">
        <v>440</v>
      </c>
      <c r="I339" s="248" t="str">
        <f>VLOOKUP(A339,ورقة4!$A$1:$B$1271,2,0)</f>
        <v>الثانية</v>
      </c>
      <c r="T339" s="249"/>
      <c r="Y339" s="245" t="s">
        <v>1573</v>
      </c>
      <c r="Z339" s="245" t="s">
        <v>1573</v>
      </c>
    </row>
    <row r="340" spans="1:26" x14ac:dyDescent="0.3">
      <c r="A340" s="245">
        <v>118269</v>
      </c>
      <c r="B340" s="245" t="s">
        <v>3226</v>
      </c>
      <c r="C340" s="245" t="s">
        <v>536</v>
      </c>
      <c r="D340" s="245" t="s">
        <v>2756</v>
      </c>
      <c r="E340" s="245" t="s">
        <v>439</v>
      </c>
      <c r="F340" s="247">
        <v>35283</v>
      </c>
      <c r="G340" s="245" t="s">
        <v>415</v>
      </c>
      <c r="H340" s="245" t="s">
        <v>440</v>
      </c>
      <c r="I340" s="248" t="str">
        <f>VLOOKUP(A340,ورقة4!$A$1:$B$1271,2,0)</f>
        <v>الثانية</v>
      </c>
      <c r="T340" s="249"/>
      <c r="Y340" s="245" t="s">
        <v>1573</v>
      </c>
      <c r="Z340" s="245" t="s">
        <v>1573</v>
      </c>
    </row>
    <row r="341" spans="1:26" x14ac:dyDescent="0.3">
      <c r="A341" s="245">
        <v>118389</v>
      </c>
      <c r="B341" s="245" t="s">
        <v>3227</v>
      </c>
      <c r="C341" s="245" t="s">
        <v>507</v>
      </c>
      <c r="D341" s="245" t="s">
        <v>285</v>
      </c>
      <c r="E341" s="245" t="s">
        <v>439</v>
      </c>
      <c r="F341" s="247">
        <v>34414</v>
      </c>
      <c r="G341" s="245" t="s">
        <v>808</v>
      </c>
      <c r="H341" s="245" t="s">
        <v>440</v>
      </c>
      <c r="I341" s="248" t="str">
        <f>VLOOKUP(A341,ورقة4!$A$1:$B$1271,2,0)</f>
        <v>الثانية</v>
      </c>
      <c r="T341" s="249"/>
      <c r="Y341" s="245" t="s">
        <v>1573</v>
      </c>
      <c r="Z341" s="245" t="s">
        <v>1573</v>
      </c>
    </row>
    <row r="342" spans="1:26" x14ac:dyDescent="0.3">
      <c r="A342" s="245">
        <v>118453</v>
      </c>
      <c r="B342" s="245" t="s">
        <v>3228</v>
      </c>
      <c r="C342" s="245" t="s">
        <v>202</v>
      </c>
      <c r="D342" s="245" t="s">
        <v>573</v>
      </c>
      <c r="E342" s="245" t="s">
        <v>439</v>
      </c>
      <c r="F342" s="247">
        <v>32949</v>
      </c>
      <c r="G342" s="245" t="s">
        <v>802</v>
      </c>
      <c r="H342" s="245" t="s">
        <v>440</v>
      </c>
      <c r="I342" s="248" t="str">
        <f>VLOOKUP(A342,ورقة4!$A$1:$B$1271,2,0)</f>
        <v>الثانية</v>
      </c>
      <c r="T342" s="249"/>
      <c r="Y342" s="245" t="s">
        <v>1573</v>
      </c>
      <c r="Z342" s="245" t="s">
        <v>1573</v>
      </c>
    </row>
    <row r="343" spans="1:26" x14ac:dyDescent="0.3">
      <c r="A343" s="245">
        <v>118559</v>
      </c>
      <c r="B343" s="245" t="s">
        <v>3229</v>
      </c>
      <c r="C343" s="245" t="s">
        <v>487</v>
      </c>
      <c r="D343" s="245" t="s">
        <v>327</v>
      </c>
      <c r="E343" s="245" t="s">
        <v>439</v>
      </c>
      <c r="F343" s="247">
        <v>31717</v>
      </c>
      <c r="G343" s="245" t="s">
        <v>3230</v>
      </c>
      <c r="H343" s="245" t="s">
        <v>440</v>
      </c>
      <c r="I343" s="248" t="str">
        <f>VLOOKUP(A343,ورقة4!$A$1:$B$1271,2,0)</f>
        <v>الثانية</v>
      </c>
      <c r="T343" s="249"/>
      <c r="W343" s="245" t="s">
        <v>1573</v>
      </c>
      <c r="Y343" s="245" t="s">
        <v>1573</v>
      </c>
      <c r="Z343" s="245" t="s">
        <v>1573</v>
      </c>
    </row>
    <row r="344" spans="1:26" x14ac:dyDescent="0.3">
      <c r="A344" s="245">
        <v>118616</v>
      </c>
      <c r="B344" s="245" t="s">
        <v>3231</v>
      </c>
      <c r="C344" s="245" t="s">
        <v>88</v>
      </c>
      <c r="D344" s="245" t="s">
        <v>317</v>
      </c>
      <c r="E344" s="245" t="s">
        <v>439</v>
      </c>
      <c r="F344" s="247">
        <v>35458</v>
      </c>
      <c r="G344" s="245" t="s">
        <v>820</v>
      </c>
      <c r="H344" s="245" t="s">
        <v>440</v>
      </c>
      <c r="I344" s="248" t="str">
        <f>VLOOKUP(A344,ورقة4!$A$1:$B$1271,2,0)</f>
        <v>الثانية</v>
      </c>
      <c r="T344" s="249"/>
      <c r="W344" s="245" t="s">
        <v>1573</v>
      </c>
      <c r="Y344" s="245" t="s">
        <v>1573</v>
      </c>
      <c r="Z344" s="245" t="s">
        <v>1573</v>
      </c>
    </row>
    <row r="345" spans="1:26" x14ac:dyDescent="0.3">
      <c r="A345" s="245">
        <v>118709</v>
      </c>
      <c r="B345" s="245" t="s">
        <v>3232</v>
      </c>
      <c r="C345" s="245" t="s">
        <v>114</v>
      </c>
      <c r="D345" s="245" t="s">
        <v>3233</v>
      </c>
      <c r="E345" s="245" t="s">
        <v>439</v>
      </c>
      <c r="F345" s="247">
        <v>31865</v>
      </c>
      <c r="G345" s="245" t="s">
        <v>3234</v>
      </c>
      <c r="H345" s="245" t="s">
        <v>440</v>
      </c>
      <c r="I345" s="248" t="str">
        <f>VLOOKUP(A345,ورقة4!$A$1:$B$1271,2,0)</f>
        <v>الثانية</v>
      </c>
      <c r="T345" s="249"/>
      <c r="Y345" s="245" t="s">
        <v>1573</v>
      </c>
      <c r="Z345" s="245" t="s">
        <v>1573</v>
      </c>
    </row>
    <row r="346" spans="1:26" x14ac:dyDescent="0.3">
      <c r="A346" s="245">
        <v>118734</v>
      </c>
      <c r="B346" s="245" t="s">
        <v>3235</v>
      </c>
      <c r="C346" s="245" t="s">
        <v>479</v>
      </c>
      <c r="D346" s="245" t="s">
        <v>533</v>
      </c>
      <c r="E346" s="245" t="s">
        <v>439</v>
      </c>
      <c r="F346" s="247">
        <v>32509</v>
      </c>
      <c r="G346" s="245" t="s">
        <v>3236</v>
      </c>
      <c r="H346" s="245" t="s">
        <v>440</v>
      </c>
      <c r="I346" s="248" t="str">
        <f>VLOOKUP(A346,ورقة4!$A$1:$B$1271,2,0)</f>
        <v>الثانية</v>
      </c>
      <c r="T346" s="249"/>
      <c r="Y346" s="245" t="s">
        <v>1573</v>
      </c>
      <c r="Z346" s="245" t="s">
        <v>1573</v>
      </c>
    </row>
    <row r="347" spans="1:26" x14ac:dyDescent="0.3">
      <c r="A347" s="245">
        <v>118818</v>
      </c>
      <c r="B347" s="245" t="s">
        <v>3237</v>
      </c>
      <c r="C347" s="245" t="s">
        <v>208</v>
      </c>
      <c r="D347" s="245" t="s">
        <v>341</v>
      </c>
      <c r="E347" s="245" t="s">
        <v>439</v>
      </c>
      <c r="F347" s="247">
        <v>33674</v>
      </c>
      <c r="G347" s="245" t="s">
        <v>814</v>
      </c>
      <c r="H347" s="245" t="s">
        <v>440</v>
      </c>
      <c r="I347" s="248" t="str">
        <f>VLOOKUP(A347,ورقة4!$A$1:$B$1271,2,0)</f>
        <v>الثانية</v>
      </c>
      <c r="T347" s="249"/>
      <c r="Y347" s="245" t="s">
        <v>1573</v>
      </c>
      <c r="Z347" s="245" t="s">
        <v>1573</v>
      </c>
    </row>
    <row r="348" spans="1:26" x14ac:dyDescent="0.3">
      <c r="A348" s="245">
        <v>118976</v>
      </c>
      <c r="B348" s="245" t="s">
        <v>3238</v>
      </c>
      <c r="C348" s="245" t="s">
        <v>2193</v>
      </c>
      <c r="D348" s="245" t="s">
        <v>643</v>
      </c>
      <c r="E348" s="245" t="s">
        <v>439</v>
      </c>
      <c r="F348" s="247">
        <v>32178</v>
      </c>
      <c r="G348" s="245" t="s">
        <v>785</v>
      </c>
      <c r="H348" s="245" t="s">
        <v>440</v>
      </c>
      <c r="I348" s="248" t="str">
        <f>VLOOKUP(A348,ورقة4!$A$1:$B$1271,2,0)</f>
        <v>الثانية</v>
      </c>
      <c r="T348" s="249"/>
      <c r="Y348" s="245" t="s">
        <v>1573</v>
      </c>
      <c r="Z348" s="245" t="s">
        <v>1573</v>
      </c>
    </row>
    <row r="349" spans="1:26" x14ac:dyDescent="0.3">
      <c r="A349" s="245">
        <v>119015</v>
      </c>
      <c r="B349" s="245" t="s">
        <v>3239</v>
      </c>
      <c r="C349" s="245" t="s">
        <v>3240</v>
      </c>
      <c r="D349" s="245" t="s">
        <v>261</v>
      </c>
      <c r="E349" s="245" t="s">
        <v>439</v>
      </c>
      <c r="F349" s="247"/>
      <c r="H349" s="245" t="s">
        <v>440</v>
      </c>
      <c r="I349" s="248" t="str">
        <f>VLOOKUP(A349,ورقة4!$A$1:$B$1271,2,0)</f>
        <v>الثانية</v>
      </c>
      <c r="T349" s="249"/>
      <c r="Y349" s="245" t="s">
        <v>1573</v>
      </c>
      <c r="Z349" s="245" t="s">
        <v>1573</v>
      </c>
    </row>
    <row r="350" spans="1:26" x14ac:dyDescent="0.3">
      <c r="A350" s="245">
        <v>119033</v>
      </c>
      <c r="B350" s="245" t="s">
        <v>3241</v>
      </c>
      <c r="C350" s="245" t="s">
        <v>1628</v>
      </c>
      <c r="D350" s="245" t="s">
        <v>285</v>
      </c>
      <c r="E350" s="245" t="s">
        <v>439</v>
      </c>
      <c r="F350" s="247">
        <v>31778</v>
      </c>
      <c r="G350" s="245" t="s">
        <v>415</v>
      </c>
      <c r="H350" s="245" t="s">
        <v>440</v>
      </c>
      <c r="I350" s="248" t="str">
        <f>VLOOKUP(A350,ورقة4!$A$1:$B$1271,2,0)</f>
        <v>الثانية</v>
      </c>
      <c r="T350" s="249"/>
      <c r="Y350" s="245" t="s">
        <v>1573</v>
      </c>
      <c r="Z350" s="245" t="s">
        <v>1573</v>
      </c>
    </row>
    <row r="351" spans="1:26" x14ac:dyDescent="0.3">
      <c r="A351" s="245">
        <v>119126</v>
      </c>
      <c r="B351" s="245" t="s">
        <v>3242</v>
      </c>
      <c r="C351" s="245" t="s">
        <v>114</v>
      </c>
      <c r="D351" s="245" t="s">
        <v>539</v>
      </c>
      <c r="E351" s="245" t="s">
        <v>439</v>
      </c>
      <c r="F351" s="247">
        <v>33085</v>
      </c>
      <c r="G351" s="245" t="s">
        <v>808</v>
      </c>
      <c r="H351" s="245" t="s">
        <v>440</v>
      </c>
      <c r="I351" s="248" t="str">
        <f>VLOOKUP(A351,ورقة4!$A$1:$B$1271,2,0)</f>
        <v>الثانية</v>
      </c>
      <c r="T351" s="249"/>
      <c r="Y351" s="245" t="s">
        <v>1573</v>
      </c>
      <c r="Z351" s="245" t="s">
        <v>1573</v>
      </c>
    </row>
    <row r="352" spans="1:26" x14ac:dyDescent="0.3">
      <c r="A352" s="245">
        <v>119154</v>
      </c>
      <c r="B352" s="245" t="s">
        <v>3243</v>
      </c>
      <c r="C352" s="245" t="s">
        <v>688</v>
      </c>
      <c r="D352" s="245" t="s">
        <v>283</v>
      </c>
      <c r="E352" s="245" t="s">
        <v>439</v>
      </c>
      <c r="F352" s="247">
        <v>34701</v>
      </c>
      <c r="G352" s="245" t="s">
        <v>2940</v>
      </c>
      <c r="H352" s="245" t="s">
        <v>440</v>
      </c>
      <c r="I352" s="248" t="str">
        <f>VLOOKUP(A352,ورقة4!$A$1:$B$1271,2,0)</f>
        <v>الثانية</v>
      </c>
      <c r="T352" s="249"/>
      <c r="Y352" s="245" t="s">
        <v>1573</v>
      </c>
      <c r="Z352" s="245" t="s">
        <v>1573</v>
      </c>
    </row>
    <row r="353" spans="1:26" x14ac:dyDescent="0.3">
      <c r="A353" s="245">
        <v>119382</v>
      </c>
      <c r="B353" s="245" t="s">
        <v>3244</v>
      </c>
      <c r="C353" s="245" t="s">
        <v>131</v>
      </c>
      <c r="D353" s="245" t="s">
        <v>278</v>
      </c>
      <c r="E353" s="245" t="s">
        <v>439</v>
      </c>
      <c r="F353" s="247">
        <v>34170</v>
      </c>
      <c r="G353" s="245" t="s">
        <v>808</v>
      </c>
      <c r="H353" s="245" t="s">
        <v>440</v>
      </c>
      <c r="I353" s="248" t="str">
        <f>VLOOKUP(A353,ورقة4!$A$1:$B$1271,2,0)</f>
        <v>الثانية</v>
      </c>
      <c r="T353" s="249"/>
      <c r="Y353" s="245" t="s">
        <v>1573</v>
      </c>
      <c r="Z353" s="245" t="s">
        <v>1573</v>
      </c>
    </row>
    <row r="354" spans="1:26" x14ac:dyDescent="0.3">
      <c r="A354" s="245">
        <v>119425</v>
      </c>
      <c r="B354" s="245" t="s">
        <v>3245</v>
      </c>
      <c r="C354" s="245" t="s">
        <v>855</v>
      </c>
      <c r="D354" s="245" t="s">
        <v>1155</v>
      </c>
      <c r="E354" s="245" t="s">
        <v>439</v>
      </c>
      <c r="F354" s="247">
        <v>35702</v>
      </c>
      <c r="G354" s="245" t="s">
        <v>415</v>
      </c>
      <c r="H354" s="245" t="s">
        <v>440</v>
      </c>
      <c r="I354" s="248" t="str">
        <f>VLOOKUP(A354,ورقة4!$A$1:$B$1271,2,0)</f>
        <v>الثانية</v>
      </c>
      <c r="T354" s="249"/>
      <c r="Y354" s="245" t="s">
        <v>1573</v>
      </c>
      <c r="Z354" s="245" t="s">
        <v>1573</v>
      </c>
    </row>
    <row r="355" spans="1:26" x14ac:dyDescent="0.3">
      <c r="A355" s="245">
        <v>119467</v>
      </c>
      <c r="B355" s="245" t="s">
        <v>3246</v>
      </c>
      <c r="C355" s="245" t="s">
        <v>69</v>
      </c>
      <c r="D355" s="245" t="s">
        <v>341</v>
      </c>
      <c r="E355" s="245" t="s">
        <v>439</v>
      </c>
      <c r="F355" s="247">
        <v>35450</v>
      </c>
      <c r="G355" s="245" t="s">
        <v>3247</v>
      </c>
      <c r="H355" s="245" t="s">
        <v>440</v>
      </c>
      <c r="I355" s="248" t="str">
        <f>VLOOKUP(A355,ورقة4!$A$1:$B$1271,2,0)</f>
        <v>الثانية</v>
      </c>
      <c r="T355" s="249"/>
      <c r="Y355" s="245" t="s">
        <v>1573</v>
      </c>
      <c r="Z355" s="245" t="s">
        <v>1573</v>
      </c>
    </row>
    <row r="356" spans="1:26" x14ac:dyDescent="0.3">
      <c r="A356" s="245">
        <v>119469</v>
      </c>
      <c r="B356" s="245" t="s">
        <v>3248</v>
      </c>
      <c r="C356" s="245" t="s">
        <v>91</v>
      </c>
      <c r="D356" s="245" t="s">
        <v>3249</v>
      </c>
      <c r="E356" s="245" t="s">
        <v>439</v>
      </c>
      <c r="F356" s="247">
        <v>35543</v>
      </c>
      <c r="G356" s="245" t="s">
        <v>415</v>
      </c>
      <c r="H356" s="245" t="s">
        <v>440</v>
      </c>
      <c r="I356" s="248" t="str">
        <f>VLOOKUP(A356,ورقة4!$A$1:$B$1271,2,0)</f>
        <v>الثانية</v>
      </c>
      <c r="T356" s="249"/>
      <c r="Y356" s="245" t="s">
        <v>1573</v>
      </c>
      <c r="Z356" s="245" t="s">
        <v>1573</v>
      </c>
    </row>
    <row r="357" spans="1:26" x14ac:dyDescent="0.3">
      <c r="A357" s="245">
        <v>119515</v>
      </c>
      <c r="B357" s="245" t="s">
        <v>3250</v>
      </c>
      <c r="C357" s="245" t="s">
        <v>180</v>
      </c>
      <c r="D357" s="245" t="s">
        <v>481</v>
      </c>
      <c r="E357" s="245" t="s">
        <v>439</v>
      </c>
      <c r="F357" s="247">
        <v>35924</v>
      </c>
      <c r="G357" s="245" t="s">
        <v>3251</v>
      </c>
      <c r="H357" s="245" t="s">
        <v>440</v>
      </c>
      <c r="I357" s="248" t="str">
        <f>VLOOKUP(A357,ورقة4!$A$1:$B$1271,2,0)</f>
        <v>الثانية</v>
      </c>
      <c r="T357" s="249"/>
      <c r="Y357" s="245" t="s">
        <v>1573</v>
      </c>
      <c r="Z357" s="245" t="s">
        <v>1573</v>
      </c>
    </row>
    <row r="358" spans="1:26" x14ac:dyDescent="0.3">
      <c r="A358" s="245">
        <v>119543</v>
      </c>
      <c r="B358" s="245" t="s">
        <v>3252</v>
      </c>
      <c r="C358" s="245" t="s">
        <v>571</v>
      </c>
      <c r="D358" s="245" t="s">
        <v>283</v>
      </c>
      <c r="E358" s="245" t="s">
        <v>439</v>
      </c>
      <c r="F358" s="247">
        <v>34158</v>
      </c>
      <c r="G358" s="245" t="s">
        <v>427</v>
      </c>
      <c r="H358" s="245" t="s">
        <v>440</v>
      </c>
      <c r="I358" s="248" t="str">
        <f>VLOOKUP(A358,ورقة4!$A$1:$B$1271,2,0)</f>
        <v>الثانية</v>
      </c>
      <c r="T358" s="249"/>
      <c r="Y358" s="245" t="s">
        <v>1573</v>
      </c>
      <c r="Z358" s="245" t="s">
        <v>1573</v>
      </c>
    </row>
    <row r="359" spans="1:26" x14ac:dyDescent="0.3">
      <c r="A359" s="245">
        <v>119603</v>
      </c>
      <c r="B359" s="245" t="s">
        <v>3253</v>
      </c>
      <c r="C359" s="245" t="s">
        <v>102</v>
      </c>
      <c r="D359" s="245" t="s">
        <v>956</v>
      </c>
      <c r="E359" s="245" t="s">
        <v>439</v>
      </c>
      <c r="F359" s="247">
        <v>33998</v>
      </c>
      <c r="G359" s="245" t="s">
        <v>809</v>
      </c>
      <c r="H359" s="245" t="s">
        <v>440</v>
      </c>
      <c r="I359" s="248" t="str">
        <f>VLOOKUP(A359,ورقة4!$A$1:$B$1271,2,0)</f>
        <v>الثانية</v>
      </c>
      <c r="T359" s="249"/>
      <c r="Y359" s="245" t="s">
        <v>1573</v>
      </c>
      <c r="Z359" s="245" t="s">
        <v>1573</v>
      </c>
    </row>
    <row r="360" spans="1:26" x14ac:dyDescent="0.3">
      <c r="A360" s="245">
        <v>119630</v>
      </c>
      <c r="B360" s="245" t="s">
        <v>3254</v>
      </c>
      <c r="C360" s="245" t="s">
        <v>3255</v>
      </c>
      <c r="D360" s="245" t="s">
        <v>2427</v>
      </c>
      <c r="E360" s="245" t="s">
        <v>439</v>
      </c>
      <c r="F360" s="247">
        <v>35065</v>
      </c>
      <c r="G360" s="245" t="s">
        <v>3256</v>
      </c>
      <c r="H360" s="245" t="s">
        <v>440</v>
      </c>
      <c r="I360" s="248" t="str">
        <f>VLOOKUP(A360,ورقة4!$A$1:$B$1271,2,0)</f>
        <v>الثانية</v>
      </c>
      <c r="T360" s="249"/>
      <c r="Y360" s="245" t="s">
        <v>1573</v>
      </c>
      <c r="Z360" s="245" t="s">
        <v>1573</v>
      </c>
    </row>
    <row r="361" spans="1:26" x14ac:dyDescent="0.3">
      <c r="A361" s="245">
        <v>119685</v>
      </c>
      <c r="B361" s="245" t="s">
        <v>3257</v>
      </c>
      <c r="C361" s="245" t="s">
        <v>131</v>
      </c>
      <c r="D361" s="245" t="s">
        <v>3258</v>
      </c>
      <c r="E361" s="245" t="s">
        <v>439</v>
      </c>
      <c r="F361" s="247">
        <v>26212</v>
      </c>
      <c r="G361" s="245" t="s">
        <v>808</v>
      </c>
      <c r="H361" s="245" t="s">
        <v>440</v>
      </c>
      <c r="I361" s="248" t="str">
        <f>VLOOKUP(A361,ورقة4!$A$1:$B$1271,2,0)</f>
        <v>الثانية</v>
      </c>
      <c r="T361" s="249"/>
      <c r="Y361" s="245" t="s">
        <v>1573</v>
      </c>
      <c r="Z361" s="245" t="s">
        <v>1573</v>
      </c>
    </row>
    <row r="362" spans="1:26" x14ac:dyDescent="0.3">
      <c r="A362" s="245">
        <v>119746</v>
      </c>
      <c r="B362" s="245" t="s">
        <v>3259</v>
      </c>
      <c r="C362" s="245" t="s">
        <v>128</v>
      </c>
      <c r="D362" s="245" t="s">
        <v>353</v>
      </c>
      <c r="E362" s="245" t="s">
        <v>439</v>
      </c>
      <c r="F362" s="247"/>
      <c r="H362" s="245" t="s">
        <v>440</v>
      </c>
      <c r="I362" s="248" t="str">
        <f>VLOOKUP(A362,ورقة4!$A$1:$B$1271,2,0)</f>
        <v>الثانية</v>
      </c>
      <c r="T362" s="249"/>
      <c r="Y362" s="245" t="s">
        <v>1573</v>
      </c>
      <c r="Z362" s="245" t="s">
        <v>1573</v>
      </c>
    </row>
    <row r="363" spans="1:26" x14ac:dyDescent="0.3">
      <c r="A363" s="245">
        <v>119881</v>
      </c>
      <c r="B363" s="245" t="s">
        <v>3260</v>
      </c>
      <c r="C363" s="245" t="s">
        <v>77</v>
      </c>
      <c r="D363" s="245" t="s">
        <v>248</v>
      </c>
      <c r="E363" s="245" t="s">
        <v>439</v>
      </c>
      <c r="F363" s="247">
        <v>35796</v>
      </c>
      <c r="G363" s="245" t="s">
        <v>415</v>
      </c>
      <c r="H363" s="245" t="s">
        <v>440</v>
      </c>
      <c r="I363" s="248" t="str">
        <f>VLOOKUP(A363,ورقة4!$A$1:$B$1271,2,0)</f>
        <v>الثانية</v>
      </c>
      <c r="T363" s="249"/>
      <c r="Y363" s="245" t="s">
        <v>1573</v>
      </c>
      <c r="Z363" s="245" t="s">
        <v>1573</v>
      </c>
    </row>
    <row r="364" spans="1:26" x14ac:dyDescent="0.3">
      <c r="A364" s="245">
        <v>119882</v>
      </c>
      <c r="B364" s="245" t="s">
        <v>3261</v>
      </c>
      <c r="C364" s="245" t="s">
        <v>507</v>
      </c>
      <c r="D364" s="245" t="s">
        <v>3262</v>
      </c>
      <c r="E364" s="245" t="s">
        <v>439</v>
      </c>
      <c r="F364" s="247">
        <v>33396</v>
      </c>
      <c r="G364" s="245" t="s">
        <v>812</v>
      </c>
      <c r="H364" s="245" t="s">
        <v>440</v>
      </c>
      <c r="I364" s="248" t="str">
        <f>VLOOKUP(A364,ورقة4!$A$1:$B$1271,2,0)</f>
        <v>الثانية</v>
      </c>
      <c r="T364" s="249"/>
      <c r="Y364" s="245" t="s">
        <v>1573</v>
      </c>
      <c r="Z364" s="245" t="s">
        <v>1573</v>
      </c>
    </row>
    <row r="365" spans="1:26" x14ac:dyDescent="0.3">
      <c r="A365" s="245">
        <v>120087</v>
      </c>
      <c r="B365" s="245" t="s">
        <v>3263</v>
      </c>
      <c r="C365" s="245" t="s">
        <v>75</v>
      </c>
      <c r="D365" s="245" t="s">
        <v>368</v>
      </c>
      <c r="E365" s="245" t="s">
        <v>439</v>
      </c>
      <c r="F365" s="247">
        <v>35065</v>
      </c>
      <c r="G365" s="245" t="s">
        <v>415</v>
      </c>
      <c r="H365" s="245" t="s">
        <v>440</v>
      </c>
      <c r="I365" s="248" t="str">
        <f>VLOOKUP(A365,ورقة4!$A$1:$B$1271,2,0)</f>
        <v>الثانية</v>
      </c>
      <c r="T365" s="249"/>
      <c r="Y365" s="245" t="s">
        <v>1573</v>
      </c>
      <c r="Z365" s="245" t="s">
        <v>1573</v>
      </c>
    </row>
    <row r="366" spans="1:26" x14ac:dyDescent="0.3">
      <c r="A366" s="245">
        <v>120230</v>
      </c>
      <c r="B366" s="245" t="s">
        <v>3264</v>
      </c>
      <c r="C366" s="245" t="s">
        <v>69</v>
      </c>
      <c r="D366" s="245" t="s">
        <v>658</v>
      </c>
      <c r="E366" s="245" t="s">
        <v>439</v>
      </c>
      <c r="F366" s="247">
        <v>32554</v>
      </c>
      <c r="G366" s="245" t="s">
        <v>415</v>
      </c>
      <c r="H366" s="245" t="s">
        <v>440</v>
      </c>
      <c r="I366" s="248" t="str">
        <f>VLOOKUP(A366,ورقة4!$A$1:$B$1271,2,0)</f>
        <v>الثانية</v>
      </c>
      <c r="T366" s="249"/>
      <c r="Y366" s="245" t="s">
        <v>1573</v>
      </c>
      <c r="Z366" s="245" t="s">
        <v>1573</v>
      </c>
    </row>
    <row r="367" spans="1:26" x14ac:dyDescent="0.3">
      <c r="A367" s="245">
        <v>120332</v>
      </c>
      <c r="B367" s="245" t="s">
        <v>3265</v>
      </c>
      <c r="C367" s="245" t="s">
        <v>102</v>
      </c>
      <c r="D367" s="245" t="s">
        <v>604</v>
      </c>
      <c r="E367" s="245" t="s">
        <v>439</v>
      </c>
      <c r="F367" s="247">
        <v>34335</v>
      </c>
      <c r="G367" s="245" t="s">
        <v>425</v>
      </c>
      <c r="H367" s="245" t="s">
        <v>440</v>
      </c>
      <c r="I367" s="250" t="str">
        <f>VLOOKUP(A367,ورقة4!$A$1:$B$1271,2,0)</f>
        <v>الثانية</v>
      </c>
      <c r="T367" s="249"/>
      <c r="Y367" s="245" t="s">
        <v>1573</v>
      </c>
      <c r="Z367" s="245" t="s">
        <v>1573</v>
      </c>
    </row>
    <row r="368" spans="1:26" x14ac:dyDescent="0.3">
      <c r="A368" s="245">
        <v>120336</v>
      </c>
      <c r="B368" s="245" t="s">
        <v>3266</v>
      </c>
      <c r="C368" s="245" t="s">
        <v>3267</v>
      </c>
      <c r="D368" s="245" t="s">
        <v>306</v>
      </c>
      <c r="E368" s="245" t="s">
        <v>439</v>
      </c>
      <c r="F368" s="247">
        <v>31535</v>
      </c>
      <c r="G368" s="245" t="s">
        <v>415</v>
      </c>
      <c r="H368" s="245" t="s">
        <v>440</v>
      </c>
      <c r="I368" s="248" t="str">
        <f>VLOOKUP(A368,ورقة4!$A$1:$B$1271,2,0)</f>
        <v>الثانية</v>
      </c>
      <c r="T368" s="249"/>
      <c r="Y368" s="245" t="s">
        <v>1573</v>
      </c>
      <c r="Z368" s="245" t="s">
        <v>1573</v>
      </c>
    </row>
    <row r="369" spans="1:26" x14ac:dyDescent="0.3">
      <c r="A369" s="245">
        <v>120394</v>
      </c>
      <c r="B369" s="245" t="s">
        <v>3268</v>
      </c>
      <c r="C369" s="245" t="s">
        <v>65</v>
      </c>
      <c r="D369" s="245" t="s">
        <v>272</v>
      </c>
      <c r="E369" s="245" t="s">
        <v>439</v>
      </c>
      <c r="F369" s="247">
        <v>34335</v>
      </c>
      <c r="G369" s="245" t="s">
        <v>808</v>
      </c>
      <c r="H369" s="245" t="s">
        <v>440</v>
      </c>
      <c r="I369" s="248" t="str">
        <f>VLOOKUP(A369,ورقة4!$A$1:$B$1271,2,0)</f>
        <v>الثانية</v>
      </c>
      <c r="T369" s="249"/>
      <c r="Y369" s="245" t="s">
        <v>1573</v>
      </c>
      <c r="Z369" s="245" t="s">
        <v>1573</v>
      </c>
    </row>
    <row r="370" spans="1:26" x14ac:dyDescent="0.3">
      <c r="A370" s="245">
        <v>120408</v>
      </c>
      <c r="B370" s="245" t="s">
        <v>3269</v>
      </c>
      <c r="C370" s="245" t="s">
        <v>117</v>
      </c>
      <c r="D370" s="245" t="s">
        <v>685</v>
      </c>
      <c r="E370" s="245" t="s">
        <v>439</v>
      </c>
      <c r="F370" s="247">
        <v>34048</v>
      </c>
      <c r="G370" s="245" t="s">
        <v>1606</v>
      </c>
      <c r="H370" s="245" t="s">
        <v>440</v>
      </c>
      <c r="I370" s="248" t="str">
        <f>VLOOKUP(A370,ورقة4!$A$1:$B$1271,2,0)</f>
        <v>الثانية</v>
      </c>
      <c r="T370" s="249"/>
      <c r="Y370" s="245" t="s">
        <v>1573</v>
      </c>
      <c r="Z370" s="245" t="s">
        <v>1573</v>
      </c>
    </row>
    <row r="371" spans="1:26" x14ac:dyDescent="0.3">
      <c r="A371" s="245">
        <v>120452</v>
      </c>
      <c r="B371" s="245" t="s">
        <v>3270</v>
      </c>
      <c r="C371" s="245" t="s">
        <v>75</v>
      </c>
      <c r="D371" s="245" t="s">
        <v>3271</v>
      </c>
      <c r="E371" s="245" t="s">
        <v>439</v>
      </c>
      <c r="F371" s="247">
        <v>33623</v>
      </c>
      <c r="G371" s="245" t="s">
        <v>3272</v>
      </c>
      <c r="H371" s="245" t="s">
        <v>440</v>
      </c>
      <c r="I371" s="248" t="str">
        <f>VLOOKUP(A371,ورقة4!$A$1:$B$1271,2,0)</f>
        <v>الثانية</v>
      </c>
      <c r="T371" s="249"/>
      <c r="Y371" s="245" t="s">
        <v>1573</v>
      </c>
      <c r="Z371" s="245" t="s">
        <v>1573</v>
      </c>
    </row>
    <row r="372" spans="1:26" x14ac:dyDescent="0.3">
      <c r="A372" s="245">
        <v>120587</v>
      </c>
      <c r="B372" s="245" t="s">
        <v>3273</v>
      </c>
      <c r="C372" s="245" t="s">
        <v>128</v>
      </c>
      <c r="D372" s="245" t="s">
        <v>273</v>
      </c>
      <c r="E372" s="245" t="s">
        <v>439</v>
      </c>
      <c r="F372" s="247">
        <v>32631</v>
      </c>
      <c r="G372" s="245" t="s">
        <v>415</v>
      </c>
      <c r="H372" s="245" t="s">
        <v>440</v>
      </c>
      <c r="I372" s="248" t="str">
        <f>VLOOKUP(A372,ورقة4!$A$1:$B$1271,2,0)</f>
        <v>الثانية</v>
      </c>
      <c r="T372" s="249"/>
      <c r="X372" s="245" t="s">
        <v>1573</v>
      </c>
      <c r="Y372" s="245" t="s">
        <v>1573</v>
      </c>
      <c r="Z372" s="245" t="s">
        <v>1573</v>
      </c>
    </row>
    <row r="373" spans="1:26" x14ac:dyDescent="0.3">
      <c r="A373" s="245">
        <v>120624</v>
      </c>
      <c r="B373" s="245" t="s">
        <v>3274</v>
      </c>
      <c r="C373" s="245" t="s">
        <v>115</v>
      </c>
      <c r="D373" s="245" t="s">
        <v>341</v>
      </c>
      <c r="E373" s="245" t="s">
        <v>439</v>
      </c>
      <c r="F373" s="247">
        <v>33622</v>
      </c>
      <c r="G373" s="245" t="s">
        <v>415</v>
      </c>
      <c r="H373" s="245" t="s">
        <v>440</v>
      </c>
      <c r="I373" s="248" t="str">
        <f>VLOOKUP(A373,ورقة4!$A$1:$B$1271,2,0)</f>
        <v>الثانية</v>
      </c>
      <c r="T373" s="249"/>
      <c r="Y373" s="245" t="s">
        <v>1573</v>
      </c>
      <c r="Z373" s="245" t="s">
        <v>1573</v>
      </c>
    </row>
    <row r="374" spans="1:26" x14ac:dyDescent="0.3">
      <c r="A374" s="245">
        <v>120627</v>
      </c>
      <c r="B374" s="245" t="s">
        <v>3275</v>
      </c>
      <c r="C374" s="245" t="s">
        <v>74</v>
      </c>
      <c r="D374" s="245" t="s">
        <v>3276</v>
      </c>
      <c r="E374" s="245" t="s">
        <v>439</v>
      </c>
      <c r="F374" s="247">
        <v>32965</v>
      </c>
      <c r="G374" s="245" t="s">
        <v>415</v>
      </c>
      <c r="H374" s="245" t="s">
        <v>440</v>
      </c>
      <c r="I374" s="248" t="str">
        <f>VLOOKUP(A374,ورقة4!$A$1:$B$1271,2,0)</f>
        <v>الثانية</v>
      </c>
      <c r="T374" s="249"/>
      <c r="Y374" s="245" t="s">
        <v>1573</v>
      </c>
      <c r="Z374" s="245" t="s">
        <v>1573</v>
      </c>
    </row>
    <row r="375" spans="1:26" x14ac:dyDescent="0.3">
      <c r="A375" s="245">
        <v>120636</v>
      </c>
      <c r="B375" s="245" t="s">
        <v>3277</v>
      </c>
      <c r="C375" s="245" t="s">
        <v>180</v>
      </c>
      <c r="D375" s="245" t="s">
        <v>3278</v>
      </c>
      <c r="E375" s="245" t="s">
        <v>439</v>
      </c>
      <c r="F375" s="247">
        <v>35548</v>
      </c>
      <c r="G375" s="245" t="s">
        <v>3251</v>
      </c>
      <c r="H375" s="245" t="s">
        <v>440</v>
      </c>
      <c r="I375" s="248" t="str">
        <f>VLOOKUP(A375,ورقة4!$A$1:$B$1271,2,0)</f>
        <v>الثانية</v>
      </c>
      <c r="T375" s="249"/>
      <c r="Y375" s="245" t="s">
        <v>1573</v>
      </c>
      <c r="Z375" s="245" t="s">
        <v>1573</v>
      </c>
    </row>
    <row r="376" spans="1:26" x14ac:dyDescent="0.3">
      <c r="A376" s="245">
        <v>120730</v>
      </c>
      <c r="B376" s="245" t="s">
        <v>3279</v>
      </c>
      <c r="C376" s="245" t="s">
        <v>536</v>
      </c>
      <c r="D376" s="245" t="s">
        <v>615</v>
      </c>
      <c r="E376" s="245" t="s">
        <v>439</v>
      </c>
      <c r="F376" s="247">
        <v>35431</v>
      </c>
      <c r="G376" s="245" t="s">
        <v>415</v>
      </c>
      <c r="H376" s="245" t="s">
        <v>440</v>
      </c>
      <c r="I376" s="248" t="str">
        <f>VLOOKUP(A376,ورقة4!$A$1:$B$1271,2,0)</f>
        <v>الثانية</v>
      </c>
      <c r="T376" s="249"/>
      <c r="Y376" s="245" t="s">
        <v>1573</v>
      </c>
      <c r="Z376" s="245" t="s">
        <v>1573</v>
      </c>
    </row>
    <row r="377" spans="1:26" x14ac:dyDescent="0.3">
      <c r="A377" s="245">
        <v>120739</v>
      </c>
      <c r="B377" s="245" t="s">
        <v>3280</v>
      </c>
      <c r="C377" s="245" t="s">
        <v>66</v>
      </c>
      <c r="D377" s="245" t="s">
        <v>283</v>
      </c>
      <c r="E377" s="245" t="s">
        <v>439</v>
      </c>
      <c r="F377" s="247">
        <v>31415</v>
      </c>
      <c r="G377" s="245" t="s">
        <v>415</v>
      </c>
      <c r="H377" s="245" t="s">
        <v>440</v>
      </c>
      <c r="I377" s="248" t="str">
        <f>VLOOKUP(A377,ورقة4!$A$1:$B$1271,2,0)</f>
        <v>الثانية</v>
      </c>
      <c r="T377" s="249"/>
      <c r="Y377" s="245" t="s">
        <v>1573</v>
      </c>
      <c r="Z377" s="245" t="s">
        <v>1573</v>
      </c>
    </row>
    <row r="378" spans="1:26" x14ac:dyDescent="0.3">
      <c r="A378" s="245">
        <v>120747</v>
      </c>
      <c r="B378" s="245" t="s">
        <v>3281</v>
      </c>
      <c r="C378" s="245" t="s">
        <v>144</v>
      </c>
      <c r="D378" s="245" t="s">
        <v>3282</v>
      </c>
      <c r="E378" s="245" t="s">
        <v>439</v>
      </c>
      <c r="F378" s="247">
        <v>33817</v>
      </c>
      <c r="G378" s="245" t="s">
        <v>808</v>
      </c>
      <c r="H378" s="245" t="s">
        <v>440</v>
      </c>
      <c r="I378" s="248" t="str">
        <f>VLOOKUP(A378,ورقة4!$A$1:$B$1271,2,0)</f>
        <v>الثانية</v>
      </c>
      <c r="T378" s="249"/>
      <c r="Y378" s="245" t="s">
        <v>1573</v>
      </c>
      <c r="Z378" s="245" t="s">
        <v>1573</v>
      </c>
    </row>
    <row r="379" spans="1:26" x14ac:dyDescent="0.3">
      <c r="A379" s="245">
        <v>120770</v>
      </c>
      <c r="B379" s="245" t="s">
        <v>3283</v>
      </c>
      <c r="C379" s="245" t="s">
        <v>128</v>
      </c>
      <c r="D379" s="245" t="s">
        <v>364</v>
      </c>
      <c r="E379" s="245" t="s">
        <v>439</v>
      </c>
      <c r="F379" s="247">
        <v>31959</v>
      </c>
      <c r="G379" s="245" t="s">
        <v>808</v>
      </c>
      <c r="H379" s="245" t="s">
        <v>440</v>
      </c>
      <c r="I379" s="248" t="str">
        <f>VLOOKUP(A379,ورقة4!$A$1:$B$1271,2,0)</f>
        <v>الثانية</v>
      </c>
      <c r="T379" s="249"/>
      <c r="Y379" s="245" t="s">
        <v>1573</v>
      </c>
      <c r="Z379" s="245" t="s">
        <v>1573</v>
      </c>
    </row>
    <row r="380" spans="1:26" x14ac:dyDescent="0.3">
      <c r="A380" s="245">
        <v>120816</v>
      </c>
      <c r="B380" s="245" t="s">
        <v>3284</v>
      </c>
      <c r="C380" s="245" t="s">
        <v>3285</v>
      </c>
      <c r="D380" s="245" t="s">
        <v>287</v>
      </c>
      <c r="E380" s="245" t="s">
        <v>439</v>
      </c>
      <c r="F380" s="247">
        <v>35438</v>
      </c>
      <c r="G380" s="245" t="s">
        <v>415</v>
      </c>
      <c r="H380" s="245" t="s">
        <v>440</v>
      </c>
      <c r="I380" s="248" t="str">
        <f>VLOOKUP(A380,ورقة4!$A$1:$B$1271,2,0)</f>
        <v>الثانية</v>
      </c>
      <c r="T380" s="249"/>
      <c r="Y380" s="245" t="s">
        <v>1573</v>
      </c>
      <c r="Z380" s="245" t="s">
        <v>1573</v>
      </c>
    </row>
    <row r="381" spans="1:26" x14ac:dyDescent="0.3">
      <c r="A381" s="245">
        <v>120820</v>
      </c>
      <c r="B381" s="245" t="s">
        <v>3307</v>
      </c>
      <c r="C381" s="245" t="s">
        <v>607</v>
      </c>
      <c r="D381" s="245" t="s">
        <v>321</v>
      </c>
      <c r="E381" s="245" t="s">
        <v>439</v>
      </c>
      <c r="F381" s="247">
        <v>34154</v>
      </c>
      <c r="G381" s="245" t="s">
        <v>415</v>
      </c>
      <c r="H381" s="245" t="s">
        <v>440</v>
      </c>
      <c r="I381" s="248" t="str">
        <f>VLOOKUP(A381,ورقة4!$A$1:$B$1271,2,0)</f>
        <v>الثانية</v>
      </c>
      <c r="T381" s="249"/>
      <c r="Z381" s="245" t="s">
        <v>1573</v>
      </c>
    </row>
    <row r="382" spans="1:26" x14ac:dyDescent="0.3">
      <c r="A382" s="245">
        <v>121169</v>
      </c>
      <c r="B382" s="245" t="s">
        <v>3308</v>
      </c>
      <c r="C382" s="245" t="s">
        <v>596</v>
      </c>
      <c r="D382" s="245" t="s">
        <v>388</v>
      </c>
      <c r="E382" s="245" t="s">
        <v>439</v>
      </c>
      <c r="F382" s="247">
        <v>35243</v>
      </c>
      <c r="G382" s="245" t="s">
        <v>415</v>
      </c>
      <c r="H382" s="245" t="s">
        <v>440</v>
      </c>
      <c r="I382" s="248" t="str">
        <f>VLOOKUP(A382,ورقة4!$A$1:$B$1271,2,0)</f>
        <v>الثانية</v>
      </c>
      <c r="T382" s="249"/>
      <c r="Z382" s="245" t="s">
        <v>1573</v>
      </c>
    </row>
    <row r="383" spans="1:26" x14ac:dyDescent="0.3">
      <c r="A383" s="245">
        <v>118114</v>
      </c>
      <c r="B383" s="245" t="s">
        <v>3309</v>
      </c>
      <c r="C383" s="245" t="s">
        <v>131</v>
      </c>
      <c r="D383" s="245" t="s">
        <v>540</v>
      </c>
      <c r="E383" s="245" t="s">
        <v>439</v>
      </c>
      <c r="F383" s="247">
        <v>32874</v>
      </c>
      <c r="G383" s="245" t="s">
        <v>3310</v>
      </c>
      <c r="H383" s="245" t="s">
        <v>440</v>
      </c>
      <c r="I383" s="248" t="str">
        <f>VLOOKUP(A383,ورقة4!$A$1:$B$1271,2,0)</f>
        <v>الثانية</v>
      </c>
      <c r="T383" s="249"/>
      <c r="Z383" s="245" t="s">
        <v>1573</v>
      </c>
    </row>
    <row r="384" spans="1:26" x14ac:dyDescent="0.3">
      <c r="A384" s="245">
        <v>119495</v>
      </c>
      <c r="B384" s="245" t="s">
        <v>3311</v>
      </c>
      <c r="C384" s="245" t="s">
        <v>476</v>
      </c>
      <c r="D384" s="245" t="s">
        <v>304</v>
      </c>
      <c r="E384" s="245" t="s">
        <v>439</v>
      </c>
      <c r="F384" s="247"/>
      <c r="H384" s="245" t="s">
        <v>440</v>
      </c>
      <c r="I384" s="248" t="str">
        <f>VLOOKUP(A384,ورقة4!$A$1:$B$1271,2,0)</f>
        <v>الثانية</v>
      </c>
      <c r="T384" s="249"/>
      <c r="Z384" s="245" t="s">
        <v>1573</v>
      </c>
    </row>
    <row r="385" spans="1:26" x14ac:dyDescent="0.3">
      <c r="A385" s="245">
        <v>120827</v>
      </c>
      <c r="B385" s="245" t="s">
        <v>3312</v>
      </c>
      <c r="C385" s="245" t="s">
        <v>114</v>
      </c>
      <c r="D385" s="245" t="s">
        <v>254</v>
      </c>
      <c r="E385" s="245" t="s">
        <v>439</v>
      </c>
      <c r="F385" s="247">
        <v>33737</v>
      </c>
      <c r="G385" s="245" t="s">
        <v>808</v>
      </c>
      <c r="H385" s="245" t="s">
        <v>440</v>
      </c>
      <c r="I385" s="248" t="str">
        <f>VLOOKUP(A385,ورقة4!$A$1:$B$1271,2,0)</f>
        <v>الثانية</v>
      </c>
      <c r="T385" s="249"/>
      <c r="Z385" s="245" t="s">
        <v>1573</v>
      </c>
    </row>
    <row r="386" spans="1:26" x14ac:dyDescent="0.3">
      <c r="A386" s="245">
        <v>120861</v>
      </c>
      <c r="B386" s="245" t="s">
        <v>3313</v>
      </c>
      <c r="C386" s="245" t="s">
        <v>140</v>
      </c>
      <c r="D386" s="245" t="s">
        <v>347</v>
      </c>
      <c r="E386" s="245" t="s">
        <v>439</v>
      </c>
      <c r="F386" s="247">
        <v>35440</v>
      </c>
      <c r="G386" s="245" t="s">
        <v>814</v>
      </c>
      <c r="H386" s="245" t="s">
        <v>440</v>
      </c>
      <c r="I386" s="248" t="str">
        <f>VLOOKUP(A386,ورقة4!$A$1:$B$1271,2,0)</f>
        <v>الثانية</v>
      </c>
      <c r="T386" s="249"/>
      <c r="W386" s="245" t="s">
        <v>1573</v>
      </c>
      <c r="Z386" s="245" t="s">
        <v>1573</v>
      </c>
    </row>
    <row r="387" spans="1:26" x14ac:dyDescent="0.3">
      <c r="A387" s="245">
        <v>120900</v>
      </c>
      <c r="B387" s="245" t="s">
        <v>3314</v>
      </c>
      <c r="C387" s="245" t="s">
        <v>67</v>
      </c>
      <c r="D387" s="245" t="s">
        <v>330</v>
      </c>
      <c r="E387" s="245" t="s">
        <v>439</v>
      </c>
      <c r="F387" s="247">
        <v>21978</v>
      </c>
      <c r="G387" s="245" t="s">
        <v>415</v>
      </c>
      <c r="H387" s="245" t="s">
        <v>440</v>
      </c>
      <c r="I387" s="248" t="str">
        <f>VLOOKUP(A387,ورقة4!$A$1:$B$1271,2,0)</f>
        <v>الثانية</v>
      </c>
      <c r="T387" s="249"/>
      <c r="Z387" s="245" t="s">
        <v>1573</v>
      </c>
    </row>
    <row r="388" spans="1:26" x14ac:dyDescent="0.3">
      <c r="A388" s="245">
        <v>120919</v>
      </c>
      <c r="B388" s="245" t="s">
        <v>3315</v>
      </c>
      <c r="C388" s="245" t="s">
        <v>192</v>
      </c>
      <c r="D388" s="245" t="s">
        <v>955</v>
      </c>
      <c r="E388" s="245" t="s">
        <v>439</v>
      </c>
      <c r="F388" s="247">
        <v>32392</v>
      </c>
      <c r="G388" s="245" t="s">
        <v>415</v>
      </c>
      <c r="H388" s="245" t="s">
        <v>440</v>
      </c>
      <c r="I388" s="248" t="str">
        <f>VLOOKUP(A388,ورقة4!$A$1:$B$1271,2,0)</f>
        <v>الثانية</v>
      </c>
      <c r="T388" s="249"/>
      <c r="V388" s="245" t="s">
        <v>1573</v>
      </c>
      <c r="W388" s="245" t="s">
        <v>1573</v>
      </c>
      <c r="Z388" s="245" t="s">
        <v>1573</v>
      </c>
    </row>
    <row r="389" spans="1:26" x14ac:dyDescent="0.3">
      <c r="A389" s="245">
        <v>121117</v>
      </c>
      <c r="B389" s="245" t="s">
        <v>3316</v>
      </c>
      <c r="C389" s="245" t="s">
        <v>128</v>
      </c>
      <c r="D389" s="245" t="s">
        <v>265</v>
      </c>
      <c r="E389" s="245" t="s">
        <v>439</v>
      </c>
      <c r="F389" s="247">
        <v>33091</v>
      </c>
      <c r="G389" s="245" t="s">
        <v>415</v>
      </c>
      <c r="H389" s="245" t="s">
        <v>440</v>
      </c>
      <c r="I389" s="248" t="str">
        <f>VLOOKUP(A389,ورقة4!$A$1:$B$1271,2,0)</f>
        <v>الثانية</v>
      </c>
      <c r="T389" s="249"/>
      <c r="Z389" s="245" t="s">
        <v>1573</v>
      </c>
    </row>
    <row r="390" spans="1:26" x14ac:dyDescent="0.3">
      <c r="A390" s="245">
        <v>121127</v>
      </c>
      <c r="B390" s="245" t="s">
        <v>3317</v>
      </c>
      <c r="C390" s="245" t="s">
        <v>78</v>
      </c>
      <c r="D390" s="245" t="s">
        <v>643</v>
      </c>
      <c r="E390" s="245" t="s">
        <v>439</v>
      </c>
      <c r="F390" s="247">
        <v>32969</v>
      </c>
      <c r="G390" s="245" t="s">
        <v>840</v>
      </c>
      <c r="H390" s="245" t="s">
        <v>440</v>
      </c>
      <c r="I390" s="248" t="str">
        <f>VLOOKUP(A390,ورقة4!$A$1:$B$1271,2,0)</f>
        <v>الثانية</v>
      </c>
      <c r="T390" s="249"/>
      <c r="V390" s="245" t="s">
        <v>1573</v>
      </c>
      <c r="W390" s="245" t="s">
        <v>1573</v>
      </c>
      <c r="Z390" s="245" t="s">
        <v>1573</v>
      </c>
    </row>
    <row r="391" spans="1:26" x14ac:dyDescent="0.3">
      <c r="A391" s="245">
        <v>121174</v>
      </c>
      <c r="B391" s="245" t="s">
        <v>3318</v>
      </c>
      <c r="C391" s="245" t="s">
        <v>3319</v>
      </c>
      <c r="D391" s="245" t="s">
        <v>276</v>
      </c>
      <c r="E391" s="245" t="s">
        <v>439</v>
      </c>
      <c r="F391" s="247">
        <v>33109</v>
      </c>
      <c r="G391" s="245" t="s">
        <v>415</v>
      </c>
      <c r="H391" s="245" t="s">
        <v>440</v>
      </c>
      <c r="I391" s="248" t="str">
        <f>VLOOKUP(A391,ورقة4!$A$1:$B$1271,2,0)</f>
        <v>الثانية</v>
      </c>
      <c r="T391" s="249"/>
      <c r="Z391" s="245" t="s">
        <v>1573</v>
      </c>
    </row>
    <row r="392" spans="1:26" x14ac:dyDescent="0.3">
      <c r="A392" s="245">
        <v>121187</v>
      </c>
      <c r="B392" s="245" t="s">
        <v>3320</v>
      </c>
      <c r="C392" s="245" t="s">
        <v>3321</v>
      </c>
      <c r="D392" s="245" t="s">
        <v>2018</v>
      </c>
      <c r="E392" s="245" t="s">
        <v>439</v>
      </c>
      <c r="F392" s="247">
        <v>36341</v>
      </c>
      <c r="G392" s="245" t="s">
        <v>808</v>
      </c>
      <c r="H392" s="245" t="s">
        <v>440</v>
      </c>
      <c r="I392" s="248" t="str">
        <f>VLOOKUP(A392,ورقة4!$A$1:$B$1271,2,0)</f>
        <v>الثانية</v>
      </c>
      <c r="T392" s="249"/>
      <c r="V392" s="245" t="s">
        <v>1573</v>
      </c>
      <c r="W392" s="245" t="s">
        <v>1573</v>
      </c>
      <c r="Z392" s="245" t="s">
        <v>1573</v>
      </c>
    </row>
    <row r="393" spans="1:26" x14ac:dyDescent="0.3">
      <c r="A393" s="245">
        <v>121219</v>
      </c>
      <c r="B393" s="245" t="s">
        <v>3322</v>
      </c>
      <c r="C393" s="245" t="s">
        <v>178</v>
      </c>
      <c r="D393" s="245" t="s">
        <v>288</v>
      </c>
      <c r="E393" s="245" t="s">
        <v>439</v>
      </c>
      <c r="F393" s="247">
        <v>36161</v>
      </c>
      <c r="G393" s="245" t="s">
        <v>3323</v>
      </c>
      <c r="H393" s="245" t="s">
        <v>440</v>
      </c>
      <c r="I393" s="248" t="str">
        <f>VLOOKUP(A393,ورقة4!$A$1:$B$1271,2,0)</f>
        <v>الثانية</v>
      </c>
      <c r="T393" s="249"/>
      <c r="V393" s="245" t="s">
        <v>1573</v>
      </c>
      <c r="Z393" s="245" t="s">
        <v>1573</v>
      </c>
    </row>
    <row r="394" spans="1:26" x14ac:dyDescent="0.3">
      <c r="A394" s="245">
        <v>121223</v>
      </c>
      <c r="B394" s="245" t="s">
        <v>3324</v>
      </c>
      <c r="C394" s="245" t="s">
        <v>90</v>
      </c>
      <c r="D394" s="245" t="s">
        <v>2639</v>
      </c>
      <c r="E394" s="245" t="s">
        <v>439</v>
      </c>
      <c r="F394" s="247">
        <v>35930</v>
      </c>
      <c r="G394" s="245" t="s">
        <v>415</v>
      </c>
      <c r="H394" s="245" t="s">
        <v>440</v>
      </c>
      <c r="I394" s="248" t="str">
        <f>VLOOKUP(A394,ورقة4!$A$1:$B$1271,2,0)</f>
        <v>الثانية</v>
      </c>
      <c r="T394" s="249"/>
      <c r="Z394" s="245" t="s">
        <v>1573</v>
      </c>
    </row>
    <row r="395" spans="1:26" x14ac:dyDescent="0.3">
      <c r="A395" s="245">
        <v>121276</v>
      </c>
      <c r="B395" s="245" t="s">
        <v>3325</v>
      </c>
      <c r="C395" s="245" t="s">
        <v>128</v>
      </c>
      <c r="D395" s="245" t="s">
        <v>995</v>
      </c>
      <c r="E395" s="245" t="s">
        <v>439</v>
      </c>
      <c r="F395" s="247">
        <v>33248</v>
      </c>
      <c r="G395" s="245" t="s">
        <v>3326</v>
      </c>
      <c r="H395" s="245" t="s">
        <v>440</v>
      </c>
      <c r="I395" s="248" t="str">
        <f>VLOOKUP(A395,ورقة4!$A$1:$B$1271,2,0)</f>
        <v>الثانية</v>
      </c>
      <c r="T395" s="249"/>
      <c r="Z395" s="245" t="s">
        <v>1573</v>
      </c>
    </row>
    <row r="396" spans="1:26" x14ac:dyDescent="0.3">
      <c r="A396" s="245">
        <v>121337</v>
      </c>
      <c r="B396" s="245" t="s">
        <v>3327</v>
      </c>
      <c r="C396" s="245" t="s">
        <v>3328</v>
      </c>
      <c r="D396" s="245" t="s">
        <v>273</v>
      </c>
      <c r="E396" s="245" t="s">
        <v>439</v>
      </c>
      <c r="F396" s="247"/>
      <c r="G396" s="245" t="s">
        <v>415</v>
      </c>
      <c r="H396" s="245" t="s">
        <v>440</v>
      </c>
      <c r="I396" s="248" t="str">
        <f>VLOOKUP(A396,ورقة4!$A$1:$B$1271,2,0)</f>
        <v>الثانية</v>
      </c>
      <c r="T396" s="249"/>
      <c r="Z396" s="245" t="s">
        <v>1573</v>
      </c>
    </row>
    <row r="397" spans="1:26" x14ac:dyDescent="0.3">
      <c r="A397" s="245">
        <v>121371</v>
      </c>
      <c r="B397" s="245" t="s">
        <v>3329</v>
      </c>
      <c r="C397" s="245" t="s">
        <v>107</v>
      </c>
      <c r="D397" s="245" t="s">
        <v>3330</v>
      </c>
      <c r="E397" s="245" t="s">
        <v>439</v>
      </c>
      <c r="F397" s="247">
        <v>35352</v>
      </c>
      <c r="G397" s="245" t="s">
        <v>2651</v>
      </c>
      <c r="H397" s="245" t="s">
        <v>440</v>
      </c>
      <c r="I397" s="248" t="str">
        <f>VLOOKUP(A397,ورقة4!$A$1:$B$1271,2,0)</f>
        <v>الثانية</v>
      </c>
      <c r="T397" s="249"/>
      <c r="Z397" s="245" t="s">
        <v>1573</v>
      </c>
    </row>
    <row r="398" spans="1:26" x14ac:dyDescent="0.3">
      <c r="A398" s="245">
        <v>119507</v>
      </c>
      <c r="B398" s="245" t="s">
        <v>3331</v>
      </c>
      <c r="C398" s="245" t="s">
        <v>603</v>
      </c>
      <c r="D398" s="245" t="s">
        <v>2710</v>
      </c>
      <c r="E398" s="245" t="s">
        <v>439</v>
      </c>
      <c r="F398" s="247">
        <v>36074</v>
      </c>
      <c r="G398" s="245" t="s">
        <v>3332</v>
      </c>
      <c r="H398" s="245" t="s">
        <v>440</v>
      </c>
      <c r="I398" s="248" t="str">
        <f>VLOOKUP(A398,ورقة4!$A$1:$B$1271,2,0)</f>
        <v>الثانية</v>
      </c>
      <c r="T398" s="249"/>
      <c r="Z398" s="245" t="s">
        <v>1573</v>
      </c>
    </row>
    <row r="399" spans="1:26" x14ac:dyDescent="0.3">
      <c r="A399" s="245">
        <v>121167</v>
      </c>
      <c r="B399" s="245" t="s">
        <v>3333</v>
      </c>
      <c r="C399" s="245" t="s">
        <v>128</v>
      </c>
      <c r="D399" s="245" t="s">
        <v>3334</v>
      </c>
      <c r="E399" s="245" t="s">
        <v>439</v>
      </c>
      <c r="F399" s="247">
        <v>32875</v>
      </c>
      <c r="G399" s="245" t="s">
        <v>3335</v>
      </c>
      <c r="H399" s="245" t="s">
        <v>440</v>
      </c>
      <c r="I399" s="248" t="str">
        <f>VLOOKUP(A399,ورقة4!$A$1:$B$1271,2,0)</f>
        <v>الثانية</v>
      </c>
      <c r="T399" s="249"/>
      <c r="Z399" s="245" t="s">
        <v>1573</v>
      </c>
    </row>
    <row r="400" spans="1:26" x14ac:dyDescent="0.3">
      <c r="A400" s="245">
        <v>121306</v>
      </c>
      <c r="B400" s="245" t="s">
        <v>3336</v>
      </c>
      <c r="C400" s="245" t="s">
        <v>210</v>
      </c>
      <c r="D400" s="245" t="s">
        <v>313</v>
      </c>
      <c r="E400" s="245" t="s">
        <v>439</v>
      </c>
      <c r="F400" s="247">
        <v>23071</v>
      </c>
      <c r="G400" s="245" t="s">
        <v>943</v>
      </c>
      <c r="H400" s="245" t="s">
        <v>440</v>
      </c>
      <c r="I400" s="248" t="str">
        <f>VLOOKUP(A400,ورقة4!$A$1:$B$1271,2,0)</f>
        <v>الثانية</v>
      </c>
      <c r="T400" s="249"/>
      <c r="Z400" s="245" t="s">
        <v>1573</v>
      </c>
    </row>
    <row r="401" spans="1:26" x14ac:dyDescent="0.3">
      <c r="A401" s="245">
        <v>109359</v>
      </c>
      <c r="B401" s="245" t="s">
        <v>3337</v>
      </c>
      <c r="C401" s="245" t="s">
        <v>120</v>
      </c>
      <c r="D401" s="245" t="s">
        <v>343</v>
      </c>
      <c r="E401" s="245" t="s">
        <v>439</v>
      </c>
      <c r="F401" s="247">
        <v>32188</v>
      </c>
      <c r="G401" s="245" t="s">
        <v>415</v>
      </c>
      <c r="H401" s="245" t="s">
        <v>440</v>
      </c>
      <c r="I401" s="248" t="str">
        <f>VLOOKUP(A401,ورقة4!$A$1:$B$1271,2,0)</f>
        <v>الثانية</v>
      </c>
      <c r="T401" s="249"/>
      <c r="W401" s="245" t="s">
        <v>1573</v>
      </c>
      <c r="Z401" s="245" t="s">
        <v>1573</v>
      </c>
    </row>
    <row r="402" spans="1:26" x14ac:dyDescent="0.3">
      <c r="A402" s="245">
        <v>110956</v>
      </c>
      <c r="B402" s="245" t="s">
        <v>3338</v>
      </c>
      <c r="C402" s="245" t="s">
        <v>86</v>
      </c>
      <c r="D402" s="245" t="s">
        <v>341</v>
      </c>
      <c r="E402" s="245" t="s">
        <v>439</v>
      </c>
      <c r="F402" s="247"/>
      <c r="H402" s="245" t="s">
        <v>440</v>
      </c>
      <c r="I402" s="248" t="str">
        <f>VLOOKUP(A402,ورقة4!$A$1:$B$1271,2,0)</f>
        <v>الثانية</v>
      </c>
      <c r="T402" s="249"/>
      <c r="Z402" s="245" t="s">
        <v>1573</v>
      </c>
    </row>
    <row r="403" spans="1:26" x14ac:dyDescent="0.3">
      <c r="A403" s="245">
        <v>111016</v>
      </c>
      <c r="B403" s="245" t="s">
        <v>3339</v>
      </c>
      <c r="C403" s="245" t="s">
        <v>72</v>
      </c>
      <c r="D403" s="245" t="s">
        <v>304</v>
      </c>
      <c r="E403" s="245" t="s">
        <v>439</v>
      </c>
      <c r="F403" s="247">
        <v>31524</v>
      </c>
      <c r="G403" s="245" t="s">
        <v>839</v>
      </c>
      <c r="H403" s="245" t="s">
        <v>440</v>
      </c>
      <c r="I403" s="248" t="str">
        <f>VLOOKUP(A403,ورقة4!$A$1:$B$1271,2,0)</f>
        <v>الثانية</v>
      </c>
      <c r="T403" s="249"/>
      <c r="Z403" s="245" t="s">
        <v>1573</v>
      </c>
    </row>
    <row r="404" spans="1:26" x14ac:dyDescent="0.3">
      <c r="A404" s="245">
        <v>111058</v>
      </c>
      <c r="B404" s="245" t="s">
        <v>3340</v>
      </c>
      <c r="C404" s="245" t="s">
        <v>115</v>
      </c>
      <c r="D404" s="245" t="s">
        <v>699</v>
      </c>
      <c r="E404" s="245" t="s">
        <v>439</v>
      </c>
      <c r="F404" s="247">
        <v>31123</v>
      </c>
      <c r="G404" s="245" t="s">
        <v>429</v>
      </c>
      <c r="H404" s="245" t="s">
        <v>440</v>
      </c>
      <c r="I404" s="248" t="str">
        <f>VLOOKUP(A404,ورقة4!$A$1:$B$1271,2,0)</f>
        <v>الثانية</v>
      </c>
      <c r="T404" s="249"/>
      <c r="Z404" s="245" t="s">
        <v>1573</v>
      </c>
    </row>
    <row r="405" spans="1:26" x14ac:dyDescent="0.3">
      <c r="A405" s="245">
        <v>113946</v>
      </c>
      <c r="B405" s="245" t="s">
        <v>3341</v>
      </c>
      <c r="C405" s="245" t="s">
        <v>352</v>
      </c>
      <c r="D405" s="245" t="s">
        <v>127</v>
      </c>
      <c r="E405" s="245" t="s">
        <v>439</v>
      </c>
      <c r="F405" s="247">
        <v>28856</v>
      </c>
      <c r="G405" s="245" t="s">
        <v>808</v>
      </c>
      <c r="H405" s="245" t="s">
        <v>440</v>
      </c>
      <c r="I405" s="248" t="str">
        <f>VLOOKUP(A405,ورقة4!$A$1:$B$1271,2,0)</f>
        <v>الثانية</v>
      </c>
      <c r="T405" s="249"/>
      <c r="Z405" s="245" t="s">
        <v>1573</v>
      </c>
    </row>
    <row r="406" spans="1:26" x14ac:dyDescent="0.3">
      <c r="A406" s="245">
        <v>115204</v>
      </c>
      <c r="B406" s="245" t="s">
        <v>3342</v>
      </c>
      <c r="C406" s="245" t="s">
        <v>484</v>
      </c>
      <c r="D406" s="245" t="s">
        <v>489</v>
      </c>
      <c r="E406" s="245" t="s">
        <v>439</v>
      </c>
      <c r="F406" s="247">
        <v>31935</v>
      </c>
      <c r="G406" s="245" t="s">
        <v>825</v>
      </c>
      <c r="H406" s="245" t="s">
        <v>440</v>
      </c>
      <c r="I406" s="248" t="str">
        <f>VLOOKUP(A406,ورقة4!$A$1:$B$1271,2,0)</f>
        <v>الثانية</v>
      </c>
      <c r="T406" s="249"/>
      <c r="Z406" s="245" t="s">
        <v>1573</v>
      </c>
    </row>
    <row r="407" spans="1:26" x14ac:dyDescent="0.3">
      <c r="A407" s="245">
        <v>115351</v>
      </c>
      <c r="B407" s="245" t="s">
        <v>3343</v>
      </c>
      <c r="C407" s="245" t="s">
        <v>96</v>
      </c>
      <c r="D407" s="245" t="s">
        <v>245</v>
      </c>
      <c r="E407" s="245" t="s">
        <v>439</v>
      </c>
      <c r="F407" s="247">
        <v>33136</v>
      </c>
      <c r="G407" s="245" t="s">
        <v>808</v>
      </c>
      <c r="H407" s="245" t="s">
        <v>440</v>
      </c>
      <c r="I407" s="248" t="str">
        <f>VLOOKUP(A407,ورقة4!$A$1:$B$1271,2,0)</f>
        <v>الثانية</v>
      </c>
      <c r="T407" s="249"/>
      <c r="Z407" s="245" t="s">
        <v>1573</v>
      </c>
    </row>
    <row r="408" spans="1:26" x14ac:dyDescent="0.3">
      <c r="A408" s="245">
        <v>115483</v>
      </c>
      <c r="B408" s="245" t="s">
        <v>3344</v>
      </c>
      <c r="C408" s="245" t="s">
        <v>106</v>
      </c>
      <c r="D408" s="245" t="s">
        <v>532</v>
      </c>
      <c r="E408" s="245" t="s">
        <v>439</v>
      </c>
      <c r="F408" s="247">
        <v>33246</v>
      </c>
      <c r="G408" s="245" t="s">
        <v>3345</v>
      </c>
      <c r="H408" s="245" t="s">
        <v>440</v>
      </c>
      <c r="I408" s="248" t="str">
        <f>VLOOKUP(A408,ورقة4!$A$1:$B$1271,2,0)</f>
        <v>الثانية</v>
      </c>
      <c r="T408" s="249"/>
      <c r="Z408" s="245" t="s">
        <v>1573</v>
      </c>
    </row>
    <row r="409" spans="1:26" x14ac:dyDescent="0.3">
      <c r="A409" s="245">
        <v>116114</v>
      </c>
      <c r="B409" s="245" t="s">
        <v>3346</v>
      </c>
      <c r="C409" s="245" t="s">
        <v>115</v>
      </c>
      <c r="D409" s="245" t="s">
        <v>1798</v>
      </c>
      <c r="E409" s="245" t="s">
        <v>439</v>
      </c>
      <c r="F409" s="247">
        <v>34338</v>
      </c>
      <c r="G409" s="245" t="s">
        <v>2544</v>
      </c>
      <c r="H409" s="245" t="s">
        <v>440</v>
      </c>
      <c r="I409" s="248" t="str">
        <f>VLOOKUP(A409,ورقة4!$A$1:$B$1271,2,0)</f>
        <v>الثانية</v>
      </c>
      <c r="T409" s="249"/>
      <c r="Z409" s="245" t="s">
        <v>1573</v>
      </c>
    </row>
    <row r="410" spans="1:26" x14ac:dyDescent="0.3">
      <c r="A410" s="245">
        <v>117507</v>
      </c>
      <c r="B410" s="245" t="s">
        <v>3347</v>
      </c>
      <c r="C410" s="245" t="s">
        <v>93</v>
      </c>
      <c r="D410" s="245" t="s">
        <v>245</v>
      </c>
      <c r="E410" s="245" t="s">
        <v>439</v>
      </c>
      <c r="F410" s="247">
        <v>31500</v>
      </c>
      <c r="G410" s="245" t="s">
        <v>415</v>
      </c>
      <c r="H410" s="245" t="s">
        <v>440</v>
      </c>
      <c r="I410" s="248" t="str">
        <f>VLOOKUP(A410,ورقة4!$A$1:$B$1271,2,0)</f>
        <v>الثانية</v>
      </c>
      <c r="T410" s="249"/>
      <c r="Z410" s="245" t="s">
        <v>1573</v>
      </c>
    </row>
    <row r="411" spans="1:26" x14ac:dyDescent="0.3">
      <c r="A411" s="245">
        <v>118030</v>
      </c>
      <c r="B411" s="245" t="s">
        <v>3348</v>
      </c>
      <c r="C411" s="245" t="s">
        <v>75</v>
      </c>
      <c r="D411" s="245" t="s">
        <v>265</v>
      </c>
      <c r="E411" s="245" t="s">
        <v>439</v>
      </c>
      <c r="F411" s="247">
        <v>33042</v>
      </c>
      <c r="G411" s="245" t="s">
        <v>816</v>
      </c>
      <c r="H411" s="245" t="s">
        <v>440</v>
      </c>
      <c r="I411" s="248" t="str">
        <f>VLOOKUP(A411,ورقة4!$A$1:$B$1271,2,0)</f>
        <v>الثانية</v>
      </c>
      <c r="T411" s="249"/>
      <c r="Z411" s="245" t="s">
        <v>1573</v>
      </c>
    </row>
    <row r="412" spans="1:26" x14ac:dyDescent="0.3">
      <c r="A412" s="245">
        <v>118221</v>
      </c>
      <c r="B412" s="245" t="s">
        <v>3349</v>
      </c>
      <c r="C412" s="245" t="s">
        <v>120</v>
      </c>
      <c r="D412" s="245" t="s">
        <v>343</v>
      </c>
      <c r="E412" s="245" t="s">
        <v>439</v>
      </c>
      <c r="F412" s="247">
        <v>33991</v>
      </c>
      <c r="G412" s="245" t="s">
        <v>424</v>
      </c>
      <c r="H412" s="245" t="s">
        <v>440</v>
      </c>
      <c r="I412" s="248" t="str">
        <f>VLOOKUP(A412,ورقة4!$A$1:$B$1271,2,0)</f>
        <v>الثانية</v>
      </c>
      <c r="T412" s="249"/>
      <c r="W412" s="245" t="s">
        <v>1573</v>
      </c>
      <c r="Z412" s="245" t="s">
        <v>1573</v>
      </c>
    </row>
    <row r="413" spans="1:26" x14ac:dyDescent="0.3">
      <c r="A413" s="245">
        <v>119752</v>
      </c>
      <c r="B413" s="245" t="s">
        <v>3350</v>
      </c>
      <c r="C413" s="245" t="s">
        <v>484</v>
      </c>
      <c r="D413" s="245" t="s">
        <v>245</v>
      </c>
      <c r="E413" s="245" t="s">
        <v>439</v>
      </c>
      <c r="F413" s="247">
        <v>35823</v>
      </c>
      <c r="G413" s="245" t="s">
        <v>415</v>
      </c>
      <c r="H413" s="245" t="s">
        <v>440</v>
      </c>
      <c r="I413" s="248" t="str">
        <f>VLOOKUP(A413,ورقة4!$A$1:$B$1271,2,0)</f>
        <v>الثانية</v>
      </c>
      <c r="T413" s="249"/>
      <c r="Z413" s="245" t="s">
        <v>1573</v>
      </c>
    </row>
    <row r="414" spans="1:26" x14ac:dyDescent="0.3">
      <c r="A414" s="245">
        <v>120206</v>
      </c>
      <c r="B414" s="245" t="s">
        <v>3351</v>
      </c>
      <c r="C414" s="245" t="s">
        <v>128</v>
      </c>
      <c r="D414" s="245" t="s">
        <v>291</v>
      </c>
      <c r="E414" s="245" t="s">
        <v>439</v>
      </c>
      <c r="F414" s="247">
        <v>33015</v>
      </c>
      <c r="G414" s="245" t="s">
        <v>945</v>
      </c>
      <c r="H414" s="245" t="s">
        <v>440</v>
      </c>
      <c r="I414" s="248" t="str">
        <f>VLOOKUP(A414,ورقة4!$A$1:$B$1271,2,0)</f>
        <v>الثانية</v>
      </c>
      <c r="T414" s="249"/>
      <c r="Z414" s="245" t="s">
        <v>1573</v>
      </c>
    </row>
    <row r="415" spans="1:26" x14ac:dyDescent="0.3">
      <c r="A415" s="245">
        <v>122447</v>
      </c>
      <c r="B415" s="245" t="s">
        <v>3352</v>
      </c>
      <c r="C415" s="245" t="s">
        <v>123</v>
      </c>
      <c r="D415" s="245" t="s">
        <v>341</v>
      </c>
      <c r="E415" s="245" t="s">
        <v>439</v>
      </c>
      <c r="F415" s="247">
        <v>32354</v>
      </c>
      <c r="G415" s="245" t="s">
        <v>839</v>
      </c>
      <c r="H415" s="245" t="s">
        <v>440</v>
      </c>
      <c r="I415" s="248" t="str">
        <f>VLOOKUP(A415,ورقة4!$A$1:$B$1271,2,0)</f>
        <v>الثانية</v>
      </c>
      <c r="T415" s="249"/>
      <c r="Z415" s="245" t="s">
        <v>1573</v>
      </c>
    </row>
    <row r="416" spans="1:26" x14ac:dyDescent="0.3">
      <c r="A416" s="245">
        <v>105396</v>
      </c>
      <c r="B416" s="245" t="s">
        <v>3353</v>
      </c>
      <c r="C416" s="245" t="s">
        <v>559</v>
      </c>
      <c r="D416" s="245" t="s">
        <v>3354</v>
      </c>
      <c r="E416" s="245" t="s">
        <v>439</v>
      </c>
      <c r="F416" s="247">
        <v>31107</v>
      </c>
      <c r="G416" s="245" t="s">
        <v>432</v>
      </c>
      <c r="H416" s="245" t="s">
        <v>440</v>
      </c>
      <c r="I416" s="248" t="str">
        <f>VLOOKUP(A416,ورقة4!$A$1:$B$1271,2,0)</f>
        <v>الثانية</v>
      </c>
      <c r="T416" s="249"/>
      <c r="Z416" s="245" t="s">
        <v>1573</v>
      </c>
    </row>
    <row r="417" spans="1:26" x14ac:dyDescent="0.3">
      <c r="A417" s="245">
        <v>106397</v>
      </c>
      <c r="B417" s="245" t="s">
        <v>3355</v>
      </c>
      <c r="C417" s="245" t="s">
        <v>88</v>
      </c>
      <c r="D417" s="245" t="s">
        <v>3356</v>
      </c>
      <c r="E417" s="245" t="s">
        <v>439</v>
      </c>
      <c r="F417" s="247">
        <v>30141</v>
      </c>
      <c r="G417" s="245" t="s">
        <v>817</v>
      </c>
      <c r="H417" s="245" t="s">
        <v>440</v>
      </c>
      <c r="I417" s="248" t="str">
        <f>VLOOKUP(A417,ورقة4!$A$1:$B$1271,2,0)</f>
        <v>الثانية</v>
      </c>
      <c r="T417" s="249"/>
      <c r="Z417" s="245" t="s">
        <v>1573</v>
      </c>
    </row>
    <row r="418" spans="1:26" x14ac:dyDescent="0.3">
      <c r="A418" s="245">
        <v>117386</v>
      </c>
      <c r="B418" s="245" t="s">
        <v>3357</v>
      </c>
      <c r="C418" s="245" t="s">
        <v>2851</v>
      </c>
      <c r="D418" s="245" t="s">
        <v>249</v>
      </c>
      <c r="E418" s="245" t="s">
        <v>439</v>
      </c>
      <c r="F418" s="247">
        <v>34259</v>
      </c>
      <c r="G418" s="245" t="s">
        <v>427</v>
      </c>
      <c r="H418" s="245" t="s">
        <v>440</v>
      </c>
      <c r="I418" s="248" t="str">
        <f>VLOOKUP(A418,ورقة4!$A$1:$B$1271,2,0)</f>
        <v>الثانية</v>
      </c>
      <c r="T418" s="249"/>
      <c r="Z418" s="245" t="s">
        <v>1573</v>
      </c>
    </row>
    <row r="419" spans="1:26" x14ac:dyDescent="0.3">
      <c r="A419" s="245">
        <v>118042</v>
      </c>
      <c r="B419" s="245" t="s">
        <v>3358</v>
      </c>
      <c r="C419" s="245" t="s">
        <v>1003</v>
      </c>
      <c r="D419" s="245" t="s">
        <v>735</v>
      </c>
      <c r="E419" s="245" t="s">
        <v>439</v>
      </c>
      <c r="F419" s="247">
        <v>33952</v>
      </c>
      <c r="G419" s="245" t="s">
        <v>2619</v>
      </c>
      <c r="H419" s="245" t="s">
        <v>440</v>
      </c>
      <c r="I419" s="248" t="str">
        <f>VLOOKUP(A419,ورقة4!$A$1:$B$1271,2,0)</f>
        <v>الثانية</v>
      </c>
      <c r="T419" s="249"/>
      <c r="Z419" s="245" t="s">
        <v>1573</v>
      </c>
    </row>
    <row r="420" spans="1:26" x14ac:dyDescent="0.3">
      <c r="A420" s="245">
        <v>118878</v>
      </c>
      <c r="B420" s="245" t="s">
        <v>3359</v>
      </c>
      <c r="C420" s="245" t="s">
        <v>3360</v>
      </c>
      <c r="D420" s="245" t="s">
        <v>3361</v>
      </c>
      <c r="E420" s="245" t="s">
        <v>439</v>
      </c>
      <c r="F420" s="247">
        <v>32143</v>
      </c>
      <c r="G420" s="245" t="s">
        <v>3362</v>
      </c>
      <c r="H420" s="245" t="s">
        <v>440</v>
      </c>
      <c r="I420" s="248" t="str">
        <f>VLOOKUP(A420,ورقة4!$A$1:$B$1271,2,0)</f>
        <v>الثانية</v>
      </c>
      <c r="T420" s="249"/>
      <c r="Z420" s="245" t="s">
        <v>1573</v>
      </c>
    </row>
    <row r="421" spans="1:26" x14ac:dyDescent="0.3">
      <c r="A421" s="245">
        <v>105075</v>
      </c>
      <c r="B421" s="245" t="s">
        <v>3363</v>
      </c>
      <c r="C421" s="245" t="s">
        <v>75</v>
      </c>
      <c r="D421" s="245" t="s">
        <v>300</v>
      </c>
      <c r="E421" s="245" t="s">
        <v>439</v>
      </c>
      <c r="F421" s="247">
        <v>31778</v>
      </c>
      <c r="G421" s="245" t="s">
        <v>3364</v>
      </c>
      <c r="H421" s="245" t="s">
        <v>440</v>
      </c>
      <c r="I421" s="248" t="str">
        <f>VLOOKUP(A421,ورقة4!$A$1:$B$1271,2,0)</f>
        <v>الثانية</v>
      </c>
      <c r="T421" s="249"/>
      <c r="Z421" s="245" t="s">
        <v>1573</v>
      </c>
    </row>
    <row r="422" spans="1:26" x14ac:dyDescent="0.3">
      <c r="A422" s="245">
        <v>106472</v>
      </c>
      <c r="B422" s="245" t="s">
        <v>3365</v>
      </c>
      <c r="C422" s="245" t="s">
        <v>86</v>
      </c>
      <c r="D422" s="245" t="s">
        <v>265</v>
      </c>
      <c r="E422" s="245" t="s">
        <v>439</v>
      </c>
      <c r="F422" s="247">
        <v>30682</v>
      </c>
      <c r="G422" s="245" t="s">
        <v>427</v>
      </c>
      <c r="H422" s="245" t="s">
        <v>440</v>
      </c>
      <c r="I422" s="248" t="str">
        <f>VLOOKUP(A422,ورقة4!$A$1:$B$1271,2,0)</f>
        <v>الثانية</v>
      </c>
      <c r="T422" s="249"/>
      <c r="Z422" s="245" t="s">
        <v>1573</v>
      </c>
    </row>
    <row r="423" spans="1:26" x14ac:dyDescent="0.3">
      <c r="A423" s="245">
        <v>113734</v>
      </c>
      <c r="B423" s="245" t="s">
        <v>3366</v>
      </c>
      <c r="C423" s="245" t="s">
        <v>683</v>
      </c>
      <c r="D423" s="245" t="s">
        <v>272</v>
      </c>
      <c r="E423" s="245" t="s">
        <v>439</v>
      </c>
      <c r="F423" s="247">
        <v>33150</v>
      </c>
      <c r="G423" s="245" t="s">
        <v>2287</v>
      </c>
      <c r="H423" s="245" t="s">
        <v>440</v>
      </c>
      <c r="I423" s="248" t="str">
        <f>VLOOKUP(A423,ورقة4!$A$1:$B$1271,2,0)</f>
        <v>الثانية</v>
      </c>
      <c r="T423" s="249"/>
      <c r="Z423" s="245" t="s">
        <v>1573</v>
      </c>
    </row>
    <row r="424" spans="1:26" x14ac:dyDescent="0.3">
      <c r="A424" s="245">
        <v>116718</v>
      </c>
      <c r="B424" s="245" t="s">
        <v>3367</v>
      </c>
      <c r="C424" s="245" t="s">
        <v>199</v>
      </c>
      <c r="D424" s="245" t="s">
        <v>280</v>
      </c>
      <c r="E424" s="245" t="s">
        <v>439</v>
      </c>
      <c r="F424" s="247">
        <v>34501</v>
      </c>
      <c r="G424" s="245" t="s">
        <v>3368</v>
      </c>
      <c r="H424" s="245" t="s">
        <v>440</v>
      </c>
      <c r="I424" s="248" t="str">
        <f>VLOOKUP(A424,ورقة4!$A$1:$B$1271,2,0)</f>
        <v>الثانية</v>
      </c>
      <c r="T424" s="249"/>
      <c r="Z424" s="245" t="s">
        <v>1573</v>
      </c>
    </row>
    <row r="425" spans="1:26" x14ac:dyDescent="0.3">
      <c r="A425" s="245">
        <v>117084</v>
      </c>
      <c r="B425" s="245" t="s">
        <v>3369</v>
      </c>
      <c r="C425" s="245" t="s">
        <v>97</v>
      </c>
      <c r="D425" s="245" t="s">
        <v>248</v>
      </c>
      <c r="E425" s="245" t="s">
        <v>439</v>
      </c>
      <c r="F425" s="247">
        <v>33613</v>
      </c>
      <c r="G425" s="245" t="s">
        <v>3370</v>
      </c>
      <c r="H425" s="245" t="s">
        <v>440</v>
      </c>
      <c r="I425" s="248" t="str">
        <f>VLOOKUP(A425,ورقة4!$A$1:$B$1271,2,0)</f>
        <v>الثانية</v>
      </c>
      <c r="T425" s="249"/>
      <c r="Z425" s="245" t="s">
        <v>1573</v>
      </c>
    </row>
    <row r="426" spans="1:26" x14ac:dyDescent="0.3">
      <c r="A426" s="245">
        <v>117163</v>
      </c>
      <c r="B426" s="245" t="s">
        <v>3371</v>
      </c>
      <c r="C426" s="245" t="s">
        <v>75</v>
      </c>
      <c r="D426" s="245" t="s">
        <v>320</v>
      </c>
      <c r="E426" s="245" t="s">
        <v>439</v>
      </c>
      <c r="F426" s="247">
        <v>35339</v>
      </c>
      <c r="G426" s="245" t="s">
        <v>3372</v>
      </c>
      <c r="H426" s="245" t="s">
        <v>440</v>
      </c>
      <c r="I426" s="248" t="str">
        <f>VLOOKUP(A426,ورقة4!$A$1:$B$1271,2,0)</f>
        <v>الثانية</v>
      </c>
      <c r="T426" s="249"/>
      <c r="Z426" s="245" t="s">
        <v>1573</v>
      </c>
    </row>
    <row r="427" spans="1:26" x14ac:dyDescent="0.3">
      <c r="A427" s="245">
        <v>118546</v>
      </c>
      <c r="B427" s="245" t="s">
        <v>3373</v>
      </c>
      <c r="C427" s="245" t="s">
        <v>115</v>
      </c>
      <c r="D427" s="245" t="s">
        <v>261</v>
      </c>
      <c r="E427" s="245" t="s">
        <v>439</v>
      </c>
      <c r="F427" s="247">
        <v>32889</v>
      </c>
      <c r="G427" s="245" t="s">
        <v>415</v>
      </c>
      <c r="H427" s="245" t="s">
        <v>440</v>
      </c>
      <c r="I427" s="248" t="str">
        <f>VLOOKUP(A427,ورقة4!$A$1:$B$1271,2,0)</f>
        <v>الثانية</v>
      </c>
      <c r="T427" s="249"/>
      <c r="Z427" s="245" t="s">
        <v>1573</v>
      </c>
    </row>
    <row r="428" spans="1:26" x14ac:dyDescent="0.3">
      <c r="A428" s="245">
        <v>118942</v>
      </c>
      <c r="B428" s="245" t="s">
        <v>3374</v>
      </c>
      <c r="C428" s="245" t="s">
        <v>68</v>
      </c>
      <c r="D428" s="245" t="s">
        <v>606</v>
      </c>
      <c r="E428" s="245" t="s">
        <v>439</v>
      </c>
      <c r="F428" s="247">
        <v>34540</v>
      </c>
      <c r="G428" s="245" t="s">
        <v>808</v>
      </c>
      <c r="H428" s="245" t="s">
        <v>440</v>
      </c>
      <c r="I428" s="248" t="str">
        <f>VLOOKUP(A428,ورقة4!$A$1:$B$1271,2,0)</f>
        <v>الثانية</v>
      </c>
      <c r="T428" s="249"/>
      <c r="Z428" s="245" t="s">
        <v>1573</v>
      </c>
    </row>
    <row r="429" spans="1:26" x14ac:dyDescent="0.3">
      <c r="A429" s="245">
        <v>119441</v>
      </c>
      <c r="B429" s="245" t="s">
        <v>3375</v>
      </c>
      <c r="C429" s="245" t="s">
        <v>3376</v>
      </c>
      <c r="D429" s="245" t="s">
        <v>362</v>
      </c>
      <c r="E429" s="245" t="s">
        <v>439</v>
      </c>
      <c r="F429" s="247">
        <v>32776</v>
      </c>
      <c r="G429" s="245" t="s">
        <v>415</v>
      </c>
      <c r="H429" s="245" t="s">
        <v>440</v>
      </c>
      <c r="I429" s="248" t="str">
        <f>VLOOKUP(A429,ورقة4!$A$1:$B$1271,2,0)</f>
        <v>الثانية</v>
      </c>
      <c r="T429" s="249"/>
      <c r="Z429" s="245" t="s">
        <v>1573</v>
      </c>
    </row>
    <row r="430" spans="1:26" x14ac:dyDescent="0.3">
      <c r="A430" s="245">
        <v>119639</v>
      </c>
      <c r="B430" s="245" t="s">
        <v>3377</v>
      </c>
      <c r="C430" s="245" t="s">
        <v>147</v>
      </c>
      <c r="D430" s="245" t="s">
        <v>283</v>
      </c>
      <c r="E430" s="245" t="s">
        <v>439</v>
      </c>
      <c r="F430" s="247">
        <v>32652</v>
      </c>
      <c r="G430" s="245" t="s">
        <v>415</v>
      </c>
      <c r="H430" s="245" t="s">
        <v>440</v>
      </c>
      <c r="I430" s="248" t="str">
        <f>VLOOKUP(A430,ورقة4!$A$1:$B$1271,2,0)</f>
        <v>الثانية</v>
      </c>
      <c r="T430" s="249"/>
      <c r="Z430" s="245" t="s">
        <v>1573</v>
      </c>
    </row>
    <row r="431" spans="1:26" x14ac:dyDescent="0.3">
      <c r="A431" s="245">
        <v>121634</v>
      </c>
      <c r="B431" s="245" t="s">
        <v>3378</v>
      </c>
      <c r="C431" s="245" t="s">
        <v>118</v>
      </c>
      <c r="D431" s="245" t="s">
        <v>314</v>
      </c>
      <c r="E431" s="245" t="s">
        <v>439</v>
      </c>
      <c r="F431" s="247">
        <v>35797</v>
      </c>
      <c r="G431" s="245" t="s">
        <v>415</v>
      </c>
      <c r="H431" s="245" t="s">
        <v>440</v>
      </c>
      <c r="I431" s="248" t="str">
        <f>VLOOKUP(A431,ورقة4!$A$1:$B$1271,2,0)</f>
        <v>الثانية</v>
      </c>
      <c r="T431" s="249"/>
      <c r="Z431" s="245" t="s">
        <v>1573</v>
      </c>
    </row>
    <row r="432" spans="1:26" x14ac:dyDescent="0.3">
      <c r="A432" s="245">
        <v>121638</v>
      </c>
      <c r="B432" s="245" t="s">
        <v>3379</v>
      </c>
      <c r="C432" s="245" t="s">
        <v>134</v>
      </c>
      <c r="D432" s="245" t="s">
        <v>370</v>
      </c>
      <c r="E432" s="245" t="s">
        <v>439</v>
      </c>
      <c r="F432" s="247">
        <v>24497</v>
      </c>
      <c r="G432" s="245" t="s">
        <v>415</v>
      </c>
      <c r="H432" s="245" t="s">
        <v>440</v>
      </c>
      <c r="I432" s="248" t="str">
        <f>VLOOKUP(A432,ورقة4!$A$1:$B$1271,2,0)</f>
        <v>الثانية</v>
      </c>
      <c r="T432" s="249"/>
      <c r="Z432" s="245" t="s">
        <v>1573</v>
      </c>
    </row>
    <row r="433" spans="1:26" x14ac:dyDescent="0.3">
      <c r="A433" s="245">
        <v>121866</v>
      </c>
      <c r="B433" s="245" t="s">
        <v>3380</v>
      </c>
      <c r="C433" s="245" t="s">
        <v>74</v>
      </c>
      <c r="D433" s="245" t="s">
        <v>266</v>
      </c>
      <c r="E433" s="245" t="s">
        <v>439</v>
      </c>
      <c r="F433" s="247">
        <v>34444</v>
      </c>
      <c r="G433" s="245" t="s">
        <v>808</v>
      </c>
      <c r="H433" s="245" t="s">
        <v>440</v>
      </c>
      <c r="I433" s="248" t="str">
        <f>VLOOKUP(A433,ورقة4!$A$1:$B$1271,2,0)</f>
        <v>الثانية</v>
      </c>
      <c r="T433" s="249"/>
      <c r="Z433" s="245" t="s">
        <v>1573</v>
      </c>
    </row>
    <row r="434" spans="1:26" x14ac:dyDescent="0.3">
      <c r="A434" s="245">
        <v>121884</v>
      </c>
      <c r="B434" s="245" t="s">
        <v>3381</v>
      </c>
      <c r="C434" s="245" t="s">
        <v>101</v>
      </c>
      <c r="D434" s="245" t="s">
        <v>256</v>
      </c>
      <c r="E434" s="245" t="s">
        <v>439</v>
      </c>
      <c r="F434" s="247">
        <v>29983</v>
      </c>
      <c r="G434" s="245" t="s">
        <v>415</v>
      </c>
      <c r="H434" s="245" t="s">
        <v>440</v>
      </c>
      <c r="I434" s="248" t="str">
        <f>VLOOKUP(A434,ورقة4!$A$1:$B$1271,2,0)</f>
        <v>الثانية</v>
      </c>
      <c r="T434" s="249"/>
      <c r="Z434" s="245" t="s">
        <v>1573</v>
      </c>
    </row>
    <row r="435" spans="1:26" x14ac:dyDescent="0.3">
      <c r="A435" s="245">
        <v>121888</v>
      </c>
      <c r="B435" s="245" t="s">
        <v>3382</v>
      </c>
      <c r="C435" s="245" t="s">
        <v>877</v>
      </c>
      <c r="D435" s="245" t="s">
        <v>285</v>
      </c>
      <c r="E435" s="245" t="s">
        <v>439</v>
      </c>
      <c r="F435" s="247">
        <v>34774</v>
      </c>
      <c r="G435" s="245" t="s">
        <v>415</v>
      </c>
      <c r="H435" s="245" t="s">
        <v>440</v>
      </c>
      <c r="I435" s="248" t="str">
        <f>VLOOKUP(A435,ورقة4!$A$1:$B$1271,2,0)</f>
        <v>الثانية</v>
      </c>
      <c r="T435" s="249"/>
      <c r="Z435" s="245" t="s">
        <v>1573</v>
      </c>
    </row>
    <row r="436" spans="1:26" x14ac:dyDescent="0.3">
      <c r="A436" s="245">
        <v>121914</v>
      </c>
      <c r="B436" s="245" t="s">
        <v>3383</v>
      </c>
      <c r="C436" s="245" t="s">
        <v>484</v>
      </c>
      <c r="D436" s="245" t="s">
        <v>959</v>
      </c>
      <c r="E436" s="245" t="s">
        <v>439</v>
      </c>
      <c r="F436" s="247">
        <v>34927</v>
      </c>
      <c r="G436" s="245" t="s">
        <v>415</v>
      </c>
      <c r="H436" s="245" t="s">
        <v>440</v>
      </c>
      <c r="I436" s="248" t="str">
        <f>VLOOKUP(A436,ورقة4!$A$1:$B$1271,2,0)</f>
        <v>الثانية</v>
      </c>
      <c r="T436" s="249"/>
      <c r="Z436" s="245" t="s">
        <v>1573</v>
      </c>
    </row>
    <row r="437" spans="1:26" x14ac:dyDescent="0.3">
      <c r="A437" s="245">
        <v>121948</v>
      </c>
      <c r="B437" s="245" t="s">
        <v>3384</v>
      </c>
      <c r="C437" s="245" t="s">
        <v>75</v>
      </c>
      <c r="D437" s="245" t="s">
        <v>3385</v>
      </c>
      <c r="E437" s="245" t="s">
        <v>439</v>
      </c>
      <c r="F437" s="247">
        <v>32105</v>
      </c>
      <c r="G437" s="245" t="s">
        <v>799</v>
      </c>
      <c r="H437" s="245" t="s">
        <v>440</v>
      </c>
      <c r="I437" s="248" t="str">
        <f>VLOOKUP(A437,ورقة4!$A$1:$B$1271,2,0)</f>
        <v>الثانية</v>
      </c>
      <c r="T437" s="249"/>
      <c r="Z437" s="245" t="s">
        <v>1573</v>
      </c>
    </row>
    <row r="438" spans="1:26" x14ac:dyDescent="0.3">
      <c r="A438" s="245">
        <v>121974</v>
      </c>
      <c r="B438" s="245" t="s">
        <v>3386</v>
      </c>
      <c r="C438" s="245" t="s">
        <v>138</v>
      </c>
      <c r="D438" s="245" t="s">
        <v>3387</v>
      </c>
      <c r="E438" s="245" t="s">
        <v>439</v>
      </c>
      <c r="F438" s="247">
        <v>35065</v>
      </c>
      <c r="G438" s="245" t="s">
        <v>3388</v>
      </c>
      <c r="H438" s="245" t="s">
        <v>440</v>
      </c>
      <c r="I438" s="248" t="str">
        <f>VLOOKUP(A438,ورقة4!$A$1:$B$1271,2,0)</f>
        <v>الثانية</v>
      </c>
      <c r="T438" s="249"/>
      <c r="Z438" s="245" t="s">
        <v>1573</v>
      </c>
    </row>
    <row r="439" spans="1:26" x14ac:dyDescent="0.3">
      <c r="A439" s="245">
        <v>122108</v>
      </c>
      <c r="B439" s="245" t="s">
        <v>3389</v>
      </c>
      <c r="C439" s="245" t="s">
        <v>507</v>
      </c>
      <c r="D439" s="245" t="s">
        <v>282</v>
      </c>
      <c r="E439" s="245" t="s">
        <v>439</v>
      </c>
      <c r="F439" s="247">
        <v>33341</v>
      </c>
      <c r="G439" s="245" t="s">
        <v>3390</v>
      </c>
      <c r="H439" s="245" t="s">
        <v>440</v>
      </c>
      <c r="I439" s="248" t="str">
        <f>VLOOKUP(A439,ورقة4!$A$1:$B$1271,2,0)</f>
        <v>الثانية</v>
      </c>
      <c r="T439" s="249"/>
      <c r="Z439" s="245" t="s">
        <v>1573</v>
      </c>
    </row>
    <row r="440" spans="1:26" x14ac:dyDescent="0.3">
      <c r="A440" s="245">
        <v>122214</v>
      </c>
      <c r="B440" s="245" t="s">
        <v>3391</v>
      </c>
      <c r="C440" s="245" t="s">
        <v>143</v>
      </c>
      <c r="D440" s="245" t="s">
        <v>564</v>
      </c>
      <c r="E440" s="245" t="s">
        <v>439</v>
      </c>
      <c r="F440" s="247">
        <v>32610</v>
      </c>
      <c r="G440" s="245" t="s">
        <v>962</v>
      </c>
      <c r="H440" s="245" t="s">
        <v>440</v>
      </c>
      <c r="I440" s="248" t="str">
        <f>VLOOKUP(A440,ورقة4!$A$1:$B$1271,2,0)</f>
        <v>الثانية</v>
      </c>
      <c r="T440" s="249"/>
      <c r="Z440" s="245" t="s">
        <v>1573</v>
      </c>
    </row>
    <row r="441" spans="1:26" x14ac:dyDescent="0.3">
      <c r="A441" s="245">
        <v>122243</v>
      </c>
      <c r="B441" s="245" t="s">
        <v>3392</v>
      </c>
      <c r="C441" s="245" t="s">
        <v>131</v>
      </c>
      <c r="D441" s="245" t="s">
        <v>3393</v>
      </c>
      <c r="E441" s="245" t="s">
        <v>439</v>
      </c>
      <c r="F441" s="247">
        <v>28226</v>
      </c>
      <c r="G441" s="245" t="s">
        <v>415</v>
      </c>
      <c r="H441" s="245" t="s">
        <v>440</v>
      </c>
      <c r="I441" s="248" t="str">
        <f>VLOOKUP(A441,ورقة4!$A$1:$B$1271,2,0)</f>
        <v>الثانية</v>
      </c>
      <c r="T441" s="249"/>
      <c r="Z441" s="245" t="s">
        <v>1573</v>
      </c>
    </row>
    <row r="442" spans="1:26" x14ac:dyDescent="0.3">
      <c r="A442" s="245">
        <v>122276</v>
      </c>
      <c r="B442" s="245" t="s">
        <v>3394</v>
      </c>
      <c r="C442" s="245" t="s">
        <v>115</v>
      </c>
      <c r="D442" s="245" t="s">
        <v>265</v>
      </c>
      <c r="E442" s="245" t="s">
        <v>439</v>
      </c>
      <c r="F442" s="247">
        <v>35822</v>
      </c>
      <c r="G442" s="245" t="s">
        <v>2794</v>
      </c>
      <c r="H442" s="245" t="s">
        <v>440</v>
      </c>
      <c r="I442" s="248" t="str">
        <f>VLOOKUP(A442,ورقة4!$A$1:$B$1271,2,0)</f>
        <v>الثانية</v>
      </c>
      <c r="T442" s="249"/>
      <c r="Z442" s="245" t="s">
        <v>1573</v>
      </c>
    </row>
    <row r="443" spans="1:26" x14ac:dyDescent="0.3">
      <c r="A443" s="245">
        <v>122368</v>
      </c>
      <c r="B443" s="245" t="s">
        <v>3395</v>
      </c>
      <c r="C443" s="245" t="s">
        <v>72</v>
      </c>
      <c r="D443" s="245" t="s">
        <v>275</v>
      </c>
      <c r="E443" s="245" t="s">
        <v>439</v>
      </c>
      <c r="F443" s="247">
        <v>34337</v>
      </c>
      <c r="G443" s="245" t="s">
        <v>3396</v>
      </c>
      <c r="H443" s="245" t="s">
        <v>440</v>
      </c>
      <c r="I443" s="248" t="str">
        <f>VLOOKUP(A443,ورقة4!$A$1:$B$1271,2,0)</f>
        <v>الثانية</v>
      </c>
      <c r="T443" s="249"/>
      <c r="Z443" s="245" t="s">
        <v>1573</v>
      </c>
    </row>
    <row r="444" spans="1:26" x14ac:dyDescent="0.3">
      <c r="A444" s="245">
        <v>117467</v>
      </c>
      <c r="B444" s="245" t="s">
        <v>3397</v>
      </c>
      <c r="C444" s="245" t="s">
        <v>75</v>
      </c>
      <c r="D444" s="245" t="s">
        <v>3398</v>
      </c>
      <c r="E444" s="245" t="s">
        <v>439</v>
      </c>
      <c r="F444" s="247"/>
      <c r="H444" s="245" t="s">
        <v>440</v>
      </c>
      <c r="I444" s="248" t="str">
        <f>VLOOKUP(A444,ورقة4!$A$1:$B$1271,2,0)</f>
        <v>الثانية</v>
      </c>
      <c r="T444" s="249"/>
      <c r="Z444" s="245" t="s">
        <v>1573</v>
      </c>
    </row>
    <row r="445" spans="1:26" x14ac:dyDescent="0.3">
      <c r="A445" s="245">
        <v>119943</v>
      </c>
      <c r="B445" s="245" t="s">
        <v>3399</v>
      </c>
      <c r="C445" s="245" t="s">
        <v>3400</v>
      </c>
      <c r="D445" s="245" t="s">
        <v>294</v>
      </c>
      <c r="E445" s="245" t="s">
        <v>439</v>
      </c>
      <c r="F445" s="247"/>
      <c r="H445" s="245" t="s">
        <v>440</v>
      </c>
      <c r="I445" s="248" t="str">
        <f>VLOOKUP(A445,ورقة4!$A$1:$B$1271,2,0)</f>
        <v>الثانية</v>
      </c>
      <c r="T445" s="249"/>
      <c r="Z445" s="245" t="s">
        <v>1573</v>
      </c>
    </row>
    <row r="446" spans="1:26" x14ac:dyDescent="0.3">
      <c r="A446" s="245">
        <v>123309</v>
      </c>
      <c r="B446" s="245" t="s">
        <v>3401</v>
      </c>
      <c r="C446" s="245" t="s">
        <v>1805</v>
      </c>
      <c r="D446" s="245" t="s">
        <v>3402</v>
      </c>
      <c r="E446" s="245" t="s">
        <v>439</v>
      </c>
      <c r="F446" s="247">
        <v>33239</v>
      </c>
      <c r="G446" s="245" t="s">
        <v>804</v>
      </c>
      <c r="H446" s="245" t="s">
        <v>440</v>
      </c>
      <c r="I446" s="248" t="str">
        <f>VLOOKUP(A446,ورقة4!$A$1:$B$1271,2,0)</f>
        <v>الثانية</v>
      </c>
      <c r="T446" s="249"/>
      <c r="Z446" s="245" t="s">
        <v>1573</v>
      </c>
    </row>
    <row r="447" spans="1:26" x14ac:dyDescent="0.3">
      <c r="A447" s="245">
        <v>122324</v>
      </c>
      <c r="B447" s="245" t="s">
        <v>3403</v>
      </c>
      <c r="C447" s="245" t="s">
        <v>105</v>
      </c>
      <c r="D447" s="245" t="s">
        <v>616</v>
      </c>
      <c r="E447" s="245" t="s">
        <v>439</v>
      </c>
      <c r="F447" s="247">
        <v>35100</v>
      </c>
      <c r="G447" s="245" t="s">
        <v>835</v>
      </c>
      <c r="H447" s="245" t="s">
        <v>440</v>
      </c>
      <c r="I447" s="248" t="str">
        <f>VLOOKUP(A447,ورقة4!$A$1:$B$1271,2,0)</f>
        <v>الثانية</v>
      </c>
      <c r="T447" s="249"/>
      <c r="Z447" s="245" t="s">
        <v>1573</v>
      </c>
    </row>
    <row r="448" spans="1:26" x14ac:dyDescent="0.3">
      <c r="A448" s="245">
        <v>120251</v>
      </c>
      <c r="B448" s="245" t="s">
        <v>3408</v>
      </c>
      <c r="C448" s="245" t="s">
        <v>115</v>
      </c>
      <c r="D448" s="245" t="s">
        <v>270</v>
      </c>
      <c r="E448" s="245" t="s">
        <v>438</v>
      </c>
      <c r="F448" s="247"/>
      <c r="H448" s="245" t="s">
        <v>440</v>
      </c>
      <c r="I448" s="248" t="str">
        <f>VLOOKUP(A448,ورقة4!$A$1:$B$1271,2,0)</f>
        <v>الثانية</v>
      </c>
      <c r="T448" s="249"/>
      <c r="Y448" s="245" t="s">
        <v>1573</v>
      </c>
      <c r="Z448" s="245" t="s">
        <v>1573</v>
      </c>
    </row>
    <row r="449" spans="1:26" x14ac:dyDescent="0.3">
      <c r="A449" s="245">
        <v>120602</v>
      </c>
      <c r="B449" s="245" t="s">
        <v>3409</v>
      </c>
      <c r="C449" s="245" t="s">
        <v>115</v>
      </c>
      <c r="D449" s="245" t="s">
        <v>684</v>
      </c>
      <c r="E449" s="245" t="s">
        <v>438</v>
      </c>
      <c r="F449" s="247">
        <v>35631</v>
      </c>
      <c r="G449" s="245" t="s">
        <v>415</v>
      </c>
      <c r="H449" s="245" t="s">
        <v>440</v>
      </c>
      <c r="I449" s="248" t="str">
        <f>VLOOKUP(A449,ورقة4!$A$1:$B$1271,2,0)</f>
        <v>الثانية</v>
      </c>
      <c r="T449" s="249"/>
      <c r="Y449" s="245" t="s">
        <v>1573</v>
      </c>
      <c r="Z449" s="245" t="s">
        <v>1573</v>
      </c>
    </row>
    <row r="450" spans="1:26" x14ac:dyDescent="0.3">
      <c r="A450" s="245">
        <v>110246</v>
      </c>
      <c r="B450" s="245" t="s">
        <v>3410</v>
      </c>
      <c r="C450" s="245" t="s">
        <v>115</v>
      </c>
      <c r="D450" s="245" t="s">
        <v>995</v>
      </c>
      <c r="E450" s="245" t="s">
        <v>438</v>
      </c>
      <c r="F450" s="247">
        <v>26231</v>
      </c>
      <c r="G450" s="245" t="s">
        <v>808</v>
      </c>
      <c r="H450" s="245" t="s">
        <v>440</v>
      </c>
      <c r="I450" s="248" t="str">
        <f>VLOOKUP(A450,ورقة4!$A$1:$B$1271,2,0)</f>
        <v>الثانية</v>
      </c>
      <c r="T450" s="249"/>
      <c r="Y450" s="245" t="s">
        <v>1573</v>
      </c>
      <c r="Z450" s="245" t="s">
        <v>1573</v>
      </c>
    </row>
    <row r="451" spans="1:26" x14ac:dyDescent="0.3">
      <c r="A451" s="245">
        <v>118435</v>
      </c>
      <c r="B451" s="245" t="s">
        <v>3411</v>
      </c>
      <c r="C451" s="245" t="s">
        <v>182</v>
      </c>
      <c r="D451" s="245" t="s">
        <v>248</v>
      </c>
      <c r="E451" s="245" t="s">
        <v>438</v>
      </c>
      <c r="F451" s="247"/>
      <c r="G451" s="245" t="s">
        <v>415</v>
      </c>
      <c r="H451" s="245" t="s">
        <v>440</v>
      </c>
      <c r="I451" s="248" t="str">
        <f>VLOOKUP(A451,ورقة4!$A$1:$B$1271,2,0)</f>
        <v>الثانية</v>
      </c>
      <c r="T451" s="249"/>
      <c r="Y451" s="245" t="s">
        <v>1573</v>
      </c>
      <c r="Z451" s="245" t="s">
        <v>1573</v>
      </c>
    </row>
    <row r="452" spans="1:26" x14ac:dyDescent="0.3">
      <c r="A452" s="245">
        <v>118763</v>
      </c>
      <c r="B452" s="245" t="s">
        <v>3412</v>
      </c>
      <c r="C452" s="245" t="s">
        <v>1981</v>
      </c>
      <c r="D452" s="245" t="s">
        <v>365</v>
      </c>
      <c r="E452" s="245" t="s">
        <v>438</v>
      </c>
      <c r="F452" s="247">
        <v>35065</v>
      </c>
      <c r="G452" s="245" t="s">
        <v>903</v>
      </c>
      <c r="H452" s="245" t="s">
        <v>440</v>
      </c>
      <c r="I452" s="248" t="str">
        <f>VLOOKUP(A452,ورقة4!$A$1:$B$1271,2,0)</f>
        <v>الثانية</v>
      </c>
      <c r="T452" s="249"/>
      <c r="Y452" s="245" t="s">
        <v>1573</v>
      </c>
      <c r="Z452" s="245" t="s">
        <v>1573</v>
      </c>
    </row>
    <row r="453" spans="1:26" x14ac:dyDescent="0.3">
      <c r="A453" s="245">
        <v>118783</v>
      </c>
      <c r="B453" s="245" t="s">
        <v>3413</v>
      </c>
      <c r="C453" s="245" t="s">
        <v>2331</v>
      </c>
      <c r="D453" s="245" t="s">
        <v>735</v>
      </c>
      <c r="E453" s="245" t="s">
        <v>438</v>
      </c>
      <c r="F453" s="247">
        <v>31136</v>
      </c>
      <c r="G453" s="245" t="s">
        <v>415</v>
      </c>
      <c r="H453" s="245" t="s">
        <v>440</v>
      </c>
      <c r="I453" s="248" t="str">
        <f>VLOOKUP(A453,ورقة4!$A$1:$B$1271,2,0)</f>
        <v>الثانية</v>
      </c>
      <c r="T453" s="249"/>
      <c r="Y453" s="245" t="s">
        <v>1573</v>
      </c>
      <c r="Z453" s="245" t="s">
        <v>1573</v>
      </c>
    </row>
    <row r="454" spans="1:26" x14ac:dyDescent="0.3">
      <c r="A454" s="245">
        <v>118985</v>
      </c>
      <c r="B454" s="245" t="s">
        <v>3414</v>
      </c>
      <c r="C454" s="245" t="s">
        <v>678</v>
      </c>
      <c r="D454" s="245" t="s">
        <v>271</v>
      </c>
      <c r="E454" s="245" t="s">
        <v>438</v>
      </c>
      <c r="F454" s="247">
        <v>35684</v>
      </c>
      <c r="G454" s="245" t="s">
        <v>2128</v>
      </c>
      <c r="H454" s="245" t="s">
        <v>440</v>
      </c>
      <c r="I454" s="248" t="str">
        <f>VLOOKUP(A454,ورقة4!$A$1:$B$1271,2,0)</f>
        <v>الثانية</v>
      </c>
      <c r="T454" s="249"/>
      <c r="Y454" s="245" t="s">
        <v>1573</v>
      </c>
      <c r="Z454" s="245" t="s">
        <v>1573</v>
      </c>
    </row>
    <row r="455" spans="1:26" x14ac:dyDescent="0.3">
      <c r="A455" s="245">
        <v>119168</v>
      </c>
      <c r="B455" s="245" t="s">
        <v>3415</v>
      </c>
      <c r="C455" s="245" t="s">
        <v>160</v>
      </c>
      <c r="D455" s="245" t="s">
        <v>350</v>
      </c>
      <c r="E455" s="245" t="s">
        <v>438</v>
      </c>
      <c r="F455" s="247">
        <v>35070</v>
      </c>
      <c r="G455" s="245" t="s">
        <v>415</v>
      </c>
      <c r="H455" s="245" t="s">
        <v>440</v>
      </c>
      <c r="I455" s="248" t="str">
        <f>VLOOKUP(A455,ورقة4!$A$1:$B$1271,2,0)</f>
        <v>الثانية</v>
      </c>
      <c r="T455" s="249"/>
      <c r="Y455" s="245" t="s">
        <v>1573</v>
      </c>
      <c r="Z455" s="245" t="s">
        <v>1573</v>
      </c>
    </row>
    <row r="456" spans="1:26" x14ac:dyDescent="0.3">
      <c r="A456" s="245">
        <v>119220</v>
      </c>
      <c r="B456" s="245" t="s">
        <v>3416</v>
      </c>
      <c r="C456" s="245" t="s">
        <v>3417</v>
      </c>
      <c r="D456" s="245" t="s">
        <v>3418</v>
      </c>
      <c r="E456" s="245" t="s">
        <v>438</v>
      </c>
      <c r="F456" s="247">
        <v>32454</v>
      </c>
      <c r="G456" s="245" t="s">
        <v>426</v>
      </c>
      <c r="H456" s="245" t="s">
        <v>440</v>
      </c>
      <c r="I456" s="248" t="str">
        <f>VLOOKUP(A456,ورقة4!$A$1:$B$1271,2,0)</f>
        <v>الثانية</v>
      </c>
      <c r="T456" s="249"/>
      <c r="Y456" s="245" t="s">
        <v>1573</v>
      </c>
      <c r="Z456" s="245" t="s">
        <v>1573</v>
      </c>
    </row>
    <row r="457" spans="1:26" x14ac:dyDescent="0.3">
      <c r="A457" s="245">
        <v>119957</v>
      </c>
      <c r="B457" s="245" t="s">
        <v>3419</v>
      </c>
      <c r="C457" s="245" t="s">
        <v>88</v>
      </c>
      <c r="D457" s="245" t="s">
        <v>3420</v>
      </c>
      <c r="E457" s="245" t="s">
        <v>438</v>
      </c>
      <c r="F457" s="247">
        <v>32635</v>
      </c>
      <c r="G457" s="245" t="s">
        <v>3421</v>
      </c>
      <c r="H457" s="245" t="s">
        <v>440</v>
      </c>
      <c r="I457" s="248" t="str">
        <f>VLOOKUP(A457,ورقة4!$A$1:$B$1271,2,0)</f>
        <v>الثانية</v>
      </c>
      <c r="T457" s="249"/>
      <c r="Y457" s="245" t="s">
        <v>1573</v>
      </c>
      <c r="Z457" s="245" t="s">
        <v>1573</v>
      </c>
    </row>
    <row r="458" spans="1:26" x14ac:dyDescent="0.3">
      <c r="A458" s="245">
        <v>119995</v>
      </c>
      <c r="B458" s="245" t="s">
        <v>3422</v>
      </c>
      <c r="C458" s="245" t="s">
        <v>72</v>
      </c>
      <c r="D458" s="245" t="s">
        <v>695</v>
      </c>
      <c r="E458" s="245" t="s">
        <v>438</v>
      </c>
      <c r="F458" s="247">
        <v>35551</v>
      </c>
      <c r="G458" s="245" t="s">
        <v>808</v>
      </c>
      <c r="H458" s="245" t="s">
        <v>440</v>
      </c>
      <c r="I458" s="248" t="str">
        <f>VLOOKUP(A458,ورقة4!$A$1:$B$1271,2,0)</f>
        <v>الثانية</v>
      </c>
      <c r="T458" s="249"/>
      <c r="Y458" s="245" t="s">
        <v>1573</v>
      </c>
      <c r="Z458" s="245" t="s">
        <v>1573</v>
      </c>
    </row>
    <row r="459" spans="1:26" x14ac:dyDescent="0.3">
      <c r="A459" s="245">
        <v>120607</v>
      </c>
      <c r="B459" s="245" t="s">
        <v>3423</v>
      </c>
      <c r="C459" s="245" t="s">
        <v>133</v>
      </c>
      <c r="D459" s="245" t="s">
        <v>269</v>
      </c>
      <c r="E459" s="245" t="s">
        <v>438</v>
      </c>
      <c r="F459" s="247">
        <v>32369</v>
      </c>
      <c r="G459" s="245" t="s">
        <v>801</v>
      </c>
      <c r="H459" s="245" t="s">
        <v>440</v>
      </c>
      <c r="I459" s="248" t="str">
        <f>VLOOKUP(A459,ورقة4!$A$1:$B$1271,2,0)</f>
        <v>الثانية</v>
      </c>
      <c r="T459" s="249"/>
      <c r="Y459" s="245" t="s">
        <v>1573</v>
      </c>
      <c r="Z459" s="245" t="s">
        <v>1573</v>
      </c>
    </row>
    <row r="460" spans="1:26" x14ac:dyDescent="0.3">
      <c r="A460" s="245">
        <v>120721</v>
      </c>
      <c r="B460" s="245" t="s">
        <v>3424</v>
      </c>
      <c r="C460" s="245" t="s">
        <v>607</v>
      </c>
      <c r="D460" s="245" t="s">
        <v>2897</v>
      </c>
      <c r="E460" s="245" t="s">
        <v>438</v>
      </c>
      <c r="F460" s="247">
        <v>34900</v>
      </c>
      <c r="G460" s="245" t="s">
        <v>785</v>
      </c>
      <c r="H460" s="245" t="s">
        <v>440</v>
      </c>
      <c r="I460" s="248" t="str">
        <f>VLOOKUP(A460,ورقة4!$A$1:$B$1271,2,0)</f>
        <v>الثانية</v>
      </c>
      <c r="T460" s="249"/>
      <c r="Y460" s="245" t="s">
        <v>1573</v>
      </c>
      <c r="Z460" s="245" t="s">
        <v>1573</v>
      </c>
    </row>
    <row r="461" spans="1:26" x14ac:dyDescent="0.3">
      <c r="A461" s="245">
        <v>120941</v>
      </c>
      <c r="B461" s="245" t="s">
        <v>3429</v>
      </c>
      <c r="C461" s="245" t="s">
        <v>140</v>
      </c>
      <c r="D461" s="245" t="s">
        <v>3430</v>
      </c>
      <c r="E461" s="245" t="s">
        <v>438</v>
      </c>
      <c r="F461" s="247">
        <v>34134</v>
      </c>
      <c r="G461" s="245" t="s">
        <v>785</v>
      </c>
      <c r="H461" s="245" t="s">
        <v>440</v>
      </c>
      <c r="I461" s="248" t="str">
        <f>VLOOKUP(A461,ورقة4!$A$1:$B$1271,2,0)</f>
        <v>الثانية</v>
      </c>
      <c r="T461" s="249"/>
      <c r="Z461" s="245" t="s">
        <v>1573</v>
      </c>
    </row>
    <row r="462" spans="1:26" x14ac:dyDescent="0.3">
      <c r="A462" s="245">
        <v>120957</v>
      </c>
      <c r="B462" s="245" t="s">
        <v>3431</v>
      </c>
      <c r="C462" s="245" t="s">
        <v>178</v>
      </c>
      <c r="D462" s="245" t="s">
        <v>3432</v>
      </c>
      <c r="E462" s="245" t="s">
        <v>438</v>
      </c>
      <c r="F462" s="247">
        <v>33251</v>
      </c>
      <c r="G462" s="245" t="s">
        <v>427</v>
      </c>
      <c r="H462" s="245" t="s">
        <v>440</v>
      </c>
      <c r="I462" s="248" t="str">
        <f>VLOOKUP(A462,ورقة4!$A$1:$B$1271,2,0)</f>
        <v>الثانية</v>
      </c>
      <c r="T462" s="249"/>
      <c r="Z462" s="245" t="s">
        <v>1573</v>
      </c>
    </row>
    <row r="463" spans="1:26" x14ac:dyDescent="0.3">
      <c r="A463" s="245">
        <v>118409</v>
      </c>
      <c r="B463" s="245" t="s">
        <v>3433</v>
      </c>
      <c r="C463" s="245" t="s">
        <v>3434</v>
      </c>
      <c r="D463" s="245" t="s">
        <v>564</v>
      </c>
      <c r="E463" s="245" t="s">
        <v>438</v>
      </c>
      <c r="F463" s="247">
        <v>33811</v>
      </c>
      <c r="G463" s="245" t="s">
        <v>3435</v>
      </c>
      <c r="H463" s="245" t="s">
        <v>440</v>
      </c>
      <c r="I463" s="248" t="str">
        <f>VLOOKUP(A463,ورقة4!$A$1:$B$1271,2,0)</f>
        <v>الثانية</v>
      </c>
      <c r="T463" s="249"/>
      <c r="Z463" s="245" t="s">
        <v>1573</v>
      </c>
    </row>
    <row r="464" spans="1:26" x14ac:dyDescent="0.3">
      <c r="A464" s="245">
        <v>121225</v>
      </c>
      <c r="B464" s="245" t="s">
        <v>3203</v>
      </c>
      <c r="C464" s="245" t="s">
        <v>69</v>
      </c>
      <c r="D464" s="245" t="s">
        <v>267</v>
      </c>
      <c r="E464" s="245" t="s">
        <v>438</v>
      </c>
      <c r="F464" s="247">
        <v>35708</v>
      </c>
      <c r="G464" s="245" t="s">
        <v>833</v>
      </c>
      <c r="H464" s="245" t="s">
        <v>440</v>
      </c>
      <c r="I464" s="248" t="str">
        <f>VLOOKUP(A464,ورقة4!$A$1:$B$1271,2,0)</f>
        <v>الثانية</v>
      </c>
      <c r="T464" s="249"/>
      <c r="Z464" s="245" t="s">
        <v>1573</v>
      </c>
    </row>
    <row r="465" spans="1:26" x14ac:dyDescent="0.3">
      <c r="A465" s="245">
        <v>121360</v>
      </c>
      <c r="B465" s="245" t="s">
        <v>3436</v>
      </c>
      <c r="C465" s="245" t="s">
        <v>3437</v>
      </c>
      <c r="D465" s="245" t="s">
        <v>541</v>
      </c>
      <c r="E465" s="245" t="s">
        <v>438</v>
      </c>
      <c r="F465" s="247">
        <v>32509</v>
      </c>
      <c r="G465" s="245" t="s">
        <v>435</v>
      </c>
      <c r="H465" s="245" t="s">
        <v>440</v>
      </c>
      <c r="I465" s="248" t="str">
        <f>VLOOKUP(A465,ورقة4!$A$1:$B$1271,2,0)</f>
        <v>الثانية</v>
      </c>
      <c r="T465" s="249"/>
      <c r="V465" s="245" t="s">
        <v>1573</v>
      </c>
      <c r="Z465" s="245" t="s">
        <v>1573</v>
      </c>
    </row>
    <row r="466" spans="1:26" x14ac:dyDescent="0.3">
      <c r="A466" s="245">
        <v>121522</v>
      </c>
      <c r="B466" s="245" t="s">
        <v>3438</v>
      </c>
      <c r="C466" s="245" t="s">
        <v>72</v>
      </c>
      <c r="D466" s="245" t="s">
        <v>540</v>
      </c>
      <c r="E466" s="245" t="s">
        <v>438</v>
      </c>
      <c r="F466" s="247">
        <v>25421</v>
      </c>
      <c r="G466" s="245" t="s">
        <v>3439</v>
      </c>
      <c r="H466" s="245" t="s">
        <v>440</v>
      </c>
      <c r="I466" s="248" t="str">
        <f>VLOOKUP(A466,ورقة4!$A$1:$B$1271,2,0)</f>
        <v>الثانية</v>
      </c>
      <c r="T466" s="249"/>
      <c r="W466" s="245" t="s">
        <v>1573</v>
      </c>
      <c r="Z466" s="245" t="s">
        <v>1573</v>
      </c>
    </row>
    <row r="467" spans="1:26" x14ac:dyDescent="0.3">
      <c r="A467" s="245">
        <v>110399</v>
      </c>
      <c r="B467" s="245" t="s">
        <v>3440</v>
      </c>
      <c r="C467" s="245" t="s">
        <v>3441</v>
      </c>
      <c r="D467" s="245" t="s">
        <v>3442</v>
      </c>
      <c r="E467" s="245" t="s">
        <v>438</v>
      </c>
      <c r="F467" s="247">
        <v>31430</v>
      </c>
      <c r="G467" s="245" t="s">
        <v>3443</v>
      </c>
      <c r="H467" s="245" t="s">
        <v>440</v>
      </c>
      <c r="I467" s="248" t="str">
        <f>VLOOKUP(A467,ورقة4!$A$1:$B$1271,2,0)</f>
        <v>الثانية</v>
      </c>
      <c r="T467" s="249"/>
      <c r="W467" s="245" t="s">
        <v>1573</v>
      </c>
      <c r="X467" s="245" t="s">
        <v>1573</v>
      </c>
      <c r="Z467" s="245" t="s">
        <v>1573</v>
      </c>
    </row>
    <row r="468" spans="1:26" x14ac:dyDescent="0.3">
      <c r="A468" s="245">
        <v>114666</v>
      </c>
      <c r="B468" s="245" t="s">
        <v>3444</v>
      </c>
      <c r="C468" s="245" t="s">
        <v>72</v>
      </c>
      <c r="D468" s="245" t="s">
        <v>271</v>
      </c>
      <c r="E468" s="245" t="s">
        <v>438</v>
      </c>
      <c r="F468" s="247">
        <v>30317</v>
      </c>
      <c r="G468" s="245" t="s">
        <v>3445</v>
      </c>
      <c r="H468" s="245" t="s">
        <v>440</v>
      </c>
      <c r="I468" s="248" t="str">
        <f>VLOOKUP(A468,ورقة4!$A$1:$B$1271,2,0)</f>
        <v>الثانية</v>
      </c>
      <c r="T468" s="249"/>
      <c r="Z468" s="245" t="s">
        <v>1573</v>
      </c>
    </row>
    <row r="469" spans="1:26" x14ac:dyDescent="0.3">
      <c r="A469" s="245">
        <v>114926</v>
      </c>
      <c r="B469" s="245" t="s">
        <v>3446</v>
      </c>
      <c r="C469" s="245" t="s">
        <v>97</v>
      </c>
      <c r="D469" s="245" t="s">
        <v>280</v>
      </c>
      <c r="E469" s="245" t="s">
        <v>438</v>
      </c>
      <c r="F469" s="247">
        <v>32777</v>
      </c>
      <c r="G469" s="245" t="s">
        <v>808</v>
      </c>
      <c r="H469" s="245" t="s">
        <v>440</v>
      </c>
      <c r="I469" s="248" t="str">
        <f>VLOOKUP(A469,ورقة4!$A$1:$B$1271,2,0)</f>
        <v>الثانية</v>
      </c>
      <c r="T469" s="249"/>
      <c r="W469" s="245" t="s">
        <v>1573</v>
      </c>
      <c r="Z469" s="245" t="s">
        <v>1573</v>
      </c>
    </row>
    <row r="470" spans="1:26" x14ac:dyDescent="0.3">
      <c r="A470" s="245">
        <v>115235</v>
      </c>
      <c r="B470" s="245" t="s">
        <v>3447</v>
      </c>
      <c r="C470" s="245" t="s">
        <v>159</v>
      </c>
      <c r="D470" s="245" t="s">
        <v>308</v>
      </c>
      <c r="E470" s="245" t="s">
        <v>438</v>
      </c>
      <c r="F470" s="247">
        <v>33101</v>
      </c>
      <c r="G470" s="245" t="s">
        <v>957</v>
      </c>
      <c r="H470" s="245" t="s">
        <v>440</v>
      </c>
      <c r="I470" s="248" t="str">
        <f>VLOOKUP(A470,ورقة4!$A$1:$B$1271,2,0)</f>
        <v>الثانية</v>
      </c>
      <c r="T470" s="249"/>
      <c r="W470" s="245" t="s">
        <v>1573</v>
      </c>
      <c r="X470" s="245" t="s">
        <v>1573</v>
      </c>
      <c r="Z470" s="245" t="s">
        <v>1573</v>
      </c>
    </row>
    <row r="471" spans="1:26" x14ac:dyDescent="0.3">
      <c r="A471" s="245">
        <v>115679</v>
      </c>
      <c r="B471" s="245" t="s">
        <v>3448</v>
      </c>
      <c r="C471" s="245" t="s">
        <v>72</v>
      </c>
      <c r="D471" s="245" t="s">
        <v>246</v>
      </c>
      <c r="E471" s="245" t="s">
        <v>438</v>
      </c>
      <c r="F471" s="247">
        <v>32378</v>
      </c>
      <c r="G471" s="245" t="s">
        <v>3449</v>
      </c>
      <c r="H471" s="245" t="s">
        <v>440</v>
      </c>
      <c r="I471" s="248" t="str">
        <f>VLOOKUP(A471,ورقة4!$A$1:$B$1271,2,0)</f>
        <v>الثانية</v>
      </c>
      <c r="T471" s="249"/>
      <c r="Z471" s="245" t="s">
        <v>1573</v>
      </c>
    </row>
    <row r="472" spans="1:26" x14ac:dyDescent="0.3">
      <c r="A472" s="245">
        <v>116574</v>
      </c>
      <c r="B472" s="245" t="s">
        <v>3450</v>
      </c>
      <c r="C472" s="245" t="s">
        <v>115</v>
      </c>
      <c r="D472" s="245" t="s">
        <v>279</v>
      </c>
      <c r="E472" s="245" t="s">
        <v>438</v>
      </c>
      <c r="F472" s="247">
        <v>33608</v>
      </c>
      <c r="G472" s="245" t="s">
        <v>821</v>
      </c>
      <c r="H472" s="245" t="s">
        <v>440</v>
      </c>
      <c r="I472" s="248" t="str">
        <f>VLOOKUP(A472,ورقة4!$A$1:$B$1271,2,0)</f>
        <v>الثانية</v>
      </c>
      <c r="T472" s="249"/>
      <c r="W472" s="245" t="s">
        <v>1573</v>
      </c>
      <c r="Z472" s="245" t="s">
        <v>1573</v>
      </c>
    </row>
    <row r="473" spans="1:26" x14ac:dyDescent="0.3">
      <c r="A473" s="245">
        <v>118566</v>
      </c>
      <c r="B473" s="245" t="s">
        <v>3451</v>
      </c>
      <c r="C473" s="245" t="s">
        <v>3452</v>
      </c>
      <c r="D473" s="245" t="s">
        <v>265</v>
      </c>
      <c r="E473" s="245" t="s">
        <v>438</v>
      </c>
      <c r="F473" s="247">
        <v>30713</v>
      </c>
      <c r="G473" s="245" t="s">
        <v>424</v>
      </c>
      <c r="H473" s="245" t="s">
        <v>440</v>
      </c>
      <c r="I473" s="248" t="str">
        <f>VLOOKUP(A473,ورقة4!$A$1:$B$1271,2,0)</f>
        <v>الثانية</v>
      </c>
      <c r="T473" s="249"/>
      <c r="Z473" s="245" t="s">
        <v>1573</v>
      </c>
    </row>
    <row r="474" spans="1:26" x14ac:dyDescent="0.3">
      <c r="A474" s="245">
        <v>121521</v>
      </c>
      <c r="B474" s="245" t="s">
        <v>3453</v>
      </c>
      <c r="C474" s="245" t="s">
        <v>3454</v>
      </c>
      <c r="D474" s="245" t="s">
        <v>946</v>
      </c>
      <c r="E474" s="245" t="s">
        <v>438</v>
      </c>
      <c r="F474" s="247">
        <v>32141</v>
      </c>
      <c r="G474" s="245" t="s">
        <v>3455</v>
      </c>
      <c r="H474" s="245" t="s">
        <v>440</v>
      </c>
      <c r="I474" s="248" t="str">
        <f>VLOOKUP(A474,ورقة4!$A$1:$B$1271,2,0)</f>
        <v>الثانية</v>
      </c>
      <c r="T474" s="249"/>
      <c r="Z474" s="245" t="s">
        <v>1573</v>
      </c>
    </row>
    <row r="475" spans="1:26" x14ac:dyDescent="0.3">
      <c r="A475" s="245">
        <v>121693</v>
      </c>
      <c r="B475" s="245" t="s">
        <v>3456</v>
      </c>
      <c r="C475" s="245" t="s">
        <v>140</v>
      </c>
      <c r="D475" s="245" t="s">
        <v>319</v>
      </c>
      <c r="E475" s="245" t="s">
        <v>438</v>
      </c>
      <c r="F475" s="247">
        <v>29983</v>
      </c>
      <c r="G475" s="245" t="s">
        <v>415</v>
      </c>
      <c r="H475" s="245" t="s">
        <v>440</v>
      </c>
      <c r="I475" s="248" t="str">
        <f>VLOOKUP(A475,ورقة4!$A$1:$B$1271,2,0)</f>
        <v>الثانية</v>
      </c>
      <c r="T475" s="249"/>
      <c r="Z475" s="245" t="s">
        <v>1573</v>
      </c>
    </row>
    <row r="476" spans="1:26" x14ac:dyDescent="0.3">
      <c r="A476" s="245">
        <v>122438</v>
      </c>
      <c r="B476" s="245" t="s">
        <v>3457</v>
      </c>
      <c r="C476" s="245" t="s">
        <v>3458</v>
      </c>
      <c r="D476" s="245" t="s">
        <v>3459</v>
      </c>
      <c r="E476" s="245" t="s">
        <v>438</v>
      </c>
      <c r="F476" s="247">
        <v>29983</v>
      </c>
      <c r="G476" s="245" t="s">
        <v>415</v>
      </c>
      <c r="H476" s="245" t="s">
        <v>440</v>
      </c>
      <c r="I476" s="248" t="str">
        <f>VLOOKUP(A476,ورقة4!$A$1:$B$1271,2,0)</f>
        <v>الثانية</v>
      </c>
      <c r="T476" s="249"/>
      <c r="Z476" s="245" t="s">
        <v>1573</v>
      </c>
    </row>
    <row r="477" spans="1:26" x14ac:dyDescent="0.3">
      <c r="A477" s="245">
        <v>113557</v>
      </c>
      <c r="B477" s="245" t="s">
        <v>3460</v>
      </c>
      <c r="C477" s="245" t="s">
        <v>3461</v>
      </c>
      <c r="D477" s="245" t="s">
        <v>3462</v>
      </c>
      <c r="E477" s="245" t="s">
        <v>438</v>
      </c>
      <c r="F477" s="247">
        <v>29960</v>
      </c>
      <c r="G477" s="245" t="s">
        <v>432</v>
      </c>
      <c r="H477" s="245" t="s">
        <v>440</v>
      </c>
      <c r="I477" s="248" t="str">
        <f>VLOOKUP(A477,ورقة4!$A$1:$B$1271,2,0)</f>
        <v>الثانية</v>
      </c>
      <c r="T477" s="249"/>
      <c r="Z477" s="245" t="s">
        <v>1573</v>
      </c>
    </row>
    <row r="478" spans="1:26" x14ac:dyDescent="0.3">
      <c r="A478" s="245">
        <v>114288</v>
      </c>
      <c r="B478" s="245" t="s">
        <v>3463</v>
      </c>
      <c r="C478" s="245" t="s">
        <v>143</v>
      </c>
      <c r="D478" s="245" t="s">
        <v>245</v>
      </c>
      <c r="E478" s="245" t="s">
        <v>438</v>
      </c>
      <c r="F478" s="247">
        <v>32611</v>
      </c>
      <c r="G478" s="245" t="s">
        <v>415</v>
      </c>
      <c r="H478" s="245" t="s">
        <v>440</v>
      </c>
      <c r="I478" s="248" t="str">
        <f>VLOOKUP(A478,ورقة4!$A$1:$B$1271,2,0)</f>
        <v>الثانية</v>
      </c>
      <c r="T478" s="249"/>
      <c r="Z478" s="245" t="s">
        <v>1573</v>
      </c>
    </row>
    <row r="479" spans="1:26" x14ac:dyDescent="0.3">
      <c r="A479" s="245">
        <v>116005</v>
      </c>
      <c r="B479" s="245" t="s">
        <v>3464</v>
      </c>
      <c r="C479" s="245" t="s">
        <v>131</v>
      </c>
      <c r="D479" s="245" t="s">
        <v>246</v>
      </c>
      <c r="E479" s="245" t="s">
        <v>438</v>
      </c>
      <c r="F479" s="247">
        <v>32875</v>
      </c>
      <c r="G479" s="245" t="s">
        <v>3465</v>
      </c>
      <c r="H479" s="245" t="s">
        <v>440</v>
      </c>
      <c r="I479" s="248" t="str">
        <f>VLOOKUP(A479,ورقة4!$A$1:$B$1271,2,0)</f>
        <v>الثانية</v>
      </c>
      <c r="T479" s="249"/>
      <c r="Z479" s="245" t="s">
        <v>1573</v>
      </c>
    </row>
    <row r="480" spans="1:26" x14ac:dyDescent="0.3">
      <c r="A480" s="245">
        <v>111420</v>
      </c>
      <c r="B480" s="245" t="s">
        <v>3466</v>
      </c>
      <c r="C480" s="245" t="s">
        <v>66</v>
      </c>
      <c r="D480" s="245" t="s">
        <v>248</v>
      </c>
      <c r="E480" s="245" t="s">
        <v>438</v>
      </c>
      <c r="F480" s="247">
        <v>31275</v>
      </c>
      <c r="G480" s="245" t="s">
        <v>3467</v>
      </c>
      <c r="H480" s="245" t="s">
        <v>440</v>
      </c>
      <c r="I480" s="248" t="str">
        <f>VLOOKUP(A480,ورقة4!$A$1:$B$1271,2,0)</f>
        <v>الثانية</v>
      </c>
      <c r="T480" s="249"/>
      <c r="Z480" s="245" t="s">
        <v>1573</v>
      </c>
    </row>
    <row r="481" spans="1:26" x14ac:dyDescent="0.3">
      <c r="A481" s="245">
        <v>114256</v>
      </c>
      <c r="B481" s="245" t="s">
        <v>3468</v>
      </c>
      <c r="C481" s="245" t="s">
        <v>3469</v>
      </c>
      <c r="D481" s="245" t="s">
        <v>521</v>
      </c>
      <c r="E481" s="245" t="s">
        <v>438</v>
      </c>
      <c r="F481" s="247">
        <v>32874</v>
      </c>
      <c r="G481" s="245" t="s">
        <v>434</v>
      </c>
      <c r="H481" s="245" t="s">
        <v>440</v>
      </c>
      <c r="I481" s="248" t="str">
        <f>VLOOKUP(A481,ورقة4!$A$1:$B$1271,2,0)</f>
        <v>الثانية</v>
      </c>
      <c r="T481" s="249"/>
      <c r="Z481" s="245" t="s">
        <v>1573</v>
      </c>
    </row>
    <row r="482" spans="1:26" x14ac:dyDescent="0.3">
      <c r="A482" s="245">
        <v>117703</v>
      </c>
      <c r="B482" s="245" t="s">
        <v>3470</v>
      </c>
      <c r="C482" s="245" t="s">
        <v>3471</v>
      </c>
      <c r="D482" s="245" t="s">
        <v>3472</v>
      </c>
      <c r="E482" s="245" t="s">
        <v>438</v>
      </c>
      <c r="F482" s="247">
        <v>34700</v>
      </c>
      <c r="G482" s="245" t="s">
        <v>415</v>
      </c>
      <c r="H482" s="245" t="s">
        <v>440</v>
      </c>
      <c r="I482" s="248" t="str">
        <f>VLOOKUP(A482,ورقة4!$A$1:$B$1271,2,0)</f>
        <v>الثانية</v>
      </c>
      <c r="T482" s="249"/>
      <c r="Z482" s="245" t="s">
        <v>1573</v>
      </c>
    </row>
    <row r="483" spans="1:26" x14ac:dyDescent="0.3">
      <c r="A483" s="245">
        <v>121640</v>
      </c>
      <c r="B483" s="245" t="s">
        <v>3473</v>
      </c>
      <c r="C483" s="245" t="s">
        <v>181</v>
      </c>
      <c r="D483" s="245" t="s">
        <v>370</v>
      </c>
      <c r="E483" s="245" t="s">
        <v>438</v>
      </c>
      <c r="F483" s="247">
        <v>33605</v>
      </c>
      <c r="G483" s="245" t="s">
        <v>3474</v>
      </c>
      <c r="H483" s="245" t="s">
        <v>440</v>
      </c>
      <c r="I483" s="248" t="str">
        <f>VLOOKUP(A483,ورقة4!$A$1:$B$1271,2,0)</f>
        <v>الثانية</v>
      </c>
      <c r="T483" s="249"/>
      <c r="Z483" s="245" t="s">
        <v>1573</v>
      </c>
    </row>
    <row r="484" spans="1:26" x14ac:dyDescent="0.3">
      <c r="A484" s="245">
        <v>121781</v>
      </c>
      <c r="B484" s="245" t="s">
        <v>3475</v>
      </c>
      <c r="C484" s="245" t="s">
        <v>88</v>
      </c>
      <c r="D484" s="245" t="s">
        <v>3476</v>
      </c>
      <c r="E484" s="245" t="s">
        <v>438</v>
      </c>
      <c r="F484" s="247">
        <v>33036</v>
      </c>
      <c r="G484" s="245" t="s">
        <v>3477</v>
      </c>
      <c r="H484" s="245" t="s">
        <v>440</v>
      </c>
      <c r="I484" s="248" t="str">
        <f>VLOOKUP(A484,ورقة4!$A$1:$B$1271,2,0)</f>
        <v>الثانية</v>
      </c>
      <c r="T484" s="249"/>
      <c r="Z484" s="245" t="s">
        <v>1573</v>
      </c>
    </row>
    <row r="485" spans="1:26" x14ac:dyDescent="0.3">
      <c r="A485" s="245">
        <v>121984</v>
      </c>
      <c r="B485" s="245" t="s">
        <v>3478</v>
      </c>
      <c r="C485" s="245" t="s">
        <v>93</v>
      </c>
      <c r="D485" s="245" t="s">
        <v>247</v>
      </c>
      <c r="E485" s="245" t="s">
        <v>438</v>
      </c>
      <c r="F485" s="247">
        <v>35978</v>
      </c>
      <c r="G485" s="245" t="s">
        <v>2504</v>
      </c>
      <c r="H485" s="245" t="s">
        <v>440</v>
      </c>
      <c r="I485" s="248" t="str">
        <f>VLOOKUP(A485,ورقة4!$A$1:$B$1271,2,0)</f>
        <v>الثانية</v>
      </c>
      <c r="T485" s="249"/>
      <c r="Z485" s="245" t="s">
        <v>1573</v>
      </c>
    </row>
    <row r="486" spans="1:26" x14ac:dyDescent="0.3">
      <c r="A486" s="245">
        <v>121993</v>
      </c>
      <c r="B486" s="245" t="s">
        <v>3479</v>
      </c>
      <c r="C486" s="245" t="s">
        <v>3480</v>
      </c>
      <c r="D486" s="245" t="s">
        <v>601</v>
      </c>
      <c r="E486" s="245" t="s">
        <v>438</v>
      </c>
      <c r="F486" s="247">
        <v>33782</v>
      </c>
      <c r="G486" s="245" t="s">
        <v>3481</v>
      </c>
      <c r="H486" s="245" t="s">
        <v>440</v>
      </c>
      <c r="I486" s="248" t="str">
        <f>VLOOKUP(A486,ورقة4!$A$1:$B$1271,2,0)</f>
        <v>الثانية</v>
      </c>
      <c r="T486" s="249"/>
      <c r="Z486" s="245" t="s">
        <v>1573</v>
      </c>
    </row>
    <row r="487" spans="1:26" x14ac:dyDescent="0.3">
      <c r="A487" s="245">
        <v>122056</v>
      </c>
      <c r="B487" s="245" t="s">
        <v>3482</v>
      </c>
      <c r="C487" s="245" t="s">
        <v>3483</v>
      </c>
      <c r="D487" s="245" t="s">
        <v>3484</v>
      </c>
      <c r="E487" s="245" t="s">
        <v>438</v>
      </c>
      <c r="F487" s="247">
        <v>35223</v>
      </c>
      <c r="G487" s="245" t="s">
        <v>3485</v>
      </c>
      <c r="H487" s="245" t="s">
        <v>440</v>
      </c>
      <c r="I487" s="248" t="str">
        <f>VLOOKUP(A487,ورقة4!$A$1:$B$1271,2,0)</f>
        <v>الثانية</v>
      </c>
      <c r="T487" s="249"/>
      <c r="Z487" s="245" t="s">
        <v>1573</v>
      </c>
    </row>
    <row r="488" spans="1:26" x14ac:dyDescent="0.3">
      <c r="A488" s="245">
        <v>122331</v>
      </c>
      <c r="B488" s="245" t="s">
        <v>3486</v>
      </c>
      <c r="C488" s="245" t="s">
        <v>72</v>
      </c>
      <c r="D488" s="245" t="s">
        <v>3487</v>
      </c>
      <c r="E488" s="245" t="s">
        <v>438</v>
      </c>
      <c r="F488" s="247">
        <v>30412</v>
      </c>
      <c r="G488" s="245" t="s">
        <v>3488</v>
      </c>
      <c r="H488" s="245" t="s">
        <v>440</v>
      </c>
      <c r="I488" s="248" t="str">
        <f>VLOOKUP(A488,ورقة4!$A$1:$B$1271,2,0)</f>
        <v>الثانية</v>
      </c>
      <c r="T488" s="249"/>
      <c r="Z488" s="245" t="s">
        <v>1573</v>
      </c>
    </row>
    <row r="489" spans="1:26" x14ac:dyDescent="0.3">
      <c r="A489" s="245">
        <v>116363</v>
      </c>
      <c r="B489" s="245" t="s">
        <v>3489</v>
      </c>
      <c r="C489" s="245" t="s">
        <v>202</v>
      </c>
      <c r="D489" s="245" t="s">
        <v>629</v>
      </c>
      <c r="E489" s="245" t="s">
        <v>438</v>
      </c>
      <c r="F489" s="247"/>
      <c r="H489" s="245" t="s">
        <v>440</v>
      </c>
      <c r="I489" s="248" t="str">
        <f>VLOOKUP(A489,ورقة4!$A$1:$B$1271,2,0)</f>
        <v>الثانية</v>
      </c>
      <c r="T489" s="249"/>
      <c r="Z489" s="245" t="s">
        <v>1573</v>
      </c>
    </row>
    <row r="490" spans="1:26" x14ac:dyDescent="0.3">
      <c r="A490" s="245">
        <v>116504</v>
      </c>
      <c r="B490" s="245" t="s">
        <v>3490</v>
      </c>
      <c r="C490" s="245" t="s">
        <v>72</v>
      </c>
      <c r="D490" s="245" t="s">
        <v>341</v>
      </c>
      <c r="E490" s="245" t="s">
        <v>438</v>
      </c>
      <c r="F490" s="247"/>
      <c r="H490" s="245" t="s">
        <v>440</v>
      </c>
      <c r="I490" s="248" t="str">
        <f>VLOOKUP(A490,ورقة4!$A$1:$B$1271,2,0)</f>
        <v>الثانية</v>
      </c>
      <c r="T490" s="249"/>
      <c r="Z490" s="245" t="s">
        <v>1573</v>
      </c>
    </row>
    <row r="491" spans="1:26" x14ac:dyDescent="0.3">
      <c r="A491" s="245">
        <v>117560</v>
      </c>
      <c r="B491" s="245" t="s">
        <v>3491</v>
      </c>
      <c r="C491" s="245" t="s">
        <v>82</v>
      </c>
      <c r="D491" s="245" t="s">
        <v>248</v>
      </c>
      <c r="E491" s="245" t="s">
        <v>438</v>
      </c>
      <c r="F491" s="247"/>
      <c r="H491" s="245" t="s">
        <v>440</v>
      </c>
      <c r="I491" s="248" t="str">
        <f>VLOOKUP(A491,ورقة4!$A$1:$B$1271,2,0)</f>
        <v>الثانية</v>
      </c>
      <c r="T491" s="249"/>
      <c r="Z491" s="245" t="s">
        <v>1573</v>
      </c>
    </row>
    <row r="492" spans="1:26" x14ac:dyDescent="0.3">
      <c r="A492" s="245">
        <v>120660</v>
      </c>
      <c r="B492" s="245" t="s">
        <v>3492</v>
      </c>
      <c r="C492" s="245" t="s">
        <v>555</v>
      </c>
      <c r="D492" s="245" t="s">
        <v>3493</v>
      </c>
      <c r="E492" s="245" t="s">
        <v>438</v>
      </c>
      <c r="F492" s="247">
        <v>36161</v>
      </c>
      <c r="G492" s="245" t="s">
        <v>792</v>
      </c>
      <c r="H492" s="245" t="s">
        <v>440</v>
      </c>
      <c r="I492" s="248" t="str">
        <f>VLOOKUP(A492,ورقة4!$A$1:$B$1271,2,0)</f>
        <v>الثانية</v>
      </c>
      <c r="T492" s="249"/>
      <c r="W492" s="245" t="s">
        <v>1573</v>
      </c>
      <c r="Z492" s="245" t="s">
        <v>1573</v>
      </c>
    </row>
    <row r="493" spans="1:26" x14ac:dyDescent="0.3">
      <c r="A493" s="245">
        <v>121401</v>
      </c>
      <c r="B493" s="245" t="s">
        <v>3495</v>
      </c>
      <c r="C493" s="245" t="s">
        <v>126</v>
      </c>
      <c r="D493" s="245" t="s">
        <v>339</v>
      </c>
      <c r="E493" s="245" t="s">
        <v>439</v>
      </c>
      <c r="F493" s="247">
        <v>32350</v>
      </c>
      <c r="G493" s="245" t="s">
        <v>415</v>
      </c>
      <c r="H493" s="245" t="s">
        <v>448</v>
      </c>
      <c r="I493" s="248" t="str">
        <f>VLOOKUP(A493,ورقة4!$A$1:$B$1271,2,0)</f>
        <v>الثانية</v>
      </c>
      <c r="T493" s="249"/>
      <c r="W493" s="245" t="s">
        <v>1573</v>
      </c>
      <c r="X493" s="245" t="s">
        <v>1573</v>
      </c>
      <c r="Y493" s="245" t="s">
        <v>1573</v>
      </c>
      <c r="Z493" s="245" t="s">
        <v>1573</v>
      </c>
    </row>
    <row r="494" spans="1:26" x14ac:dyDescent="0.3">
      <c r="A494" s="245">
        <v>121402</v>
      </c>
      <c r="B494" s="245" t="s">
        <v>3499</v>
      </c>
      <c r="C494" s="245" t="s">
        <v>72</v>
      </c>
      <c r="D494" s="245" t="s">
        <v>320</v>
      </c>
      <c r="E494" s="245" t="s">
        <v>439</v>
      </c>
      <c r="F494" s="247">
        <v>34607</v>
      </c>
      <c r="G494" s="245" t="s">
        <v>415</v>
      </c>
      <c r="H494" s="245" t="s">
        <v>448</v>
      </c>
      <c r="I494" s="248" t="str">
        <f>VLOOKUP(A494,ورقة4!$A$1:$B$1271,2,0)</f>
        <v>الثانية</v>
      </c>
      <c r="T494" s="249"/>
      <c r="V494" s="245" t="s">
        <v>1573</v>
      </c>
      <c r="W494" s="245" t="s">
        <v>1573</v>
      </c>
      <c r="Z494" s="245" t="s">
        <v>1573</v>
      </c>
    </row>
    <row r="495" spans="1:26" x14ac:dyDescent="0.3">
      <c r="A495" s="245">
        <v>106609</v>
      </c>
      <c r="B495" s="245" t="s">
        <v>961</v>
      </c>
      <c r="C495" s="245" t="s">
        <v>72</v>
      </c>
      <c r="D495" s="245" t="s">
        <v>3500</v>
      </c>
      <c r="E495" s="245" t="s">
        <v>438</v>
      </c>
      <c r="F495" s="247">
        <v>35433</v>
      </c>
      <c r="G495" s="245" t="s">
        <v>415</v>
      </c>
      <c r="H495" s="245" t="s">
        <v>448</v>
      </c>
      <c r="I495" s="248" t="str">
        <f>VLOOKUP(A495,ورقة4!$A$1:$B$1271,2,0)</f>
        <v>الثانية</v>
      </c>
      <c r="T495" s="249"/>
      <c r="X495" s="245" t="s">
        <v>1573</v>
      </c>
      <c r="Z495" s="245" t="s">
        <v>1573</v>
      </c>
    </row>
    <row r="496" spans="1:26" x14ac:dyDescent="0.3">
      <c r="A496" s="245">
        <v>119031</v>
      </c>
      <c r="B496" s="245" t="s">
        <v>3501</v>
      </c>
      <c r="C496" s="245" t="s">
        <v>72</v>
      </c>
      <c r="D496" s="245" t="s">
        <v>336</v>
      </c>
      <c r="E496" s="245" t="s">
        <v>438</v>
      </c>
      <c r="F496" s="247">
        <v>35065</v>
      </c>
      <c r="G496" s="245" t="s">
        <v>787</v>
      </c>
      <c r="H496" s="245" t="s">
        <v>448</v>
      </c>
      <c r="I496" s="248" t="str">
        <f>VLOOKUP(A496,ورقة4!$A$1:$B$1271,2,0)</f>
        <v>الثانية</v>
      </c>
      <c r="T496" s="249"/>
      <c r="Z496" s="245" t="s">
        <v>1573</v>
      </c>
    </row>
    <row r="497" spans="1:26" x14ac:dyDescent="0.3">
      <c r="A497" s="245">
        <v>121511</v>
      </c>
      <c r="B497" s="245" t="s">
        <v>3502</v>
      </c>
      <c r="C497" s="245" t="s">
        <v>118</v>
      </c>
      <c r="E497" s="245" t="s">
        <v>438</v>
      </c>
      <c r="F497" s="247">
        <v>32143</v>
      </c>
      <c r="H497" s="245" t="s">
        <v>448</v>
      </c>
      <c r="I497" s="248" t="str">
        <f>VLOOKUP(A497,ورقة4!$A$1:$B$1271,2,0)</f>
        <v>الثانية</v>
      </c>
      <c r="T497" s="249"/>
      <c r="Z497" s="245" t="s">
        <v>1573</v>
      </c>
    </row>
    <row r="498" spans="1:26" x14ac:dyDescent="0.3">
      <c r="A498" s="245">
        <v>119923</v>
      </c>
      <c r="B498" s="245" t="s">
        <v>3504</v>
      </c>
      <c r="C498" s="245" t="s">
        <v>3505</v>
      </c>
      <c r="D498" s="245" t="s">
        <v>1891</v>
      </c>
      <c r="E498" s="245" t="s">
        <v>439</v>
      </c>
      <c r="F498" s="247">
        <v>35432</v>
      </c>
      <c r="G498" s="245" t="s">
        <v>808</v>
      </c>
      <c r="H498" s="241" t="s">
        <v>450</v>
      </c>
      <c r="I498" s="248" t="str">
        <f>VLOOKUP(A498,ورقة4!$A$1:$B$1271,2,0)</f>
        <v>الثانية</v>
      </c>
      <c r="T498" s="249"/>
      <c r="Y498" s="245" t="s">
        <v>1573</v>
      </c>
      <c r="Z498" s="245" t="s">
        <v>1573</v>
      </c>
    </row>
    <row r="499" spans="1:26" x14ac:dyDescent="0.3">
      <c r="A499" s="245">
        <v>120955</v>
      </c>
      <c r="B499" s="245" t="s">
        <v>3506</v>
      </c>
      <c r="C499" s="245" t="s">
        <v>589</v>
      </c>
      <c r="D499" s="245" t="s">
        <v>272</v>
      </c>
      <c r="E499" s="245" t="s">
        <v>439</v>
      </c>
      <c r="F499" s="247">
        <v>35602</v>
      </c>
      <c r="G499" s="245" t="s">
        <v>836</v>
      </c>
      <c r="H499" s="241" t="s">
        <v>449</v>
      </c>
      <c r="I499" s="248" t="str">
        <f>VLOOKUP(A499,ورقة4!$A$1:$B$1271,2,0)</f>
        <v>الثانية</v>
      </c>
      <c r="T499" s="249"/>
      <c r="V499" s="245" t="s">
        <v>1573</v>
      </c>
      <c r="W499" s="245" t="s">
        <v>1573</v>
      </c>
      <c r="Z499" s="245" t="s">
        <v>1573</v>
      </c>
    </row>
    <row r="500" spans="1:26" x14ac:dyDescent="0.3">
      <c r="A500" s="245">
        <v>111532</v>
      </c>
      <c r="B500" s="245" t="s">
        <v>3509</v>
      </c>
      <c r="C500" s="245" t="s">
        <v>147</v>
      </c>
      <c r="D500" s="245" t="s">
        <v>3510</v>
      </c>
      <c r="E500" s="245" t="s">
        <v>439</v>
      </c>
      <c r="F500" s="247"/>
      <c r="I500" s="248" t="str">
        <f>VLOOKUP(A500,ورقة4!$A$1:$B$1271,2,0)</f>
        <v>الثانية</v>
      </c>
      <c r="T500" s="249"/>
      <c r="Z500" s="245" t="s">
        <v>1573</v>
      </c>
    </row>
    <row r="501" spans="1:26" x14ac:dyDescent="0.3">
      <c r="A501" s="245">
        <v>121459</v>
      </c>
      <c r="B501" s="245" t="s">
        <v>3511</v>
      </c>
      <c r="C501" s="245" t="s">
        <v>141</v>
      </c>
      <c r="D501" s="245" t="s">
        <v>328</v>
      </c>
      <c r="E501" s="245" t="s">
        <v>439</v>
      </c>
      <c r="F501" s="247"/>
      <c r="I501" s="248" t="str">
        <f>VLOOKUP(A501,ورقة4!$A$1:$B$1271,2,0)</f>
        <v>الثانية</v>
      </c>
      <c r="T501" s="249"/>
      <c r="Z501" s="245" t="s">
        <v>1573</v>
      </c>
    </row>
    <row r="502" spans="1:26" x14ac:dyDescent="0.3">
      <c r="A502" s="245">
        <v>104502</v>
      </c>
      <c r="B502" s="245" t="s">
        <v>3512</v>
      </c>
      <c r="C502" s="245" t="s">
        <v>72</v>
      </c>
      <c r="D502" s="245" t="s">
        <v>948</v>
      </c>
      <c r="E502" s="245" t="s">
        <v>438</v>
      </c>
      <c r="F502" s="247"/>
      <c r="I502" s="248" t="str">
        <f>VLOOKUP(A502,ورقة4!$A$1:$B$1271,2,0)</f>
        <v>الثانية</v>
      </c>
      <c r="T502" s="249"/>
      <c r="Z502" s="245" t="s">
        <v>1573</v>
      </c>
    </row>
    <row r="503" spans="1:26" x14ac:dyDescent="0.3">
      <c r="A503" s="245">
        <v>120803</v>
      </c>
      <c r="B503" s="245" t="s">
        <v>1201</v>
      </c>
      <c r="C503" s="245" t="s">
        <v>1202</v>
      </c>
      <c r="D503" s="245" t="s">
        <v>360</v>
      </c>
      <c r="F503" s="247"/>
      <c r="I503" s="248" t="str">
        <f>VLOOKUP(A503,ورقة4!$A$1:$B$1271,2,0)</f>
        <v>الثانية</v>
      </c>
      <c r="T503" s="249"/>
      <c r="Y503" s="245" t="s">
        <v>1573</v>
      </c>
      <c r="Z503" s="245" t="s">
        <v>1573</v>
      </c>
    </row>
    <row r="504" spans="1:26" x14ac:dyDescent="0.3">
      <c r="A504" s="245">
        <v>120365</v>
      </c>
      <c r="B504" s="245" t="s">
        <v>1167</v>
      </c>
      <c r="C504" s="245" t="s">
        <v>580</v>
      </c>
      <c r="D504" s="245" t="s">
        <v>294</v>
      </c>
      <c r="F504" s="247"/>
      <c r="I504" s="248" t="str">
        <f>VLOOKUP(A504,ورقة4!$A$1:$B$1271,2,0)</f>
        <v>الثانية</v>
      </c>
      <c r="T504" s="249"/>
      <c r="V504" s="245" t="s">
        <v>1573</v>
      </c>
      <c r="X504" s="245" t="s">
        <v>1573</v>
      </c>
      <c r="Y504" s="245" t="s">
        <v>1573</v>
      </c>
      <c r="Z504" s="245" t="s">
        <v>1573</v>
      </c>
    </row>
    <row r="505" spans="1:26" x14ac:dyDescent="0.3">
      <c r="A505" s="245">
        <v>120192</v>
      </c>
      <c r="B505" s="245" t="s">
        <v>1200</v>
      </c>
      <c r="C505" s="245" t="s">
        <v>82</v>
      </c>
      <c r="D505" s="245" t="s">
        <v>309</v>
      </c>
      <c r="F505" s="247"/>
      <c r="I505" s="248" t="str">
        <f>VLOOKUP(A505,ورقة4!$A$1:$B$1271,2,0)</f>
        <v>الثانية</v>
      </c>
      <c r="T505" s="249"/>
      <c r="Y505" s="245" t="s">
        <v>1573</v>
      </c>
      <c r="Z505" s="245" t="s">
        <v>1573</v>
      </c>
    </row>
    <row r="506" spans="1:26" x14ac:dyDescent="0.3">
      <c r="A506" s="245">
        <v>119649</v>
      </c>
      <c r="B506" s="245" t="s">
        <v>973</v>
      </c>
      <c r="C506" s="245" t="s">
        <v>70</v>
      </c>
      <c r="D506" s="245" t="s">
        <v>584</v>
      </c>
      <c r="F506" s="247"/>
      <c r="I506" s="248" t="str">
        <f>VLOOKUP(A506,ورقة4!$A$1:$B$1271,2,0)</f>
        <v>الثانية</v>
      </c>
      <c r="T506" s="249"/>
      <c r="Y506" s="245" t="s">
        <v>1573</v>
      </c>
      <c r="Z506" s="245" t="s">
        <v>1573</v>
      </c>
    </row>
    <row r="507" spans="1:26" x14ac:dyDescent="0.3">
      <c r="A507" s="245">
        <v>119437</v>
      </c>
      <c r="B507" s="245" t="s">
        <v>1156</v>
      </c>
      <c r="C507" s="245" t="s">
        <v>75</v>
      </c>
      <c r="D507" s="245" t="s">
        <v>265</v>
      </c>
      <c r="F507" s="247"/>
      <c r="I507" s="248" t="str">
        <f>VLOOKUP(A507,ورقة4!$A$1:$B$1271,2,0)</f>
        <v>الثانية</v>
      </c>
      <c r="T507" s="249"/>
      <c r="Z507" s="245" t="s">
        <v>1573</v>
      </c>
    </row>
    <row r="508" spans="1:26" x14ac:dyDescent="0.3">
      <c r="A508" s="245">
        <v>119583</v>
      </c>
      <c r="B508" s="245" t="s">
        <v>1161</v>
      </c>
      <c r="C508" s="245" t="s">
        <v>76</v>
      </c>
      <c r="D508" s="245" t="s">
        <v>294</v>
      </c>
      <c r="F508" s="247"/>
      <c r="I508" s="248" t="str">
        <f>VLOOKUP(A508,ورقة4!$A$1:$B$1271,2,0)</f>
        <v>الثانية</v>
      </c>
      <c r="T508" s="249"/>
      <c r="Z508" s="245" t="s">
        <v>1573</v>
      </c>
    </row>
    <row r="509" spans="1:26" x14ac:dyDescent="0.3">
      <c r="A509" s="245">
        <v>120748</v>
      </c>
      <c r="B509" s="245" t="s">
        <v>1231</v>
      </c>
      <c r="C509" s="245" t="s">
        <v>93</v>
      </c>
      <c r="D509" s="245" t="s">
        <v>273</v>
      </c>
      <c r="F509" s="247"/>
      <c r="I509" s="248" t="str">
        <f>VLOOKUP(A509,ورقة4!$A$1:$B$1271,2,0)</f>
        <v>الثانية</v>
      </c>
      <c r="T509" s="249"/>
      <c r="Z509" s="245" t="s">
        <v>1573</v>
      </c>
    </row>
    <row r="510" spans="1:26" x14ac:dyDescent="0.3">
      <c r="A510" s="245">
        <v>117473</v>
      </c>
      <c r="B510" s="245" t="s">
        <v>1131</v>
      </c>
      <c r="C510" s="245" t="s">
        <v>141</v>
      </c>
      <c r="D510" s="245" t="s">
        <v>254</v>
      </c>
      <c r="F510" s="247"/>
      <c r="I510" s="248" t="str">
        <f>VLOOKUP(A510,ورقة4!$A$1:$B$1271,2,0)</f>
        <v>الثانية</v>
      </c>
      <c r="T510" s="249"/>
      <c r="Z510" s="245" t="s">
        <v>1573</v>
      </c>
    </row>
    <row r="511" spans="1:26" x14ac:dyDescent="0.3">
      <c r="A511" s="245">
        <v>120418</v>
      </c>
      <c r="B511" s="245" t="s">
        <v>1168</v>
      </c>
      <c r="C511" s="245" t="s">
        <v>72</v>
      </c>
      <c r="D511" s="245" t="s">
        <v>280</v>
      </c>
      <c r="F511" s="247"/>
      <c r="I511" s="248" t="str">
        <f>VLOOKUP(A511,ورقة4!$A$1:$B$1271,2,0)</f>
        <v>الثانية</v>
      </c>
      <c r="T511" s="249"/>
      <c r="V511" s="245" t="s">
        <v>1573</v>
      </c>
      <c r="X511" s="245" t="s">
        <v>1573</v>
      </c>
      <c r="Y511" s="245" t="s">
        <v>1573</v>
      </c>
      <c r="Z511" s="245" t="s">
        <v>1573</v>
      </c>
    </row>
    <row r="512" spans="1:26" x14ac:dyDescent="0.3">
      <c r="A512" s="245">
        <v>107995</v>
      </c>
      <c r="B512" s="245" t="s">
        <v>3532</v>
      </c>
      <c r="C512" s="245" t="s">
        <v>2331</v>
      </c>
      <c r="D512" s="245" t="s">
        <v>3533</v>
      </c>
      <c r="F512" s="247"/>
      <c r="I512" s="248" t="str">
        <f>VLOOKUP(A512,ورقة4!$A$1:$B$1271,2,0)</f>
        <v>الثانية</v>
      </c>
      <c r="T512" s="249"/>
      <c r="Z512" s="245" t="s">
        <v>1573</v>
      </c>
    </row>
    <row r="513" spans="1:26" x14ac:dyDescent="0.3">
      <c r="A513" s="245">
        <v>117036</v>
      </c>
      <c r="B513" s="245" t="s">
        <v>3534</v>
      </c>
      <c r="C513" s="245" t="s">
        <v>3469</v>
      </c>
      <c r="D513" s="245">
        <v>0</v>
      </c>
      <c r="F513" s="247"/>
      <c r="I513" s="248" t="str">
        <f>VLOOKUP(A513,ورقة4!$A$1:$B$1271,2,0)</f>
        <v>الثانية</v>
      </c>
      <c r="T513" s="249"/>
      <c r="Z513" s="245" t="s">
        <v>1573</v>
      </c>
    </row>
    <row r="514" spans="1:26" x14ac:dyDescent="0.3">
      <c r="A514" s="245">
        <v>119666</v>
      </c>
      <c r="B514" s="245" t="s">
        <v>3535</v>
      </c>
      <c r="C514" s="245" t="s">
        <v>137</v>
      </c>
      <c r="D514" s="245" t="s">
        <v>271</v>
      </c>
      <c r="F514" s="247"/>
      <c r="I514" s="248" t="str">
        <f>VLOOKUP(A514,ورقة4!$A$1:$B$1271,2,0)</f>
        <v>الثانية</v>
      </c>
      <c r="T514" s="249"/>
      <c r="W514" s="245" t="s">
        <v>1573</v>
      </c>
      <c r="Z514" s="245" t="s">
        <v>1573</v>
      </c>
    </row>
    <row r="515" spans="1:26" x14ac:dyDescent="0.3">
      <c r="A515" s="245">
        <v>109734</v>
      </c>
      <c r="B515" s="245" t="s">
        <v>3536</v>
      </c>
      <c r="C515" s="245" t="s">
        <v>3537</v>
      </c>
      <c r="D515" s="245" t="s">
        <v>3214</v>
      </c>
      <c r="F515" s="247"/>
      <c r="I515" s="248" t="str">
        <f>VLOOKUP(A515,ورقة4!$A$1:$B$1271,2,0)</f>
        <v>الثانية</v>
      </c>
      <c r="T515" s="249"/>
      <c r="Z515" s="245" t="s">
        <v>1573</v>
      </c>
    </row>
    <row r="516" spans="1:26" x14ac:dyDescent="0.3">
      <c r="A516" s="245">
        <v>115639</v>
      </c>
      <c r="B516" s="245" t="s">
        <v>3538</v>
      </c>
      <c r="C516" s="245" t="s">
        <v>115</v>
      </c>
      <c r="D516" s="245" t="s">
        <v>280</v>
      </c>
      <c r="F516" s="247"/>
      <c r="I516" s="248" t="str">
        <f>VLOOKUP(A516,ورقة4!$A$1:$B$1271,2,0)</f>
        <v>الثانية</v>
      </c>
      <c r="T516" s="249"/>
      <c r="Z516" s="245" t="s">
        <v>1573</v>
      </c>
    </row>
    <row r="517" spans="1:26" x14ac:dyDescent="0.3">
      <c r="A517" s="245">
        <v>118896</v>
      </c>
      <c r="B517" s="245" t="s">
        <v>3539</v>
      </c>
      <c r="C517" s="245" t="s">
        <v>195</v>
      </c>
      <c r="D517" s="245" t="s">
        <v>343</v>
      </c>
      <c r="F517" s="247"/>
      <c r="I517" s="248" t="str">
        <f>VLOOKUP(A517,ورقة4!$A$1:$B$1271,2,0)</f>
        <v>الثانية</v>
      </c>
      <c r="T517" s="249"/>
      <c r="Z517" s="245" t="s">
        <v>1573</v>
      </c>
    </row>
    <row r="518" spans="1:26" x14ac:dyDescent="0.3">
      <c r="A518" s="245">
        <v>123561</v>
      </c>
      <c r="B518" s="245" t="s">
        <v>3540</v>
      </c>
      <c r="C518" s="245" t="s">
        <v>3541</v>
      </c>
      <c r="D518" s="245" t="s">
        <v>1927</v>
      </c>
      <c r="F518" s="247"/>
      <c r="I518" s="248" t="str">
        <f>VLOOKUP(A518,ورقة4!$A$1:$B$1271,2,0)</f>
        <v>الثانية</v>
      </c>
      <c r="T518" s="249"/>
      <c r="Z518" s="245" t="s">
        <v>1573</v>
      </c>
    </row>
    <row r="519" spans="1:26" x14ac:dyDescent="0.3">
      <c r="A519" s="245">
        <v>123818</v>
      </c>
      <c r="B519" s="245" t="s">
        <v>3542</v>
      </c>
      <c r="C519" s="245" t="s">
        <v>2614</v>
      </c>
      <c r="D519" s="245" t="s">
        <v>3459</v>
      </c>
      <c r="F519" s="247"/>
      <c r="I519" s="248" t="str">
        <f>VLOOKUP(A519,ورقة4!$A$1:$B$1271,2,0)</f>
        <v>الثانية</v>
      </c>
      <c r="T519" s="249"/>
      <c r="Z519" s="245" t="s">
        <v>1573</v>
      </c>
    </row>
    <row r="520" spans="1:26" x14ac:dyDescent="0.3">
      <c r="A520" s="245">
        <v>119940</v>
      </c>
      <c r="B520" s="245" t="s">
        <v>2116</v>
      </c>
      <c r="C520" s="245" t="s">
        <v>2117</v>
      </c>
      <c r="D520" s="245" t="s">
        <v>719</v>
      </c>
      <c r="E520" s="245" t="s">
        <v>439</v>
      </c>
      <c r="F520" s="247">
        <v>24487</v>
      </c>
      <c r="G520" s="245" t="s">
        <v>415</v>
      </c>
      <c r="H520" s="245" t="s">
        <v>440</v>
      </c>
      <c r="I520" s="248" t="str">
        <f>VLOOKUP(A520,ورقة4!$A$1:$B$1271,2,0)</f>
        <v>الثانية</v>
      </c>
      <c r="T520" s="249"/>
    </row>
    <row r="521" spans="1:26" x14ac:dyDescent="0.3">
      <c r="A521" s="245">
        <v>121017</v>
      </c>
      <c r="B521" s="245" t="s">
        <v>2138</v>
      </c>
      <c r="C521" s="245" t="s">
        <v>203</v>
      </c>
      <c r="D521" s="245" t="s">
        <v>269</v>
      </c>
      <c r="E521" s="245" t="s">
        <v>439</v>
      </c>
      <c r="F521" s="247">
        <v>30517</v>
      </c>
      <c r="G521" s="245" t="s">
        <v>2139</v>
      </c>
      <c r="H521" s="245" t="s">
        <v>440</v>
      </c>
      <c r="I521" s="248" t="str">
        <f>VLOOKUP(A521,ورقة4!$A$1:$B$1271,2,0)</f>
        <v>الثانية</v>
      </c>
      <c r="T521" s="249"/>
    </row>
    <row r="522" spans="1:26" x14ac:dyDescent="0.3">
      <c r="A522" s="245">
        <v>111124</v>
      </c>
      <c r="B522" s="245" t="s">
        <v>2155</v>
      </c>
      <c r="C522" s="245" t="s">
        <v>1025</v>
      </c>
      <c r="D522" s="245" t="s">
        <v>357</v>
      </c>
      <c r="E522" s="245" t="s">
        <v>439</v>
      </c>
      <c r="F522" s="247">
        <v>30317</v>
      </c>
      <c r="G522" s="245" t="s">
        <v>808</v>
      </c>
      <c r="H522" s="245" t="s">
        <v>440</v>
      </c>
      <c r="I522" s="248" t="str">
        <f>VLOOKUP(A522,ورقة4!$A$1:$B$1271,2,0)</f>
        <v>الثانية</v>
      </c>
      <c r="T522" s="249"/>
    </row>
    <row r="523" spans="1:26" x14ac:dyDescent="0.3">
      <c r="A523" s="245">
        <v>122060</v>
      </c>
      <c r="B523" s="245" t="s">
        <v>2175</v>
      </c>
      <c r="C523" s="245" t="s">
        <v>2176</v>
      </c>
      <c r="D523" s="245" t="s">
        <v>2177</v>
      </c>
      <c r="E523" s="245" t="s">
        <v>439</v>
      </c>
      <c r="F523" s="247">
        <v>30442</v>
      </c>
      <c r="G523" s="245" t="s">
        <v>829</v>
      </c>
      <c r="H523" s="245" t="s">
        <v>440</v>
      </c>
      <c r="I523" s="248" t="str">
        <f>VLOOKUP(A523,ورقة4!$A$1:$B$1271,2,0)</f>
        <v>الثانية</v>
      </c>
      <c r="T523" s="249"/>
    </row>
    <row r="524" spans="1:26" x14ac:dyDescent="0.3">
      <c r="A524" s="245">
        <v>122621</v>
      </c>
      <c r="B524" s="245" t="s">
        <v>2180</v>
      </c>
      <c r="C524" s="245" t="s">
        <v>2181</v>
      </c>
      <c r="D524" s="245" t="s">
        <v>644</v>
      </c>
      <c r="E524" s="245" t="s">
        <v>439</v>
      </c>
      <c r="F524" s="247"/>
      <c r="H524" s="245" t="s">
        <v>440</v>
      </c>
      <c r="I524" s="248" t="str">
        <f>VLOOKUP(A524,ورقة4!$A$1:$B$1271,2,0)</f>
        <v>الثانية</v>
      </c>
      <c r="T524" s="249"/>
    </row>
    <row r="525" spans="1:26" x14ac:dyDescent="0.3">
      <c r="A525" s="245">
        <v>121761</v>
      </c>
      <c r="B525" s="245" t="s">
        <v>2195</v>
      </c>
      <c r="C525" s="245" t="s">
        <v>115</v>
      </c>
      <c r="D525" s="245" t="s">
        <v>308</v>
      </c>
      <c r="E525" s="245" t="s">
        <v>439</v>
      </c>
      <c r="F525" s="247">
        <v>31291</v>
      </c>
      <c r="G525" s="245" t="s">
        <v>437</v>
      </c>
      <c r="H525" s="245" t="s">
        <v>440</v>
      </c>
      <c r="I525" s="248" t="str">
        <f>VLOOKUP(A525,ورقة4!$A$1:$B$1271,2,0)</f>
        <v>الثانية</v>
      </c>
      <c r="T525" s="249"/>
    </row>
    <row r="526" spans="1:26" x14ac:dyDescent="0.3">
      <c r="A526" s="245">
        <v>121529</v>
      </c>
      <c r="B526" s="245" t="s">
        <v>2196</v>
      </c>
      <c r="C526" s="245" t="s">
        <v>77</v>
      </c>
      <c r="D526" s="245" t="s">
        <v>275</v>
      </c>
      <c r="E526" s="245" t="s">
        <v>439</v>
      </c>
      <c r="F526" s="247">
        <v>31413</v>
      </c>
      <c r="G526" s="245" t="s">
        <v>424</v>
      </c>
      <c r="H526" s="245" t="s">
        <v>440</v>
      </c>
      <c r="I526" s="248" t="str">
        <f>VLOOKUP(A526,ورقة4!$A$1:$B$1271,2,0)</f>
        <v>الثانية</v>
      </c>
      <c r="T526" s="249"/>
    </row>
    <row r="527" spans="1:26" x14ac:dyDescent="0.3">
      <c r="A527" s="245">
        <v>122894</v>
      </c>
      <c r="B527" s="245" t="s">
        <v>2197</v>
      </c>
      <c r="C527" s="245" t="s">
        <v>2198</v>
      </c>
      <c r="D527" s="245" t="s">
        <v>523</v>
      </c>
      <c r="E527" s="245" t="s">
        <v>439</v>
      </c>
      <c r="F527" s="247"/>
      <c r="H527" s="245" t="s">
        <v>440</v>
      </c>
      <c r="I527" s="248" t="str">
        <f>VLOOKUP(A527,ورقة4!$A$1:$B$1271,2,0)</f>
        <v>الثانية</v>
      </c>
      <c r="T527" s="249"/>
    </row>
    <row r="528" spans="1:26" x14ac:dyDescent="0.3">
      <c r="A528" s="245">
        <v>122441</v>
      </c>
      <c r="B528" s="245" t="s">
        <v>2238</v>
      </c>
      <c r="C528" s="245" t="s">
        <v>2239</v>
      </c>
      <c r="D528" s="245" t="s">
        <v>269</v>
      </c>
      <c r="E528" s="245" t="s">
        <v>439</v>
      </c>
      <c r="F528" s="247">
        <v>31937</v>
      </c>
      <c r="G528" s="245" t="s">
        <v>804</v>
      </c>
      <c r="H528" s="245" t="s">
        <v>440</v>
      </c>
      <c r="I528" s="248" t="str">
        <f>VLOOKUP(A528,ورقة4!$A$1:$B$1271,2,0)</f>
        <v>الثانية</v>
      </c>
      <c r="T528" s="249"/>
    </row>
    <row r="529" spans="1:20" x14ac:dyDescent="0.3">
      <c r="A529" s="245">
        <v>122513</v>
      </c>
      <c r="B529" s="245" t="s">
        <v>2241</v>
      </c>
      <c r="C529" s="245" t="s">
        <v>115</v>
      </c>
      <c r="D529" s="245" t="s">
        <v>321</v>
      </c>
      <c r="E529" s="245" t="s">
        <v>439</v>
      </c>
      <c r="F529" s="247">
        <v>31824</v>
      </c>
      <c r="G529" s="245" t="s">
        <v>800</v>
      </c>
      <c r="H529" s="245" t="s">
        <v>440</v>
      </c>
      <c r="I529" s="248" t="str">
        <f>VLOOKUP(A529,ورقة4!$A$1:$B$1271,2,0)</f>
        <v>الثانية</v>
      </c>
      <c r="T529" s="249"/>
    </row>
    <row r="530" spans="1:20" x14ac:dyDescent="0.3">
      <c r="A530" s="245">
        <v>118239</v>
      </c>
      <c r="B530" s="245" t="s">
        <v>2242</v>
      </c>
      <c r="C530" s="245" t="s">
        <v>538</v>
      </c>
      <c r="D530" s="245" t="s">
        <v>348</v>
      </c>
      <c r="E530" s="245" t="s">
        <v>439</v>
      </c>
      <c r="F530" s="247">
        <v>31635</v>
      </c>
      <c r="G530" s="245" t="s">
        <v>2243</v>
      </c>
      <c r="H530" s="245" t="s">
        <v>440</v>
      </c>
      <c r="I530" s="248" t="str">
        <f>VLOOKUP(A530,ورقة4!$A$1:$B$1271,2,0)</f>
        <v>الثانية</v>
      </c>
      <c r="T530" s="249"/>
    </row>
    <row r="531" spans="1:20" x14ac:dyDescent="0.3">
      <c r="A531" s="245">
        <v>121851</v>
      </c>
      <c r="B531" s="245" t="s">
        <v>2259</v>
      </c>
      <c r="C531" s="245" t="s">
        <v>109</v>
      </c>
      <c r="D531" s="245" t="s">
        <v>376</v>
      </c>
      <c r="E531" s="245" t="s">
        <v>439</v>
      </c>
      <c r="F531" s="247">
        <v>32843</v>
      </c>
      <c r="G531" s="245" t="s">
        <v>802</v>
      </c>
      <c r="H531" s="245" t="s">
        <v>440</v>
      </c>
      <c r="I531" s="248" t="str">
        <f>VLOOKUP(A531,ورقة4!$A$1:$B$1271,2,0)</f>
        <v>الثانية</v>
      </c>
      <c r="T531" s="249"/>
    </row>
    <row r="532" spans="1:20" x14ac:dyDescent="0.3">
      <c r="A532" s="245">
        <v>123014</v>
      </c>
      <c r="B532" s="245" t="s">
        <v>2265</v>
      </c>
      <c r="C532" s="245" t="s">
        <v>102</v>
      </c>
      <c r="D532" s="245" t="s">
        <v>2266</v>
      </c>
      <c r="E532" s="245" t="s">
        <v>439</v>
      </c>
      <c r="F532" s="247">
        <v>32143</v>
      </c>
      <c r="H532" s="245" t="s">
        <v>440</v>
      </c>
      <c r="I532" s="248" t="str">
        <f>VLOOKUP(A532,ورقة4!$A$1:$B$1271,2,0)</f>
        <v>الثانية</v>
      </c>
      <c r="T532" s="249"/>
    </row>
    <row r="533" spans="1:20" x14ac:dyDescent="0.3">
      <c r="A533" s="245">
        <v>122282</v>
      </c>
      <c r="B533" s="245" t="s">
        <v>2267</v>
      </c>
      <c r="C533" s="245" t="s">
        <v>613</v>
      </c>
      <c r="D533" s="245" t="s">
        <v>246</v>
      </c>
      <c r="E533" s="245" t="s">
        <v>439</v>
      </c>
      <c r="F533" s="247">
        <v>31903</v>
      </c>
      <c r="G533" s="245" t="s">
        <v>415</v>
      </c>
      <c r="H533" s="245" t="s">
        <v>440</v>
      </c>
      <c r="I533" s="248" t="str">
        <f>VLOOKUP(A533,ورقة4!$A$1:$B$1271,2,0)</f>
        <v>الثانية</v>
      </c>
      <c r="T533" s="249"/>
    </row>
    <row r="534" spans="1:20" x14ac:dyDescent="0.3">
      <c r="A534" s="245">
        <v>122509</v>
      </c>
      <c r="B534" s="245" t="s">
        <v>2305</v>
      </c>
      <c r="C534" s="245" t="s">
        <v>2306</v>
      </c>
      <c r="D534" s="245" t="s">
        <v>283</v>
      </c>
      <c r="E534" s="245" t="s">
        <v>439</v>
      </c>
      <c r="F534" s="247">
        <v>32523</v>
      </c>
      <c r="G534" s="245" t="s">
        <v>819</v>
      </c>
      <c r="H534" s="245" t="s">
        <v>440</v>
      </c>
      <c r="I534" s="248" t="str">
        <f>VLOOKUP(A534,ورقة4!$A$1:$B$1271,2,0)</f>
        <v>الثانية</v>
      </c>
      <c r="T534" s="249"/>
    </row>
    <row r="535" spans="1:20" x14ac:dyDescent="0.3">
      <c r="A535" s="245">
        <v>122149</v>
      </c>
      <c r="B535" s="245" t="s">
        <v>2322</v>
      </c>
      <c r="C535" s="245" t="s">
        <v>141</v>
      </c>
      <c r="D535" s="245" t="s">
        <v>2323</v>
      </c>
      <c r="E535" s="245" t="s">
        <v>439</v>
      </c>
      <c r="F535" s="247">
        <v>32983</v>
      </c>
      <c r="G535" s="245" t="s">
        <v>415</v>
      </c>
      <c r="H535" s="245" t="s">
        <v>440</v>
      </c>
      <c r="I535" s="248" t="str">
        <f>VLOOKUP(A535,ورقة4!$A$1:$B$1271,2,0)</f>
        <v>الثانية</v>
      </c>
      <c r="T535" s="249"/>
    </row>
    <row r="536" spans="1:20" x14ac:dyDescent="0.3">
      <c r="A536" s="245">
        <v>122385</v>
      </c>
      <c r="B536" s="245" t="s">
        <v>2324</v>
      </c>
      <c r="C536" s="245" t="s">
        <v>115</v>
      </c>
      <c r="D536" s="245" t="s">
        <v>666</v>
      </c>
      <c r="E536" s="245" t="s">
        <v>439</v>
      </c>
      <c r="F536" s="247">
        <v>33364</v>
      </c>
      <c r="G536" s="245" t="s">
        <v>2325</v>
      </c>
      <c r="H536" s="245" t="s">
        <v>440</v>
      </c>
      <c r="I536" s="248" t="str">
        <f>VLOOKUP(A536,ورقة4!$A$1:$B$1271,2,0)</f>
        <v>الثانية</v>
      </c>
      <c r="T536" s="249"/>
    </row>
    <row r="537" spans="1:20" x14ac:dyDescent="0.3">
      <c r="A537" s="245">
        <v>121941</v>
      </c>
      <c r="B537" s="245" t="s">
        <v>2327</v>
      </c>
      <c r="C537" s="245" t="s">
        <v>128</v>
      </c>
      <c r="D537" s="245" t="s">
        <v>562</v>
      </c>
      <c r="E537" s="245" t="s">
        <v>439</v>
      </c>
      <c r="F537" s="247">
        <v>32874</v>
      </c>
      <c r="G537" s="245" t="s">
        <v>809</v>
      </c>
      <c r="H537" s="245" t="s">
        <v>440</v>
      </c>
      <c r="I537" s="248" t="str">
        <f>VLOOKUP(A537,ورقة4!$A$1:$B$1271,2,0)</f>
        <v>الثانية</v>
      </c>
      <c r="T537" s="249"/>
    </row>
    <row r="538" spans="1:20" x14ac:dyDescent="0.3">
      <c r="A538" s="245">
        <v>120212</v>
      </c>
      <c r="B538" s="245" t="s">
        <v>2328</v>
      </c>
      <c r="C538" s="245" t="s">
        <v>102</v>
      </c>
      <c r="D538" s="245" t="s">
        <v>246</v>
      </c>
      <c r="E538" s="245" t="s">
        <v>439</v>
      </c>
      <c r="F538" s="247">
        <v>32903</v>
      </c>
      <c r="G538" s="245" t="s">
        <v>415</v>
      </c>
      <c r="H538" s="245" t="s">
        <v>440</v>
      </c>
      <c r="I538" s="248" t="str">
        <f>VLOOKUP(A538,ورقة4!$A$1:$B$1271,2,0)</f>
        <v>الثانية</v>
      </c>
      <c r="T538" s="249"/>
    </row>
    <row r="539" spans="1:20" x14ac:dyDescent="0.3">
      <c r="A539" s="245">
        <v>122488</v>
      </c>
      <c r="B539" s="245" t="s">
        <v>2329</v>
      </c>
      <c r="C539" s="245" t="s">
        <v>154</v>
      </c>
      <c r="D539" s="245" t="s">
        <v>246</v>
      </c>
      <c r="E539" s="245" t="s">
        <v>439</v>
      </c>
      <c r="F539" s="247">
        <v>33239</v>
      </c>
      <c r="G539" s="245" t="s">
        <v>415</v>
      </c>
      <c r="H539" s="245" t="s">
        <v>440</v>
      </c>
      <c r="I539" s="248" t="str">
        <f>VLOOKUP(A539,ورقة4!$A$1:$B$1271,2,0)</f>
        <v>الثانية</v>
      </c>
      <c r="T539" s="249"/>
    </row>
    <row r="540" spans="1:20" x14ac:dyDescent="0.3">
      <c r="A540" s="245">
        <v>122868</v>
      </c>
      <c r="B540" s="245" t="s">
        <v>2330</v>
      </c>
      <c r="C540" s="245" t="s">
        <v>2331</v>
      </c>
      <c r="D540" s="245" t="s">
        <v>278</v>
      </c>
      <c r="E540" s="245" t="s">
        <v>439</v>
      </c>
      <c r="F540" s="247">
        <v>32509</v>
      </c>
      <c r="H540" s="245" t="s">
        <v>440</v>
      </c>
      <c r="I540" s="248" t="str">
        <f>VLOOKUP(A540,ورقة4!$A$1:$B$1271,2,0)</f>
        <v>الثانية</v>
      </c>
      <c r="T540" s="249"/>
    </row>
    <row r="541" spans="1:20" x14ac:dyDescent="0.3">
      <c r="A541" s="245">
        <v>122984</v>
      </c>
      <c r="B541" s="245" t="s">
        <v>2332</v>
      </c>
      <c r="C541" s="245" t="s">
        <v>582</v>
      </c>
      <c r="D541" s="245" t="s">
        <v>2333</v>
      </c>
      <c r="E541" s="245" t="s">
        <v>439</v>
      </c>
      <c r="F541" s="247">
        <v>32509</v>
      </c>
      <c r="H541" s="245" t="s">
        <v>440</v>
      </c>
      <c r="I541" s="248" t="str">
        <f>VLOOKUP(A541,ورقة4!$A$1:$B$1271,2,0)</f>
        <v>الثانية</v>
      </c>
      <c r="T541" s="249"/>
    </row>
    <row r="542" spans="1:20" x14ac:dyDescent="0.3">
      <c r="A542" s="245">
        <v>122988</v>
      </c>
      <c r="B542" s="245" t="s">
        <v>2334</v>
      </c>
      <c r="C542" s="245" t="s">
        <v>2335</v>
      </c>
      <c r="D542" s="245" t="s">
        <v>705</v>
      </c>
      <c r="E542" s="245" t="s">
        <v>439</v>
      </c>
      <c r="F542" s="247">
        <v>33149</v>
      </c>
      <c r="G542" s="245" t="s">
        <v>2336</v>
      </c>
      <c r="H542" s="245" t="s">
        <v>440</v>
      </c>
      <c r="I542" s="248" t="str">
        <f>VLOOKUP(A542,ورقة4!$A$1:$B$1271,2,0)</f>
        <v>الثانية</v>
      </c>
      <c r="T542" s="249"/>
    </row>
    <row r="543" spans="1:20" x14ac:dyDescent="0.3">
      <c r="A543" s="245">
        <v>122865</v>
      </c>
      <c r="B543" s="245" t="s">
        <v>2339</v>
      </c>
      <c r="C543" s="245" t="s">
        <v>2340</v>
      </c>
      <c r="D543" s="245" t="s">
        <v>505</v>
      </c>
      <c r="E543" s="245" t="s">
        <v>439</v>
      </c>
      <c r="F543" s="247">
        <v>33239</v>
      </c>
      <c r="G543" s="245" t="s">
        <v>424</v>
      </c>
      <c r="H543" s="245" t="s">
        <v>440</v>
      </c>
      <c r="I543" s="248" t="str">
        <f>VLOOKUP(A543,ورقة4!$A$1:$B$1271,2,0)</f>
        <v>الثانية</v>
      </c>
      <c r="T543" s="249"/>
    </row>
    <row r="544" spans="1:20" x14ac:dyDescent="0.3">
      <c r="A544" s="245">
        <v>118634</v>
      </c>
      <c r="B544" s="245" t="s">
        <v>2344</v>
      </c>
      <c r="C544" s="245" t="s">
        <v>2345</v>
      </c>
      <c r="D544" s="245" t="s">
        <v>288</v>
      </c>
      <c r="E544" s="245" t="s">
        <v>439</v>
      </c>
      <c r="F544" s="247">
        <v>32876</v>
      </c>
      <c r="G544" s="245" t="s">
        <v>415</v>
      </c>
      <c r="H544" s="245" t="s">
        <v>440</v>
      </c>
      <c r="I544" s="248" t="str">
        <f>VLOOKUP(A544,ورقة4!$A$1:$B$1271,2,0)</f>
        <v>الثانية</v>
      </c>
      <c r="T544" s="249"/>
    </row>
    <row r="545" spans="1:20" x14ac:dyDescent="0.3">
      <c r="A545" s="245">
        <v>120267</v>
      </c>
      <c r="B545" s="245" t="s">
        <v>2386</v>
      </c>
      <c r="C545" s="245" t="s">
        <v>155</v>
      </c>
      <c r="D545" s="245" t="s">
        <v>246</v>
      </c>
      <c r="E545" s="245" t="s">
        <v>439</v>
      </c>
      <c r="F545" s="247">
        <v>33095</v>
      </c>
      <c r="G545" s="245" t="s">
        <v>432</v>
      </c>
      <c r="H545" s="245" t="s">
        <v>440</v>
      </c>
      <c r="I545" s="248" t="str">
        <f>VLOOKUP(A545,ورقة4!$A$1:$B$1271,2,0)</f>
        <v>الثانية</v>
      </c>
      <c r="T545" s="249"/>
    </row>
    <row r="546" spans="1:20" x14ac:dyDescent="0.3">
      <c r="A546" s="245">
        <v>122235</v>
      </c>
      <c r="B546" s="245" t="s">
        <v>2392</v>
      </c>
      <c r="C546" s="245" t="s">
        <v>2393</v>
      </c>
      <c r="D546" s="245" t="s">
        <v>280</v>
      </c>
      <c r="E546" s="245" t="s">
        <v>439</v>
      </c>
      <c r="F546" s="247">
        <v>33239</v>
      </c>
      <c r="G546" s="245" t="s">
        <v>426</v>
      </c>
      <c r="H546" s="245" t="s">
        <v>440</v>
      </c>
      <c r="I546" s="248" t="str">
        <f>VLOOKUP(A546,ورقة4!$A$1:$B$1271,2,0)</f>
        <v>الثانية</v>
      </c>
      <c r="T546" s="249"/>
    </row>
    <row r="547" spans="1:20" x14ac:dyDescent="0.3">
      <c r="A547" s="245">
        <v>121497</v>
      </c>
      <c r="B547" s="245" t="s">
        <v>2396</v>
      </c>
      <c r="C547" s="245" t="s">
        <v>115</v>
      </c>
      <c r="D547" s="245" t="s">
        <v>348</v>
      </c>
      <c r="E547" s="245" t="s">
        <v>439</v>
      </c>
      <c r="F547" s="247">
        <v>31608</v>
      </c>
      <c r="G547" s="245" t="s">
        <v>808</v>
      </c>
      <c r="H547" s="245" t="s">
        <v>440</v>
      </c>
      <c r="I547" s="248" t="str">
        <f>VLOOKUP(A547,ورقة4!$A$1:$B$1271,2,0)</f>
        <v>الثانية</v>
      </c>
      <c r="T547" s="249"/>
    </row>
    <row r="548" spans="1:20" x14ac:dyDescent="0.3">
      <c r="A548" s="245">
        <v>123084</v>
      </c>
      <c r="B548" s="245" t="s">
        <v>2402</v>
      </c>
      <c r="C548" s="245" t="s">
        <v>2403</v>
      </c>
      <c r="D548" s="245" t="s">
        <v>265</v>
      </c>
      <c r="E548" s="245" t="s">
        <v>439</v>
      </c>
      <c r="F548" s="247">
        <v>33239</v>
      </c>
      <c r="G548" s="245" t="s">
        <v>2404</v>
      </c>
      <c r="H548" s="245" t="s">
        <v>440</v>
      </c>
      <c r="I548" s="248" t="str">
        <f>VLOOKUP(A548,ورقة4!$A$1:$B$1271,2,0)</f>
        <v>الثانية</v>
      </c>
      <c r="T548" s="249"/>
    </row>
    <row r="549" spans="1:20" x14ac:dyDescent="0.3">
      <c r="A549" s="245">
        <v>119048</v>
      </c>
      <c r="B549" s="245" t="s">
        <v>2443</v>
      </c>
      <c r="C549" s="245" t="s">
        <v>136</v>
      </c>
      <c r="D549" s="245" t="s">
        <v>294</v>
      </c>
      <c r="E549" s="245" t="s">
        <v>439</v>
      </c>
      <c r="F549" s="247">
        <v>33971</v>
      </c>
      <c r="G549" s="245" t="s">
        <v>415</v>
      </c>
      <c r="H549" s="245" t="s">
        <v>440</v>
      </c>
      <c r="I549" s="248" t="str">
        <f>VLOOKUP(A549,ورقة4!$A$1:$B$1271,2,0)</f>
        <v>الثانية</v>
      </c>
      <c r="T549" s="249"/>
    </row>
    <row r="550" spans="1:20" x14ac:dyDescent="0.3">
      <c r="A550" s="245">
        <v>121044</v>
      </c>
      <c r="B550" s="245" t="s">
        <v>2444</v>
      </c>
      <c r="C550" s="245" t="s">
        <v>137</v>
      </c>
      <c r="D550" s="245" t="s">
        <v>2445</v>
      </c>
      <c r="E550" s="245" t="s">
        <v>439</v>
      </c>
      <c r="F550" s="247">
        <v>33805</v>
      </c>
      <c r="G550" s="245" t="s">
        <v>824</v>
      </c>
      <c r="H550" s="245" t="s">
        <v>440</v>
      </c>
      <c r="I550" s="248" t="str">
        <f>VLOOKUP(A550,ورقة4!$A$1:$B$1271,2,0)</f>
        <v>الثانية</v>
      </c>
      <c r="T550" s="249"/>
    </row>
    <row r="551" spans="1:20" x14ac:dyDescent="0.3">
      <c r="A551" s="245">
        <v>122698</v>
      </c>
      <c r="B551" s="245" t="s">
        <v>2446</v>
      </c>
      <c r="C551" s="245" t="s">
        <v>591</v>
      </c>
      <c r="D551" s="245" t="s">
        <v>478</v>
      </c>
      <c r="E551" s="245" t="s">
        <v>439</v>
      </c>
      <c r="F551" s="247">
        <v>33970</v>
      </c>
      <c r="H551" s="245" t="s">
        <v>440</v>
      </c>
      <c r="I551" s="248" t="str">
        <f>VLOOKUP(A551,ورقة4!$A$1:$B$1271,2,0)</f>
        <v>الثانية</v>
      </c>
      <c r="T551" s="249"/>
    </row>
    <row r="552" spans="1:20" x14ac:dyDescent="0.3">
      <c r="A552" s="245">
        <v>119865</v>
      </c>
      <c r="B552" s="245" t="s">
        <v>2449</v>
      </c>
      <c r="C552" s="245" t="s">
        <v>504</v>
      </c>
      <c r="D552" s="245" t="s">
        <v>223</v>
      </c>
      <c r="E552" s="245" t="s">
        <v>439</v>
      </c>
      <c r="F552" s="247">
        <v>33798</v>
      </c>
      <c r="G552" s="245" t="s">
        <v>432</v>
      </c>
      <c r="H552" s="245" t="s">
        <v>440</v>
      </c>
      <c r="I552" s="248" t="str">
        <f>VLOOKUP(A552,ورقة4!$A$1:$B$1271,2,0)</f>
        <v>الثانية</v>
      </c>
      <c r="T552" s="249"/>
    </row>
    <row r="553" spans="1:20" x14ac:dyDescent="0.3">
      <c r="A553" s="245">
        <v>123038</v>
      </c>
      <c r="B553" s="245" t="s">
        <v>2452</v>
      </c>
      <c r="C553" s="245" t="s">
        <v>72</v>
      </c>
      <c r="D553" s="245" t="s">
        <v>605</v>
      </c>
      <c r="E553" s="245" t="s">
        <v>439</v>
      </c>
      <c r="F553" s="247">
        <v>33239</v>
      </c>
      <c r="H553" s="245" t="s">
        <v>440</v>
      </c>
      <c r="I553" s="248" t="str">
        <f>VLOOKUP(A553,ورقة4!$A$1:$B$1271,2,0)</f>
        <v>الثانية</v>
      </c>
      <c r="T553" s="249"/>
    </row>
    <row r="554" spans="1:20" x14ac:dyDescent="0.3">
      <c r="A554" s="245">
        <v>123053</v>
      </c>
      <c r="B554" s="245" t="s">
        <v>2455</v>
      </c>
      <c r="C554" s="245" t="s">
        <v>214</v>
      </c>
      <c r="D554" s="245" t="s">
        <v>2456</v>
      </c>
      <c r="E554" s="245" t="s">
        <v>439</v>
      </c>
      <c r="F554" s="247">
        <v>33239</v>
      </c>
      <c r="H554" s="245" t="s">
        <v>440</v>
      </c>
      <c r="I554" s="248" t="str">
        <f>VLOOKUP(A554,ورقة4!$A$1:$B$1271,2,0)</f>
        <v>الثانية</v>
      </c>
      <c r="T554" s="249"/>
    </row>
    <row r="555" spans="1:20" x14ac:dyDescent="0.3">
      <c r="A555" s="245">
        <v>122900</v>
      </c>
      <c r="B555" s="245" t="s">
        <v>2457</v>
      </c>
      <c r="C555" s="245" t="s">
        <v>106</v>
      </c>
      <c r="D555" s="245" t="s">
        <v>254</v>
      </c>
      <c r="E555" s="245" t="s">
        <v>439</v>
      </c>
      <c r="F555" s="247">
        <v>33604</v>
      </c>
      <c r="H555" s="245" t="s">
        <v>440</v>
      </c>
      <c r="I555" s="248" t="str">
        <f>VLOOKUP(A555,ورقة4!$A$1:$B$1271,2,0)</f>
        <v>الثانية</v>
      </c>
      <c r="T555" s="249"/>
    </row>
    <row r="556" spans="1:20" x14ac:dyDescent="0.3">
      <c r="A556" s="245">
        <v>122316</v>
      </c>
      <c r="B556" s="245" t="s">
        <v>657</v>
      </c>
      <c r="C556" s="245" t="s">
        <v>75</v>
      </c>
      <c r="D556" s="245" t="s">
        <v>294</v>
      </c>
      <c r="E556" s="245" t="s">
        <v>439</v>
      </c>
      <c r="F556" s="247">
        <v>34335</v>
      </c>
      <c r="G556" s="245" t="s">
        <v>415</v>
      </c>
      <c r="H556" s="245" t="s">
        <v>440</v>
      </c>
      <c r="I556" s="248" t="str">
        <f>VLOOKUP(A556,ورقة4!$A$1:$B$1271,2,0)</f>
        <v>الثانية</v>
      </c>
      <c r="T556" s="249"/>
    </row>
    <row r="557" spans="1:20" x14ac:dyDescent="0.3">
      <c r="A557" s="245">
        <v>121051</v>
      </c>
      <c r="B557" s="245" t="s">
        <v>2507</v>
      </c>
      <c r="C557" s="245" t="s">
        <v>72</v>
      </c>
      <c r="D557" s="245" t="s">
        <v>2508</v>
      </c>
      <c r="E557" s="245" t="s">
        <v>439</v>
      </c>
      <c r="F557" s="247">
        <v>33853</v>
      </c>
      <c r="G557" s="245" t="s">
        <v>415</v>
      </c>
      <c r="H557" s="245" t="s">
        <v>440</v>
      </c>
      <c r="I557" s="248" t="str">
        <f>VLOOKUP(A557,ورقة4!$A$1:$B$1271,2,0)</f>
        <v>الثانية</v>
      </c>
      <c r="T557" s="249"/>
    </row>
    <row r="558" spans="1:20" x14ac:dyDescent="0.3">
      <c r="A558" s="245">
        <v>121624</v>
      </c>
      <c r="B558" s="245" t="s">
        <v>2509</v>
      </c>
      <c r="C558" s="245" t="s">
        <v>208</v>
      </c>
      <c r="D558" s="245" t="s">
        <v>334</v>
      </c>
      <c r="E558" s="245" t="s">
        <v>439</v>
      </c>
      <c r="F558" s="247">
        <v>34067</v>
      </c>
      <c r="G558" s="245" t="s">
        <v>792</v>
      </c>
      <c r="H558" s="245" t="s">
        <v>440</v>
      </c>
      <c r="I558" s="248" t="str">
        <f>VLOOKUP(A558,ورقة4!$A$1:$B$1271,2,0)</f>
        <v>الثانية</v>
      </c>
      <c r="T558" s="249"/>
    </row>
    <row r="559" spans="1:20" x14ac:dyDescent="0.3">
      <c r="A559" s="245">
        <v>121844</v>
      </c>
      <c r="B559" s="245" t="s">
        <v>2510</v>
      </c>
      <c r="C559" s="245" t="s">
        <v>139</v>
      </c>
      <c r="D559" s="245" t="s">
        <v>312</v>
      </c>
      <c r="E559" s="245" t="s">
        <v>439</v>
      </c>
      <c r="F559" s="247">
        <v>34495</v>
      </c>
      <c r="G559" s="245" t="s">
        <v>415</v>
      </c>
      <c r="H559" s="245" t="s">
        <v>440</v>
      </c>
      <c r="I559" s="248" t="str">
        <f>VLOOKUP(A559,ورقة4!$A$1:$B$1271,2,0)</f>
        <v>الثانية</v>
      </c>
      <c r="T559" s="249"/>
    </row>
    <row r="560" spans="1:20" x14ac:dyDescent="0.3">
      <c r="A560" s="245">
        <v>119076</v>
      </c>
      <c r="B560" s="245" t="s">
        <v>2515</v>
      </c>
      <c r="C560" s="245" t="s">
        <v>538</v>
      </c>
      <c r="D560" s="245" t="s">
        <v>317</v>
      </c>
      <c r="E560" s="245" t="s">
        <v>439</v>
      </c>
      <c r="F560" s="247">
        <v>34608</v>
      </c>
      <c r="G560" s="245" t="s">
        <v>415</v>
      </c>
      <c r="H560" s="245" t="s">
        <v>440</v>
      </c>
      <c r="I560" s="248" t="str">
        <f>VLOOKUP(A560,ورقة4!$A$1:$B$1271,2,0)</f>
        <v>الثانية</v>
      </c>
      <c r="T560" s="249"/>
    </row>
    <row r="561" spans="1:20" x14ac:dyDescent="0.3">
      <c r="A561" s="245">
        <v>122830</v>
      </c>
      <c r="B561" s="245" t="s">
        <v>2516</v>
      </c>
      <c r="C561" s="245" t="s">
        <v>2517</v>
      </c>
      <c r="D561" s="245" t="s">
        <v>2518</v>
      </c>
      <c r="E561" s="245" t="s">
        <v>439</v>
      </c>
      <c r="F561" s="247">
        <v>33970</v>
      </c>
      <c r="H561" s="245" t="s">
        <v>440</v>
      </c>
      <c r="I561" s="248" t="str">
        <f>VLOOKUP(A561,ورقة4!$A$1:$B$1271,2,0)</f>
        <v>الثانية</v>
      </c>
      <c r="T561" s="249"/>
    </row>
    <row r="562" spans="1:20" x14ac:dyDescent="0.3">
      <c r="A562" s="245">
        <v>123030</v>
      </c>
      <c r="B562" s="245" t="s">
        <v>2519</v>
      </c>
      <c r="C562" s="245" t="s">
        <v>97</v>
      </c>
      <c r="D562" s="245" t="s">
        <v>313</v>
      </c>
      <c r="E562" s="245" t="s">
        <v>439</v>
      </c>
      <c r="F562" s="247">
        <v>33970</v>
      </c>
      <c r="H562" s="245" t="s">
        <v>440</v>
      </c>
      <c r="I562" s="248" t="str">
        <f>VLOOKUP(A562,ورقة4!$A$1:$B$1271,2,0)</f>
        <v>الثانية</v>
      </c>
      <c r="T562" s="249"/>
    </row>
    <row r="563" spans="1:20" x14ac:dyDescent="0.3">
      <c r="A563" s="245">
        <v>123220</v>
      </c>
      <c r="B563" s="245" t="s">
        <v>2520</v>
      </c>
      <c r="C563" s="245" t="s">
        <v>101</v>
      </c>
      <c r="D563" s="245" t="s">
        <v>1891</v>
      </c>
      <c r="E563" s="245" t="s">
        <v>439</v>
      </c>
      <c r="F563" s="247">
        <v>33970</v>
      </c>
      <c r="H563" s="245" t="s">
        <v>440</v>
      </c>
      <c r="I563" s="248" t="str">
        <f>VLOOKUP(A563,ورقة4!$A$1:$B$1271,2,0)</f>
        <v>الثانية</v>
      </c>
      <c r="T563" s="249"/>
    </row>
    <row r="564" spans="1:20" x14ac:dyDescent="0.3">
      <c r="A564" s="245">
        <v>123217</v>
      </c>
      <c r="B564" s="245" t="s">
        <v>2523</v>
      </c>
      <c r="C564" s="245" t="s">
        <v>69</v>
      </c>
      <c r="D564" s="245" t="s">
        <v>2524</v>
      </c>
      <c r="E564" s="245" t="s">
        <v>439</v>
      </c>
      <c r="F564" s="247">
        <v>33692</v>
      </c>
      <c r="G564" s="245" t="s">
        <v>795</v>
      </c>
      <c r="H564" s="245" t="s">
        <v>440</v>
      </c>
      <c r="I564" s="248" t="str">
        <f>VLOOKUP(A564,ورقة4!$A$1:$B$1271,2,0)</f>
        <v>الثانية</v>
      </c>
      <c r="T564" s="249"/>
    </row>
    <row r="565" spans="1:20" x14ac:dyDescent="0.3">
      <c r="A565" s="245">
        <v>121283</v>
      </c>
      <c r="B565" s="245" t="s">
        <v>2527</v>
      </c>
      <c r="C565" s="245" t="s">
        <v>136</v>
      </c>
      <c r="D565" s="245" t="s">
        <v>317</v>
      </c>
      <c r="E565" s="245" t="s">
        <v>439</v>
      </c>
      <c r="F565" s="247">
        <v>34049</v>
      </c>
      <c r="G565" s="245" t="s">
        <v>415</v>
      </c>
      <c r="H565" s="245" t="s">
        <v>440</v>
      </c>
      <c r="I565" s="248" t="str">
        <f>VLOOKUP(A565,ورقة4!$A$1:$B$1271,2,0)</f>
        <v>الثانية</v>
      </c>
      <c r="T565" s="249"/>
    </row>
    <row r="566" spans="1:20" x14ac:dyDescent="0.3">
      <c r="A566" s="245">
        <v>122782</v>
      </c>
      <c r="B566" s="245" t="s">
        <v>2576</v>
      </c>
      <c r="C566" s="245" t="s">
        <v>88</v>
      </c>
      <c r="D566" s="245" t="s">
        <v>301</v>
      </c>
      <c r="E566" s="245" t="s">
        <v>439</v>
      </c>
      <c r="F566" s="247">
        <v>34335</v>
      </c>
      <c r="H566" s="245" t="s">
        <v>440</v>
      </c>
      <c r="I566" s="248" t="str">
        <f>VLOOKUP(A566,ورقة4!$A$1:$B$1271,2,0)</f>
        <v>الثانية</v>
      </c>
      <c r="T566" s="249"/>
    </row>
    <row r="567" spans="1:20" x14ac:dyDescent="0.3">
      <c r="A567" s="245">
        <v>122239</v>
      </c>
      <c r="B567" s="245" t="s">
        <v>2577</v>
      </c>
      <c r="C567" s="245" t="s">
        <v>2578</v>
      </c>
      <c r="D567" s="245" t="s">
        <v>304</v>
      </c>
      <c r="E567" s="245" t="s">
        <v>439</v>
      </c>
      <c r="F567" s="247">
        <v>34030</v>
      </c>
      <c r="G567" s="245" t="s">
        <v>415</v>
      </c>
      <c r="H567" s="245" t="s">
        <v>440</v>
      </c>
      <c r="I567" s="248" t="str">
        <f>VLOOKUP(A567,ورقة4!$A$1:$B$1271,2,0)</f>
        <v>الثانية</v>
      </c>
      <c r="T567" s="249"/>
    </row>
    <row r="568" spans="1:20" x14ac:dyDescent="0.3">
      <c r="A568" s="245">
        <v>121713</v>
      </c>
      <c r="B568" s="245" t="s">
        <v>2582</v>
      </c>
      <c r="C568" s="245" t="s">
        <v>2583</v>
      </c>
      <c r="D568" s="245" t="s">
        <v>283</v>
      </c>
      <c r="E568" s="245" t="s">
        <v>439</v>
      </c>
      <c r="F568" s="247">
        <v>30640</v>
      </c>
      <c r="G568" s="245" t="s">
        <v>2584</v>
      </c>
      <c r="H568" s="245" t="s">
        <v>440</v>
      </c>
      <c r="I568" s="248" t="str">
        <f>VLOOKUP(A568,ورقة4!$A$1:$B$1271,2,0)</f>
        <v>الثانية</v>
      </c>
      <c r="T568" s="249"/>
    </row>
    <row r="569" spans="1:20" x14ac:dyDescent="0.3">
      <c r="A569" s="245">
        <v>121799</v>
      </c>
      <c r="B569" s="245" t="s">
        <v>2586</v>
      </c>
      <c r="C569" s="245" t="s">
        <v>109</v>
      </c>
      <c r="D569" s="245" t="s">
        <v>2587</v>
      </c>
      <c r="E569" s="245" t="s">
        <v>439</v>
      </c>
      <c r="F569" s="247">
        <v>34244</v>
      </c>
      <c r="G569" s="245" t="s">
        <v>808</v>
      </c>
      <c r="H569" s="245" t="s">
        <v>440</v>
      </c>
      <c r="I569" s="248" t="str">
        <f>VLOOKUP(A569,ورقة4!$A$1:$B$1271,2,0)</f>
        <v>الثانية</v>
      </c>
      <c r="T569" s="249"/>
    </row>
    <row r="570" spans="1:20" x14ac:dyDescent="0.3">
      <c r="A570" s="245">
        <v>120330</v>
      </c>
      <c r="B570" s="245" t="s">
        <v>2588</v>
      </c>
      <c r="C570" s="245" t="s">
        <v>72</v>
      </c>
      <c r="D570" s="245" t="s">
        <v>220</v>
      </c>
      <c r="E570" s="245" t="s">
        <v>439</v>
      </c>
      <c r="F570" s="247">
        <v>34463</v>
      </c>
      <c r="G570" s="245" t="s">
        <v>415</v>
      </c>
      <c r="H570" s="245" t="s">
        <v>440</v>
      </c>
      <c r="I570" s="248" t="str">
        <f>VLOOKUP(A570,ورقة4!$A$1:$B$1271,2,0)</f>
        <v>الثانية</v>
      </c>
      <c r="T570" s="249"/>
    </row>
    <row r="571" spans="1:20" x14ac:dyDescent="0.3">
      <c r="A571" s="245">
        <v>121627</v>
      </c>
      <c r="B571" s="245" t="s">
        <v>2589</v>
      </c>
      <c r="C571" s="245" t="s">
        <v>198</v>
      </c>
      <c r="D571" s="245" t="s">
        <v>334</v>
      </c>
      <c r="E571" s="245" t="s">
        <v>439</v>
      </c>
      <c r="F571" s="247">
        <v>34213</v>
      </c>
      <c r="G571" s="245" t="s">
        <v>792</v>
      </c>
      <c r="H571" s="245" t="s">
        <v>440</v>
      </c>
      <c r="I571" s="248" t="str">
        <f>VLOOKUP(A571,ورقة4!$A$1:$B$1271,2,0)</f>
        <v>الثانية</v>
      </c>
      <c r="T571" s="249"/>
    </row>
    <row r="572" spans="1:20" x14ac:dyDescent="0.3">
      <c r="A572" s="245">
        <v>121952</v>
      </c>
      <c r="B572" s="245" t="s">
        <v>2590</v>
      </c>
      <c r="C572" s="245" t="s">
        <v>108</v>
      </c>
      <c r="D572" s="245" t="s">
        <v>291</v>
      </c>
      <c r="E572" s="245" t="s">
        <v>439</v>
      </c>
      <c r="F572" s="247">
        <v>34700</v>
      </c>
      <c r="G572" s="245" t="s">
        <v>445</v>
      </c>
      <c r="H572" s="245" t="s">
        <v>440</v>
      </c>
      <c r="I572" s="248" t="str">
        <f>VLOOKUP(A572,ورقة4!$A$1:$B$1271,2,0)</f>
        <v>الثانية</v>
      </c>
      <c r="T572" s="249"/>
    </row>
    <row r="573" spans="1:20" x14ac:dyDescent="0.3">
      <c r="A573" s="245">
        <v>122111</v>
      </c>
      <c r="B573" s="245" t="s">
        <v>2591</v>
      </c>
      <c r="C573" s="245" t="s">
        <v>154</v>
      </c>
      <c r="D573" s="245" t="s">
        <v>2592</v>
      </c>
      <c r="E573" s="245" t="s">
        <v>439</v>
      </c>
      <c r="F573" s="247">
        <v>34340</v>
      </c>
      <c r="G573" s="245" t="s">
        <v>415</v>
      </c>
      <c r="H573" s="245" t="s">
        <v>440</v>
      </c>
      <c r="I573" s="248" t="str">
        <f>VLOOKUP(A573,ورقة4!$A$1:$B$1271,2,0)</f>
        <v>الثانية</v>
      </c>
      <c r="T573" s="249"/>
    </row>
    <row r="574" spans="1:20" x14ac:dyDescent="0.3">
      <c r="A574" s="245">
        <v>119355</v>
      </c>
      <c r="B574" s="245" t="s">
        <v>2602</v>
      </c>
      <c r="C574" s="245" t="s">
        <v>178</v>
      </c>
      <c r="D574" s="245" t="s">
        <v>280</v>
      </c>
      <c r="E574" s="245" t="s">
        <v>439</v>
      </c>
      <c r="F574" s="247"/>
      <c r="G574" s="245" t="s">
        <v>859</v>
      </c>
      <c r="H574" s="245" t="s">
        <v>440</v>
      </c>
      <c r="I574" s="248" t="str">
        <f>VLOOKUP(A574,ورقة4!$A$1:$B$1271,2,0)</f>
        <v>الثانية</v>
      </c>
      <c r="T574" s="249"/>
    </row>
    <row r="575" spans="1:20" x14ac:dyDescent="0.3">
      <c r="A575" s="245">
        <v>122990</v>
      </c>
      <c r="B575" s="245" t="s">
        <v>2608</v>
      </c>
      <c r="C575" s="245" t="s">
        <v>72</v>
      </c>
      <c r="D575" s="245" t="s">
        <v>443</v>
      </c>
      <c r="E575" s="245" t="s">
        <v>439</v>
      </c>
      <c r="F575" s="247">
        <v>34335</v>
      </c>
      <c r="H575" s="245" t="s">
        <v>440</v>
      </c>
      <c r="I575" s="248" t="str">
        <f>VLOOKUP(A575,ورقة4!$A$1:$B$1271,2,0)</f>
        <v>الثانية</v>
      </c>
      <c r="T575" s="249"/>
    </row>
    <row r="576" spans="1:20" x14ac:dyDescent="0.3">
      <c r="A576" s="245">
        <v>122297</v>
      </c>
      <c r="B576" s="245" t="s">
        <v>2609</v>
      </c>
      <c r="C576" s="245" t="s">
        <v>855</v>
      </c>
      <c r="D576" s="245" t="s">
        <v>333</v>
      </c>
      <c r="E576" s="245" t="s">
        <v>439</v>
      </c>
      <c r="F576" s="247">
        <v>34932</v>
      </c>
      <c r="G576" s="245" t="s">
        <v>786</v>
      </c>
      <c r="H576" s="245" t="s">
        <v>440</v>
      </c>
      <c r="I576" s="248" t="str">
        <f>VLOOKUP(A576,ورقة4!$A$1:$B$1271,2,0)</f>
        <v>الثانية</v>
      </c>
      <c r="T576" s="249"/>
    </row>
    <row r="577" spans="1:20" x14ac:dyDescent="0.3">
      <c r="A577" s="245">
        <v>118873</v>
      </c>
      <c r="B577" s="245" t="s">
        <v>2610</v>
      </c>
      <c r="C577" s="245" t="s">
        <v>157</v>
      </c>
      <c r="D577" s="245" t="s">
        <v>605</v>
      </c>
      <c r="E577" s="245" t="s">
        <v>439</v>
      </c>
      <c r="F577" s="247">
        <v>34447</v>
      </c>
      <c r="G577" s="245" t="s">
        <v>415</v>
      </c>
      <c r="H577" s="245" t="s">
        <v>440</v>
      </c>
      <c r="I577" s="248" t="str">
        <f>VLOOKUP(A577,ورقة4!$A$1:$B$1271,2,0)</f>
        <v>الثانية</v>
      </c>
      <c r="T577" s="249"/>
    </row>
    <row r="578" spans="1:20" x14ac:dyDescent="0.3">
      <c r="A578" s="245">
        <v>122765</v>
      </c>
      <c r="B578" s="245" t="s">
        <v>2616</v>
      </c>
      <c r="C578" s="245" t="s">
        <v>72</v>
      </c>
      <c r="D578" s="245" t="s">
        <v>443</v>
      </c>
      <c r="E578" s="245" t="s">
        <v>439</v>
      </c>
      <c r="F578" s="247">
        <v>32509</v>
      </c>
      <c r="H578" s="245" t="s">
        <v>440</v>
      </c>
      <c r="I578" s="248" t="str">
        <f>VLOOKUP(A578,ورقة4!$A$1:$B$1271,2,0)</f>
        <v>الثانية</v>
      </c>
      <c r="T578" s="249"/>
    </row>
    <row r="579" spans="1:20" x14ac:dyDescent="0.3">
      <c r="A579" s="245">
        <v>120976</v>
      </c>
      <c r="B579" s="245" t="s">
        <v>2646</v>
      </c>
      <c r="C579" s="245" t="s">
        <v>120</v>
      </c>
      <c r="D579" s="245" t="s">
        <v>127</v>
      </c>
      <c r="E579" s="245" t="s">
        <v>439</v>
      </c>
      <c r="F579" s="247">
        <v>35431</v>
      </c>
      <c r="G579" s="245" t="s">
        <v>808</v>
      </c>
      <c r="H579" s="245" t="s">
        <v>440</v>
      </c>
      <c r="I579" s="248" t="str">
        <f>VLOOKUP(A579,ورقة4!$A$1:$B$1271,2,0)</f>
        <v>الثانية</v>
      </c>
      <c r="T579" s="249"/>
    </row>
    <row r="580" spans="1:20" x14ac:dyDescent="0.3">
      <c r="A580" s="245">
        <v>122078</v>
      </c>
      <c r="B580" s="245" t="s">
        <v>2652</v>
      </c>
      <c r="C580" s="245" t="s">
        <v>115</v>
      </c>
      <c r="D580" s="245" t="s">
        <v>1193</v>
      </c>
      <c r="E580" s="245" t="s">
        <v>439</v>
      </c>
      <c r="F580" s="247">
        <v>35083</v>
      </c>
      <c r="G580" s="245" t="s">
        <v>2653</v>
      </c>
      <c r="H580" s="245" t="s">
        <v>440</v>
      </c>
      <c r="I580" s="248" t="str">
        <f>VLOOKUP(A580,ورقة4!$A$1:$B$1271,2,0)</f>
        <v>الثانية</v>
      </c>
      <c r="T580" s="249"/>
    </row>
    <row r="581" spans="1:20" x14ac:dyDescent="0.3">
      <c r="A581" s="245">
        <v>122419</v>
      </c>
      <c r="B581" s="245" t="s">
        <v>2654</v>
      </c>
      <c r="C581" s="245" t="s">
        <v>2470</v>
      </c>
      <c r="D581" s="245" t="s">
        <v>2655</v>
      </c>
      <c r="E581" s="245" t="s">
        <v>439</v>
      </c>
      <c r="F581" s="247">
        <v>34724</v>
      </c>
      <c r="G581" s="245" t="s">
        <v>436</v>
      </c>
      <c r="H581" s="245" t="s">
        <v>440</v>
      </c>
      <c r="I581" s="248" t="str">
        <f>VLOOKUP(A581,ورقة4!$A$1:$B$1271,2,0)</f>
        <v>الثانية</v>
      </c>
      <c r="T581" s="249"/>
    </row>
    <row r="582" spans="1:20" x14ac:dyDescent="0.3">
      <c r="A582" s="245">
        <v>121566</v>
      </c>
      <c r="B582" s="245" t="s">
        <v>2656</v>
      </c>
      <c r="C582" s="245" t="s">
        <v>90</v>
      </c>
      <c r="D582" s="245" t="s">
        <v>2657</v>
      </c>
      <c r="E582" s="245" t="s">
        <v>439</v>
      </c>
      <c r="F582" s="247">
        <v>34094</v>
      </c>
      <c r="G582" s="245" t="s">
        <v>828</v>
      </c>
      <c r="H582" s="245" t="s">
        <v>440</v>
      </c>
      <c r="I582" s="248" t="str">
        <f>VLOOKUP(A582,ورقة4!$A$1:$B$1271,2,0)</f>
        <v>الثانية</v>
      </c>
      <c r="T582" s="249"/>
    </row>
    <row r="583" spans="1:20" x14ac:dyDescent="0.3">
      <c r="A583" s="245">
        <v>120427</v>
      </c>
      <c r="B583" s="245" t="s">
        <v>2659</v>
      </c>
      <c r="C583" s="245" t="s">
        <v>92</v>
      </c>
      <c r="D583" s="245" t="s">
        <v>349</v>
      </c>
      <c r="E583" s="245" t="s">
        <v>439</v>
      </c>
      <c r="F583" s="247">
        <v>35065</v>
      </c>
      <c r="G583" s="245" t="s">
        <v>809</v>
      </c>
      <c r="H583" s="245" t="s">
        <v>440</v>
      </c>
      <c r="I583" s="248" t="str">
        <f>VLOOKUP(A583,ورقة4!$A$1:$B$1271,2,0)</f>
        <v>الثانية</v>
      </c>
      <c r="T583" s="249"/>
    </row>
    <row r="584" spans="1:20" x14ac:dyDescent="0.3">
      <c r="A584" s="245">
        <v>120353</v>
      </c>
      <c r="B584" s="245" t="s">
        <v>2660</v>
      </c>
      <c r="C584" s="245" t="s">
        <v>1002</v>
      </c>
      <c r="D584" s="245" t="s">
        <v>2006</v>
      </c>
      <c r="E584" s="245" t="s">
        <v>439</v>
      </c>
      <c r="F584" s="247">
        <v>34613</v>
      </c>
      <c r="G584" s="245" t="s">
        <v>808</v>
      </c>
      <c r="H584" s="245" t="s">
        <v>440</v>
      </c>
      <c r="I584" s="248" t="str">
        <f>VLOOKUP(A584,ورقة4!$A$1:$B$1271,2,0)</f>
        <v>الثانية</v>
      </c>
      <c r="T584" s="249"/>
    </row>
    <row r="585" spans="1:20" x14ac:dyDescent="0.3">
      <c r="A585" s="245">
        <v>122515</v>
      </c>
      <c r="B585" s="245" t="s">
        <v>2661</v>
      </c>
      <c r="C585" s="245" t="s">
        <v>201</v>
      </c>
      <c r="D585" s="245" t="s">
        <v>323</v>
      </c>
      <c r="E585" s="245" t="s">
        <v>439</v>
      </c>
      <c r="F585" s="247">
        <v>34504</v>
      </c>
      <c r="G585" s="245" t="s">
        <v>415</v>
      </c>
      <c r="H585" s="245" t="s">
        <v>440</v>
      </c>
      <c r="I585" s="248" t="str">
        <f>VLOOKUP(A585,ورقة4!$A$1:$B$1271,2,0)</f>
        <v>الثانية</v>
      </c>
      <c r="T585" s="249"/>
    </row>
    <row r="586" spans="1:20" x14ac:dyDescent="0.3">
      <c r="A586" s="245">
        <v>123183</v>
      </c>
      <c r="B586" s="245" t="s">
        <v>952</v>
      </c>
      <c r="C586" s="245" t="s">
        <v>512</v>
      </c>
      <c r="D586" s="245" t="s">
        <v>2662</v>
      </c>
      <c r="E586" s="245" t="s">
        <v>439</v>
      </c>
      <c r="F586" s="247">
        <v>34423</v>
      </c>
      <c r="G586" s="245" t="s">
        <v>415</v>
      </c>
      <c r="H586" s="245" t="s">
        <v>440</v>
      </c>
      <c r="I586" s="248" t="str">
        <f>VLOOKUP(A586,ورقة4!$A$1:$B$1271,2,0)</f>
        <v>الثانية</v>
      </c>
      <c r="T586" s="249"/>
    </row>
    <row r="587" spans="1:20" x14ac:dyDescent="0.3">
      <c r="A587" s="245">
        <v>121547</v>
      </c>
      <c r="B587" s="245" t="s">
        <v>2665</v>
      </c>
      <c r="C587" s="245" t="s">
        <v>97</v>
      </c>
      <c r="D587" s="245" t="s">
        <v>565</v>
      </c>
      <c r="E587" s="245" t="s">
        <v>439</v>
      </c>
      <c r="F587" s="247">
        <v>34826</v>
      </c>
      <c r="G587" s="245" t="s">
        <v>2666</v>
      </c>
      <c r="H587" s="245" t="s">
        <v>440</v>
      </c>
      <c r="I587" s="248" t="str">
        <f>VLOOKUP(A587,ورقة4!$A$1:$B$1271,2,0)</f>
        <v>الثانية</v>
      </c>
      <c r="T587" s="249"/>
    </row>
    <row r="588" spans="1:20" x14ac:dyDescent="0.3">
      <c r="A588" s="245">
        <v>121715</v>
      </c>
      <c r="B588" s="245" t="s">
        <v>2667</v>
      </c>
      <c r="C588" s="245" t="s">
        <v>69</v>
      </c>
      <c r="D588" s="245" t="s">
        <v>565</v>
      </c>
      <c r="E588" s="245" t="s">
        <v>439</v>
      </c>
      <c r="F588" s="247">
        <v>34335</v>
      </c>
      <c r="G588" s="245" t="s">
        <v>802</v>
      </c>
      <c r="H588" s="245" t="s">
        <v>440</v>
      </c>
      <c r="I588" s="248" t="str">
        <f>VLOOKUP(A588,ورقة4!$A$1:$B$1271,2,0)</f>
        <v>الثانية</v>
      </c>
      <c r="T588" s="249"/>
    </row>
    <row r="589" spans="1:20" x14ac:dyDescent="0.3">
      <c r="A589" s="245">
        <v>121858</v>
      </c>
      <c r="B589" s="245" t="s">
        <v>2668</v>
      </c>
      <c r="C589" s="245" t="s">
        <v>77</v>
      </c>
      <c r="D589" s="245" t="s">
        <v>388</v>
      </c>
      <c r="E589" s="245" t="s">
        <v>439</v>
      </c>
      <c r="F589" s="247">
        <v>34884</v>
      </c>
      <c r="G589" s="245" t="s">
        <v>2669</v>
      </c>
      <c r="H589" s="245" t="s">
        <v>440</v>
      </c>
      <c r="I589" s="248" t="str">
        <f>VLOOKUP(A589,ورقة4!$A$1:$B$1271,2,0)</f>
        <v>الثانية</v>
      </c>
      <c r="T589" s="249"/>
    </row>
    <row r="590" spans="1:20" x14ac:dyDescent="0.3">
      <c r="A590" s="245">
        <v>122489</v>
      </c>
      <c r="B590" s="245" t="s">
        <v>2670</v>
      </c>
      <c r="C590" s="245" t="s">
        <v>72</v>
      </c>
      <c r="D590" s="245" t="s">
        <v>303</v>
      </c>
      <c r="E590" s="245" t="s">
        <v>439</v>
      </c>
      <c r="F590" s="247">
        <v>34675</v>
      </c>
      <c r="G590" s="245" t="s">
        <v>2671</v>
      </c>
      <c r="H590" s="245" t="s">
        <v>440</v>
      </c>
      <c r="I590" s="248" t="str">
        <f>VLOOKUP(A590,ورقة4!$A$1:$B$1271,2,0)</f>
        <v>الثانية</v>
      </c>
      <c r="T590" s="249"/>
    </row>
    <row r="591" spans="1:20" x14ac:dyDescent="0.3">
      <c r="A591" s="245">
        <v>121676</v>
      </c>
      <c r="B591" s="245" t="s">
        <v>2742</v>
      </c>
      <c r="C591" s="245" t="s">
        <v>137</v>
      </c>
      <c r="D591" s="245" t="s">
        <v>304</v>
      </c>
      <c r="E591" s="245" t="s">
        <v>439</v>
      </c>
      <c r="F591" s="247">
        <v>34392</v>
      </c>
      <c r="G591" s="245" t="s">
        <v>425</v>
      </c>
      <c r="H591" s="245" t="s">
        <v>440</v>
      </c>
      <c r="I591" s="248" t="str">
        <f>VLOOKUP(A591,ورقة4!$A$1:$B$1271,2,0)</f>
        <v>الثانية</v>
      </c>
      <c r="T591" s="249"/>
    </row>
    <row r="592" spans="1:20" x14ac:dyDescent="0.3">
      <c r="A592" s="245">
        <v>121861</v>
      </c>
      <c r="B592" s="245" t="s">
        <v>2745</v>
      </c>
      <c r="C592" s="245" t="s">
        <v>94</v>
      </c>
      <c r="D592" s="245" t="s">
        <v>2746</v>
      </c>
      <c r="E592" s="245" t="s">
        <v>439</v>
      </c>
      <c r="F592" s="247">
        <v>35431</v>
      </c>
      <c r="G592" s="245" t="s">
        <v>2747</v>
      </c>
      <c r="H592" s="245" t="s">
        <v>440</v>
      </c>
      <c r="I592" s="248" t="str">
        <f>VLOOKUP(A592,ورقة4!$A$1:$B$1271,2,0)</f>
        <v>الثانية</v>
      </c>
      <c r="T592" s="249"/>
    </row>
    <row r="593" spans="1:20" x14ac:dyDescent="0.3">
      <c r="A593" s="245">
        <v>121860</v>
      </c>
      <c r="B593" s="245" t="s">
        <v>2750</v>
      </c>
      <c r="C593" s="245" t="s">
        <v>197</v>
      </c>
      <c r="D593" s="245" t="s">
        <v>2751</v>
      </c>
      <c r="E593" s="245" t="s">
        <v>439</v>
      </c>
      <c r="F593" s="247">
        <v>35561</v>
      </c>
      <c r="G593" s="245" t="s">
        <v>2752</v>
      </c>
      <c r="H593" s="245" t="s">
        <v>440</v>
      </c>
      <c r="I593" s="248" t="str">
        <f>VLOOKUP(A593,ورقة4!$A$1:$B$1271,2,0)</f>
        <v>الثانية</v>
      </c>
      <c r="T593" s="249"/>
    </row>
    <row r="594" spans="1:20" x14ac:dyDescent="0.3">
      <c r="A594" s="245">
        <v>121692</v>
      </c>
      <c r="B594" s="245" t="s">
        <v>2753</v>
      </c>
      <c r="C594" s="245" t="s">
        <v>2364</v>
      </c>
      <c r="D594" s="245" t="s">
        <v>966</v>
      </c>
      <c r="E594" s="245" t="s">
        <v>439</v>
      </c>
      <c r="F594" s="247">
        <v>35172</v>
      </c>
      <c r="G594" s="245" t="s">
        <v>2754</v>
      </c>
      <c r="H594" s="245" t="s">
        <v>440</v>
      </c>
      <c r="I594" s="248" t="str">
        <f>VLOOKUP(A594,ورقة4!$A$1:$B$1271,2,0)</f>
        <v>الثانية</v>
      </c>
      <c r="T594" s="249"/>
    </row>
    <row r="595" spans="1:20" x14ac:dyDescent="0.3">
      <c r="A595" s="245">
        <v>122703</v>
      </c>
      <c r="B595" s="245" t="s">
        <v>2757</v>
      </c>
      <c r="C595" s="245" t="s">
        <v>2758</v>
      </c>
      <c r="D595" s="245" t="s">
        <v>2759</v>
      </c>
      <c r="E595" s="245" t="s">
        <v>439</v>
      </c>
      <c r="F595" s="247">
        <v>35213</v>
      </c>
      <c r="G595" s="245" t="s">
        <v>415</v>
      </c>
      <c r="H595" s="245" t="s">
        <v>440</v>
      </c>
      <c r="I595" s="248" t="str">
        <f>VLOOKUP(A595,ورقة4!$A$1:$B$1271,2,0)</f>
        <v>الثانية</v>
      </c>
      <c r="T595" s="249"/>
    </row>
    <row r="596" spans="1:20" x14ac:dyDescent="0.3">
      <c r="A596" s="245">
        <v>121305</v>
      </c>
      <c r="B596" s="245" t="s">
        <v>2760</v>
      </c>
      <c r="C596" s="245" t="s">
        <v>173</v>
      </c>
      <c r="D596" s="245" t="s">
        <v>248</v>
      </c>
      <c r="E596" s="245" t="s">
        <v>439</v>
      </c>
      <c r="F596" s="247">
        <v>35294</v>
      </c>
      <c r="G596" s="245" t="s">
        <v>958</v>
      </c>
      <c r="H596" s="245" t="s">
        <v>440</v>
      </c>
      <c r="I596" s="248" t="str">
        <f>VLOOKUP(A596,ورقة4!$A$1:$B$1271,2,0)</f>
        <v>الثانية</v>
      </c>
      <c r="T596" s="249"/>
    </row>
    <row r="597" spans="1:20" x14ac:dyDescent="0.3">
      <c r="A597" s="245">
        <v>120433</v>
      </c>
      <c r="B597" s="245" t="s">
        <v>2761</v>
      </c>
      <c r="C597" s="245" t="s">
        <v>124</v>
      </c>
      <c r="D597" s="245" t="s">
        <v>707</v>
      </c>
      <c r="E597" s="245" t="s">
        <v>439</v>
      </c>
      <c r="F597" s="247">
        <v>34961</v>
      </c>
      <c r="G597" s="245" t="s">
        <v>415</v>
      </c>
      <c r="H597" s="245" t="s">
        <v>440</v>
      </c>
      <c r="I597" s="248" t="str">
        <f>VLOOKUP(A597,ورقة4!$A$1:$B$1271,2,0)</f>
        <v>الثانية</v>
      </c>
      <c r="T597" s="249"/>
    </row>
    <row r="598" spans="1:20" x14ac:dyDescent="0.3">
      <c r="A598" s="245">
        <v>122533</v>
      </c>
      <c r="B598" s="245" t="s">
        <v>2762</v>
      </c>
      <c r="C598" s="245" t="s">
        <v>1941</v>
      </c>
      <c r="D598" s="245" t="s">
        <v>2763</v>
      </c>
      <c r="E598" s="245" t="s">
        <v>439</v>
      </c>
      <c r="F598" s="247">
        <v>35074</v>
      </c>
      <c r="G598" s="245" t="s">
        <v>415</v>
      </c>
      <c r="H598" s="245" t="s">
        <v>440</v>
      </c>
      <c r="I598" s="248" t="str">
        <f>VLOOKUP(A598,ورقة4!$A$1:$B$1271,2,0)</f>
        <v>الثانية</v>
      </c>
      <c r="T598" s="249"/>
    </row>
    <row r="599" spans="1:20" x14ac:dyDescent="0.3">
      <c r="A599" s="245">
        <v>123093</v>
      </c>
      <c r="B599" s="245" t="s">
        <v>2764</v>
      </c>
      <c r="C599" s="245" t="s">
        <v>74</v>
      </c>
      <c r="D599" s="245" t="s">
        <v>2765</v>
      </c>
      <c r="E599" s="245" t="s">
        <v>439</v>
      </c>
      <c r="F599" s="247">
        <v>35065</v>
      </c>
      <c r="H599" s="245" t="s">
        <v>440</v>
      </c>
      <c r="I599" s="248" t="str">
        <f>VLOOKUP(A599,ورقة4!$A$1:$B$1271,2,0)</f>
        <v>الثانية</v>
      </c>
      <c r="T599" s="249"/>
    </row>
    <row r="600" spans="1:20" x14ac:dyDescent="0.3">
      <c r="A600" s="245">
        <v>121985</v>
      </c>
      <c r="B600" s="245" t="s">
        <v>2774</v>
      </c>
      <c r="C600" s="245" t="s">
        <v>2775</v>
      </c>
      <c r="D600" s="245" t="s">
        <v>737</v>
      </c>
      <c r="E600" s="245" t="s">
        <v>439</v>
      </c>
      <c r="F600" s="247">
        <v>35431</v>
      </c>
      <c r="G600" s="245" t="s">
        <v>424</v>
      </c>
      <c r="H600" s="245" t="s">
        <v>440</v>
      </c>
      <c r="I600" s="248" t="str">
        <f>VLOOKUP(A600,ورقة4!$A$1:$B$1271,2,0)</f>
        <v>الثانية</v>
      </c>
      <c r="T600" s="249"/>
    </row>
    <row r="601" spans="1:20" x14ac:dyDescent="0.3">
      <c r="A601" s="245">
        <v>122412</v>
      </c>
      <c r="B601" s="245" t="s">
        <v>2776</v>
      </c>
      <c r="C601" s="245" t="s">
        <v>114</v>
      </c>
      <c r="D601" s="245" t="s">
        <v>314</v>
      </c>
      <c r="E601" s="245" t="s">
        <v>439</v>
      </c>
      <c r="F601" s="247">
        <v>35686</v>
      </c>
      <c r="G601" s="245" t="s">
        <v>2223</v>
      </c>
      <c r="H601" s="245" t="s">
        <v>440</v>
      </c>
      <c r="I601" s="248" t="str">
        <f>VLOOKUP(A601,ورقة4!$A$1:$B$1271,2,0)</f>
        <v>الثانية</v>
      </c>
      <c r="T601" s="249"/>
    </row>
    <row r="602" spans="1:20" x14ac:dyDescent="0.3">
      <c r="A602" s="245">
        <v>122479</v>
      </c>
      <c r="B602" s="245" t="s">
        <v>2777</v>
      </c>
      <c r="C602" s="245" t="s">
        <v>133</v>
      </c>
      <c r="D602" s="245" t="s">
        <v>2778</v>
      </c>
      <c r="E602" s="245" t="s">
        <v>439</v>
      </c>
      <c r="F602" s="247">
        <v>35431</v>
      </c>
      <c r="G602" s="245" t="s">
        <v>2779</v>
      </c>
      <c r="H602" s="245" t="s">
        <v>440</v>
      </c>
      <c r="I602" s="248" t="str">
        <f>VLOOKUP(A602,ورقة4!$A$1:$B$1271,2,0)</f>
        <v>الثانية</v>
      </c>
      <c r="T602" s="249"/>
    </row>
    <row r="603" spans="1:20" x14ac:dyDescent="0.3">
      <c r="A603" s="245">
        <v>122692</v>
      </c>
      <c r="B603" s="245" t="s">
        <v>2780</v>
      </c>
      <c r="C603" s="245" t="s">
        <v>75</v>
      </c>
      <c r="D603" s="245" t="s">
        <v>2781</v>
      </c>
      <c r="E603" s="245" t="s">
        <v>439</v>
      </c>
      <c r="F603" s="247">
        <v>35431</v>
      </c>
      <c r="H603" s="245" t="s">
        <v>440</v>
      </c>
      <c r="I603" s="248" t="str">
        <f>VLOOKUP(A603,ورقة4!$A$1:$B$1271,2,0)</f>
        <v>الثانية</v>
      </c>
      <c r="T603" s="249"/>
    </row>
    <row r="604" spans="1:20" x14ac:dyDescent="0.3">
      <c r="A604" s="245">
        <v>122815</v>
      </c>
      <c r="B604" s="245" t="s">
        <v>2782</v>
      </c>
      <c r="C604" s="245" t="s">
        <v>1941</v>
      </c>
      <c r="D604" s="245" t="s">
        <v>1006</v>
      </c>
      <c r="E604" s="245" t="s">
        <v>439</v>
      </c>
      <c r="F604" s="247">
        <v>35452</v>
      </c>
      <c r="G604" s="245" t="s">
        <v>415</v>
      </c>
      <c r="H604" s="245" t="s">
        <v>440</v>
      </c>
      <c r="I604" s="248" t="str">
        <f>VLOOKUP(A604,ورقة4!$A$1:$B$1271,2,0)</f>
        <v>الثانية</v>
      </c>
      <c r="T604" s="249"/>
    </row>
    <row r="605" spans="1:20" x14ac:dyDescent="0.3">
      <c r="A605" s="245">
        <v>123091</v>
      </c>
      <c r="B605" s="245" t="s">
        <v>2783</v>
      </c>
      <c r="C605" s="245" t="s">
        <v>123</v>
      </c>
      <c r="D605" s="245" t="s">
        <v>304</v>
      </c>
      <c r="E605" s="245" t="s">
        <v>439</v>
      </c>
      <c r="F605" s="247">
        <v>35065</v>
      </c>
      <c r="H605" s="245" t="s">
        <v>440</v>
      </c>
      <c r="I605" s="248" t="str">
        <f>VLOOKUP(A605,ورقة4!$A$1:$B$1271,2,0)</f>
        <v>الثانية</v>
      </c>
      <c r="T605" s="249"/>
    </row>
    <row r="606" spans="1:20" x14ac:dyDescent="0.3">
      <c r="A606" s="245">
        <v>122678</v>
      </c>
      <c r="B606" s="245" t="s">
        <v>2787</v>
      </c>
      <c r="C606" s="245" t="s">
        <v>1981</v>
      </c>
      <c r="D606" s="245" t="s">
        <v>2788</v>
      </c>
      <c r="E606" s="245" t="s">
        <v>439</v>
      </c>
      <c r="F606" s="247">
        <v>35431</v>
      </c>
      <c r="H606" s="245" t="s">
        <v>440</v>
      </c>
      <c r="I606" s="248" t="str">
        <f>VLOOKUP(A606,ورقة4!$A$1:$B$1271,2,0)</f>
        <v>الثانية</v>
      </c>
      <c r="T606" s="249"/>
    </row>
    <row r="607" spans="1:20" x14ac:dyDescent="0.3">
      <c r="A607" s="245">
        <v>123026</v>
      </c>
      <c r="B607" s="245" t="s">
        <v>2791</v>
      </c>
      <c r="C607" s="245" t="s">
        <v>1755</v>
      </c>
      <c r="D607" s="245" t="s">
        <v>663</v>
      </c>
      <c r="E607" s="245" t="s">
        <v>439</v>
      </c>
      <c r="F607" s="247">
        <v>35431</v>
      </c>
      <c r="H607" s="245" t="s">
        <v>440</v>
      </c>
      <c r="I607" s="248" t="str">
        <f>VLOOKUP(A607,ورقة4!$A$1:$B$1271,2,0)</f>
        <v>الثانية</v>
      </c>
      <c r="T607" s="249"/>
    </row>
    <row r="608" spans="1:20" x14ac:dyDescent="0.3">
      <c r="A608" s="245">
        <v>122482</v>
      </c>
      <c r="B608" s="245" t="s">
        <v>2792</v>
      </c>
      <c r="C608" s="245" t="s">
        <v>221</v>
      </c>
      <c r="D608" s="245" t="s">
        <v>2793</v>
      </c>
      <c r="E608" s="245" t="s">
        <v>439</v>
      </c>
      <c r="F608" s="247">
        <v>35157</v>
      </c>
      <c r="G608" s="245" t="s">
        <v>2794</v>
      </c>
      <c r="H608" s="245" t="s">
        <v>440</v>
      </c>
      <c r="I608" s="248" t="str">
        <f>VLOOKUP(A608,ورقة4!$A$1:$B$1271,2,0)</f>
        <v>الثانية</v>
      </c>
      <c r="T608" s="249"/>
    </row>
    <row r="609" spans="1:20" x14ac:dyDescent="0.3">
      <c r="A609" s="245">
        <v>122493</v>
      </c>
      <c r="B609" s="245" t="s">
        <v>2795</v>
      </c>
      <c r="C609" s="245" t="s">
        <v>94</v>
      </c>
      <c r="D609" s="245" t="s">
        <v>2756</v>
      </c>
      <c r="E609" s="245" t="s">
        <v>439</v>
      </c>
      <c r="F609" s="247">
        <v>34700</v>
      </c>
      <c r="G609" s="245" t="s">
        <v>415</v>
      </c>
      <c r="H609" s="245" t="s">
        <v>440</v>
      </c>
      <c r="I609" s="248" t="str">
        <f>VLOOKUP(A609,ورقة4!$A$1:$B$1271,2,0)</f>
        <v>الثانية</v>
      </c>
      <c r="T609" s="249"/>
    </row>
    <row r="610" spans="1:20" x14ac:dyDescent="0.3">
      <c r="A610" s="245">
        <v>122071</v>
      </c>
      <c r="B610" s="245" t="s">
        <v>2847</v>
      </c>
      <c r="C610" s="245" t="s">
        <v>2848</v>
      </c>
      <c r="D610" s="245" t="s">
        <v>246</v>
      </c>
      <c r="E610" s="245" t="s">
        <v>439</v>
      </c>
      <c r="F610" s="247">
        <v>35628</v>
      </c>
      <c r="G610" s="245" t="s">
        <v>802</v>
      </c>
      <c r="H610" s="245" t="s">
        <v>440</v>
      </c>
      <c r="I610" s="248" t="str">
        <f>VLOOKUP(A610,ورقة4!$A$1:$B$1271,2,0)</f>
        <v>الثانية</v>
      </c>
      <c r="T610" s="249"/>
    </row>
    <row r="611" spans="1:20" x14ac:dyDescent="0.3">
      <c r="A611" s="245">
        <v>122713</v>
      </c>
      <c r="B611" s="245" t="s">
        <v>2849</v>
      </c>
      <c r="C611" s="245" t="s">
        <v>72</v>
      </c>
      <c r="D611" s="245" t="s">
        <v>265</v>
      </c>
      <c r="E611" s="245" t="s">
        <v>439</v>
      </c>
      <c r="F611" s="247">
        <v>35796</v>
      </c>
      <c r="H611" s="245" t="s">
        <v>440</v>
      </c>
      <c r="I611" s="248" t="str">
        <f>VLOOKUP(A611,ورقة4!$A$1:$B$1271,2,0)</f>
        <v>الثانية</v>
      </c>
      <c r="T611" s="249"/>
    </row>
    <row r="612" spans="1:20" x14ac:dyDescent="0.3">
      <c r="A612" s="245">
        <v>120782</v>
      </c>
      <c r="B612" s="245" t="s">
        <v>2855</v>
      </c>
      <c r="C612" s="245" t="s">
        <v>105</v>
      </c>
      <c r="D612" s="245" t="s">
        <v>269</v>
      </c>
      <c r="E612" s="245" t="s">
        <v>439</v>
      </c>
      <c r="F612" s="247">
        <v>35504</v>
      </c>
      <c r="G612" s="245" t="s">
        <v>807</v>
      </c>
      <c r="H612" s="245" t="s">
        <v>440</v>
      </c>
      <c r="I612" s="248" t="str">
        <f>VLOOKUP(A612,ورقة4!$A$1:$B$1271,2,0)</f>
        <v>الثانية</v>
      </c>
      <c r="T612" s="249"/>
    </row>
    <row r="613" spans="1:20" x14ac:dyDescent="0.3">
      <c r="A613" s="245">
        <v>121672</v>
      </c>
      <c r="B613" s="245" t="s">
        <v>2856</v>
      </c>
      <c r="C613" s="245" t="s">
        <v>2857</v>
      </c>
      <c r="D613" s="245" t="s">
        <v>298</v>
      </c>
      <c r="E613" s="245" t="s">
        <v>439</v>
      </c>
      <c r="F613" s="247">
        <v>35616</v>
      </c>
      <c r="G613" s="245" t="s">
        <v>427</v>
      </c>
      <c r="H613" s="245" t="s">
        <v>440</v>
      </c>
      <c r="I613" s="248" t="str">
        <f>VLOOKUP(A613,ورقة4!$A$1:$B$1271,2,0)</f>
        <v>الثانية</v>
      </c>
      <c r="T613" s="249"/>
    </row>
    <row r="614" spans="1:20" x14ac:dyDescent="0.3">
      <c r="A614" s="245">
        <v>121748</v>
      </c>
      <c r="B614" s="245" t="s">
        <v>2858</v>
      </c>
      <c r="C614" s="245" t="s">
        <v>115</v>
      </c>
      <c r="D614" s="245" t="s">
        <v>247</v>
      </c>
      <c r="E614" s="245" t="s">
        <v>439</v>
      </c>
      <c r="F614" s="247">
        <v>35474</v>
      </c>
      <c r="G614" s="245" t="s">
        <v>444</v>
      </c>
      <c r="H614" s="245" t="s">
        <v>440</v>
      </c>
      <c r="I614" s="248" t="str">
        <f>VLOOKUP(A614,ورقة4!$A$1:$B$1271,2,0)</f>
        <v>الثانية</v>
      </c>
      <c r="T614" s="249"/>
    </row>
    <row r="615" spans="1:20" x14ac:dyDescent="0.3">
      <c r="A615" s="245">
        <v>122384</v>
      </c>
      <c r="B615" s="245" t="s">
        <v>2859</v>
      </c>
      <c r="C615" s="245" t="s">
        <v>137</v>
      </c>
      <c r="D615" s="245" t="s">
        <v>2860</v>
      </c>
      <c r="E615" s="245" t="s">
        <v>439</v>
      </c>
      <c r="F615" s="247">
        <v>35603</v>
      </c>
      <c r="G615" s="245" t="s">
        <v>808</v>
      </c>
      <c r="H615" s="245" t="s">
        <v>440</v>
      </c>
      <c r="I615" s="248" t="str">
        <f>VLOOKUP(A615,ورقة4!$A$1:$B$1271,2,0)</f>
        <v>الثانية</v>
      </c>
      <c r="T615" s="249"/>
    </row>
    <row r="616" spans="1:20" x14ac:dyDescent="0.3">
      <c r="A616" s="245">
        <v>122159</v>
      </c>
      <c r="B616" s="245" t="s">
        <v>2869</v>
      </c>
      <c r="C616" s="245" t="s">
        <v>134</v>
      </c>
      <c r="D616" s="245" t="s">
        <v>336</v>
      </c>
      <c r="E616" s="245" t="s">
        <v>439</v>
      </c>
      <c r="F616" s="247">
        <v>35135</v>
      </c>
      <c r="G616" s="245" t="s">
        <v>434</v>
      </c>
      <c r="H616" s="245" t="s">
        <v>440</v>
      </c>
      <c r="I616" s="248" t="str">
        <f>VLOOKUP(A616,ورقة4!$A$1:$B$1271,2,0)</f>
        <v>الثانية</v>
      </c>
      <c r="T616" s="249"/>
    </row>
    <row r="617" spans="1:20" x14ac:dyDescent="0.3">
      <c r="A617" s="245">
        <v>122415</v>
      </c>
      <c r="B617" s="245" t="s">
        <v>2870</v>
      </c>
      <c r="C617" s="245" t="s">
        <v>477</v>
      </c>
      <c r="D617" s="245" t="s">
        <v>2871</v>
      </c>
      <c r="E617" s="245" t="s">
        <v>439</v>
      </c>
      <c r="F617" s="247">
        <v>35464</v>
      </c>
      <c r="G617" s="245" t="s">
        <v>836</v>
      </c>
      <c r="H617" s="245" t="s">
        <v>440</v>
      </c>
      <c r="I617" s="248" t="str">
        <f>VLOOKUP(A617,ورقة4!$A$1:$B$1271,2,0)</f>
        <v>الثانية</v>
      </c>
      <c r="T617" s="249"/>
    </row>
    <row r="618" spans="1:20" x14ac:dyDescent="0.3">
      <c r="A618" s="245">
        <v>119466</v>
      </c>
      <c r="B618" s="245" t="s">
        <v>2872</v>
      </c>
      <c r="C618" s="245" t="s">
        <v>69</v>
      </c>
      <c r="D618" s="245" t="s">
        <v>223</v>
      </c>
      <c r="E618" s="245" t="s">
        <v>439</v>
      </c>
      <c r="F618" s="247"/>
      <c r="H618" s="245" t="s">
        <v>440</v>
      </c>
      <c r="I618" s="248" t="str">
        <f>VLOOKUP(A618,ورقة4!$A$1:$B$1271,2,0)</f>
        <v>الثانية</v>
      </c>
      <c r="T618" s="249"/>
    </row>
    <row r="619" spans="1:20" x14ac:dyDescent="0.3">
      <c r="A619" s="245">
        <v>122629</v>
      </c>
      <c r="B619" s="245" t="s">
        <v>2877</v>
      </c>
      <c r="C619" s="245" t="s">
        <v>2878</v>
      </c>
      <c r="D619" s="245" t="s">
        <v>367</v>
      </c>
      <c r="E619" s="245" t="s">
        <v>439</v>
      </c>
      <c r="F619" s="247">
        <v>35431</v>
      </c>
      <c r="H619" s="245" t="s">
        <v>440</v>
      </c>
      <c r="I619" s="248" t="str">
        <f>VLOOKUP(A619,ورقة4!$A$1:$B$1271,2,0)</f>
        <v>الثانية</v>
      </c>
      <c r="T619" s="249"/>
    </row>
    <row r="620" spans="1:20" x14ac:dyDescent="0.3">
      <c r="A620" s="245">
        <v>122850</v>
      </c>
      <c r="B620" s="245" t="s">
        <v>2879</v>
      </c>
      <c r="C620" s="245" t="s">
        <v>560</v>
      </c>
      <c r="D620" s="245" t="s">
        <v>2880</v>
      </c>
      <c r="E620" s="245" t="s">
        <v>439</v>
      </c>
      <c r="F620" s="247">
        <v>35796</v>
      </c>
      <c r="G620" s="245" t="s">
        <v>2881</v>
      </c>
      <c r="H620" s="245" t="s">
        <v>440</v>
      </c>
      <c r="I620" s="248" t="str">
        <f>VLOOKUP(A620,ورقة4!$A$1:$B$1271,2,0)</f>
        <v>الثانية</v>
      </c>
      <c r="T620" s="249"/>
    </row>
    <row r="621" spans="1:20" x14ac:dyDescent="0.3">
      <c r="A621" s="245">
        <v>122682</v>
      </c>
      <c r="B621" s="245" t="s">
        <v>2885</v>
      </c>
      <c r="C621" s="245" t="s">
        <v>137</v>
      </c>
      <c r="D621" s="245" t="s">
        <v>681</v>
      </c>
      <c r="E621" s="245" t="s">
        <v>439</v>
      </c>
      <c r="F621" s="247">
        <v>35816</v>
      </c>
      <c r="G621" s="245" t="s">
        <v>2886</v>
      </c>
      <c r="H621" s="245" t="s">
        <v>440</v>
      </c>
      <c r="I621" s="248" t="str">
        <f>VLOOKUP(A621,ورقة4!$A$1:$B$1271,2,0)</f>
        <v>الثانية</v>
      </c>
      <c r="T621" s="249"/>
    </row>
    <row r="622" spans="1:20" x14ac:dyDescent="0.3">
      <c r="A622" s="245">
        <v>122801</v>
      </c>
      <c r="B622" s="245" t="s">
        <v>2887</v>
      </c>
      <c r="C622" s="245" t="s">
        <v>179</v>
      </c>
      <c r="D622" s="245" t="s">
        <v>573</v>
      </c>
      <c r="E622" s="245" t="s">
        <v>439</v>
      </c>
      <c r="F622" s="247">
        <v>35431</v>
      </c>
      <c r="H622" s="245" t="s">
        <v>440</v>
      </c>
      <c r="I622" s="248" t="str">
        <f>VLOOKUP(A622,ورقة4!$A$1:$B$1271,2,0)</f>
        <v>الثانية</v>
      </c>
      <c r="T622" s="249"/>
    </row>
    <row r="623" spans="1:20" x14ac:dyDescent="0.3">
      <c r="A623" s="245">
        <v>122528</v>
      </c>
      <c r="B623" s="245" t="s">
        <v>2890</v>
      </c>
      <c r="C623" s="245" t="s">
        <v>1609</v>
      </c>
      <c r="D623" s="245" t="s">
        <v>2891</v>
      </c>
      <c r="E623" s="245" t="s">
        <v>439</v>
      </c>
      <c r="F623" s="247">
        <v>35431</v>
      </c>
      <c r="G623" s="245" t="s">
        <v>843</v>
      </c>
      <c r="H623" s="245" t="s">
        <v>440</v>
      </c>
      <c r="I623" s="248" t="str">
        <f>VLOOKUP(A623,ورقة4!$A$1:$B$1271,2,0)</f>
        <v>الثانية</v>
      </c>
      <c r="T623" s="249"/>
    </row>
    <row r="624" spans="1:20" x14ac:dyDescent="0.3">
      <c r="A624" s="245">
        <v>122494</v>
      </c>
      <c r="B624" s="245" t="s">
        <v>2892</v>
      </c>
      <c r="C624" s="245" t="s">
        <v>72</v>
      </c>
      <c r="D624" s="245" t="s">
        <v>443</v>
      </c>
      <c r="E624" s="245" t="s">
        <v>439</v>
      </c>
      <c r="F624" s="247">
        <v>35578</v>
      </c>
      <c r="G624" s="245" t="s">
        <v>804</v>
      </c>
      <c r="H624" s="245" t="s">
        <v>440</v>
      </c>
      <c r="I624" s="248" t="str">
        <f>VLOOKUP(A624,ورقة4!$A$1:$B$1271,2,0)</f>
        <v>الثانية</v>
      </c>
      <c r="T624" s="249"/>
    </row>
    <row r="625" spans="1:20" x14ac:dyDescent="0.3">
      <c r="A625" s="245">
        <v>119597</v>
      </c>
      <c r="B625" s="245" t="s">
        <v>2893</v>
      </c>
      <c r="C625" s="245" t="s">
        <v>632</v>
      </c>
      <c r="D625" s="245" t="s">
        <v>368</v>
      </c>
      <c r="E625" s="245" t="s">
        <v>439</v>
      </c>
      <c r="F625" s="247">
        <v>35511</v>
      </c>
      <c r="G625" s="245" t="s">
        <v>415</v>
      </c>
      <c r="H625" s="245" t="s">
        <v>440</v>
      </c>
      <c r="I625" s="248" t="str">
        <f>VLOOKUP(A625,ورقة4!$A$1:$B$1271,2,0)</f>
        <v>الثانية</v>
      </c>
      <c r="T625" s="249"/>
    </row>
    <row r="626" spans="1:20" x14ac:dyDescent="0.3">
      <c r="A626" s="245">
        <v>121682</v>
      </c>
      <c r="B626" s="245" t="s">
        <v>2937</v>
      </c>
      <c r="C626" s="245" t="s">
        <v>140</v>
      </c>
      <c r="D626" s="245" t="s">
        <v>2938</v>
      </c>
      <c r="E626" s="245" t="s">
        <v>439</v>
      </c>
      <c r="F626" s="247">
        <v>36162</v>
      </c>
      <c r="G626" s="245" t="s">
        <v>415</v>
      </c>
      <c r="H626" s="245" t="s">
        <v>440</v>
      </c>
      <c r="I626" s="248" t="str">
        <f>VLOOKUP(A626,ورقة4!$A$1:$B$1271,2,0)</f>
        <v>الثانية</v>
      </c>
      <c r="T626" s="249"/>
    </row>
    <row r="627" spans="1:20" x14ac:dyDescent="0.3">
      <c r="A627" s="245">
        <v>121845</v>
      </c>
      <c r="B627" s="245" t="s">
        <v>1014</v>
      </c>
      <c r="C627" s="245" t="s">
        <v>2857</v>
      </c>
      <c r="D627" s="245" t="s">
        <v>2939</v>
      </c>
      <c r="E627" s="245" t="s">
        <v>439</v>
      </c>
      <c r="F627" s="247">
        <v>35825</v>
      </c>
      <c r="G627" s="245" t="s">
        <v>2940</v>
      </c>
      <c r="H627" s="245" t="s">
        <v>440</v>
      </c>
      <c r="I627" s="248" t="str">
        <f>VLOOKUP(A627,ورقة4!$A$1:$B$1271,2,0)</f>
        <v>الثانية</v>
      </c>
      <c r="T627" s="249"/>
    </row>
    <row r="628" spans="1:20" x14ac:dyDescent="0.3">
      <c r="A628" s="245">
        <v>120683</v>
      </c>
      <c r="B628" s="245" t="s">
        <v>2942</v>
      </c>
      <c r="C628" s="245" t="s">
        <v>68</v>
      </c>
      <c r="D628" s="245" t="s">
        <v>293</v>
      </c>
      <c r="E628" s="245" t="s">
        <v>439</v>
      </c>
      <c r="F628" s="247">
        <v>30383</v>
      </c>
      <c r="G628" s="245" t="s">
        <v>444</v>
      </c>
      <c r="H628" s="245" t="s">
        <v>440</v>
      </c>
      <c r="I628" s="248" t="str">
        <f>VLOOKUP(A628,ورقة4!$A$1:$B$1271,2,0)</f>
        <v>الثانية</v>
      </c>
      <c r="T628" s="249"/>
    </row>
    <row r="629" spans="1:20" x14ac:dyDescent="0.3">
      <c r="A629" s="245">
        <v>120966</v>
      </c>
      <c r="B629" s="245" t="s">
        <v>2943</v>
      </c>
      <c r="C629" s="245" t="s">
        <v>682</v>
      </c>
      <c r="D629" s="245" t="s">
        <v>380</v>
      </c>
      <c r="E629" s="245" t="s">
        <v>439</v>
      </c>
      <c r="F629" s="247">
        <v>36187</v>
      </c>
      <c r="G629" s="245" t="s">
        <v>802</v>
      </c>
      <c r="H629" s="245" t="s">
        <v>440</v>
      </c>
      <c r="I629" s="248" t="str">
        <f>VLOOKUP(A629,ورقة4!$A$1:$B$1271,2,0)</f>
        <v>الثانية</v>
      </c>
      <c r="T629" s="249"/>
    </row>
    <row r="630" spans="1:20" x14ac:dyDescent="0.3">
      <c r="A630" s="245">
        <v>121897</v>
      </c>
      <c r="B630" s="245" t="s">
        <v>2944</v>
      </c>
      <c r="C630" s="245" t="s">
        <v>569</v>
      </c>
      <c r="D630" s="245" t="s">
        <v>499</v>
      </c>
      <c r="E630" s="245" t="s">
        <v>439</v>
      </c>
      <c r="F630" s="247">
        <v>36052</v>
      </c>
      <c r="G630" s="245" t="s">
        <v>415</v>
      </c>
      <c r="H630" s="245" t="s">
        <v>440</v>
      </c>
      <c r="I630" s="248" t="str">
        <f>VLOOKUP(A630,ورقة4!$A$1:$B$1271,2,0)</f>
        <v>الثانية</v>
      </c>
      <c r="T630" s="249"/>
    </row>
    <row r="631" spans="1:20" x14ac:dyDescent="0.3">
      <c r="A631" s="245">
        <v>122079</v>
      </c>
      <c r="B631" s="245" t="s">
        <v>2945</v>
      </c>
      <c r="C631" s="245" t="s">
        <v>75</v>
      </c>
      <c r="D631" s="245" t="s">
        <v>2946</v>
      </c>
      <c r="E631" s="245" t="s">
        <v>439</v>
      </c>
      <c r="F631" s="247">
        <v>35895</v>
      </c>
      <c r="G631" s="245" t="s">
        <v>791</v>
      </c>
      <c r="H631" s="245" t="s">
        <v>440</v>
      </c>
      <c r="I631" s="248" t="str">
        <f>VLOOKUP(A631,ورقة4!$A$1:$B$1271,2,0)</f>
        <v>الثانية</v>
      </c>
      <c r="T631" s="249"/>
    </row>
    <row r="632" spans="1:20" x14ac:dyDescent="0.3">
      <c r="A632" s="245">
        <v>121573</v>
      </c>
      <c r="B632" s="245" t="s">
        <v>2951</v>
      </c>
      <c r="C632" s="245" t="s">
        <v>147</v>
      </c>
      <c r="D632" s="245" t="s">
        <v>258</v>
      </c>
      <c r="E632" s="245" t="s">
        <v>439</v>
      </c>
      <c r="F632" s="247">
        <v>35908</v>
      </c>
      <c r="G632" s="245" t="s">
        <v>2952</v>
      </c>
      <c r="H632" s="245" t="s">
        <v>440</v>
      </c>
      <c r="I632" s="248" t="str">
        <f>VLOOKUP(A632,ورقة4!$A$1:$B$1271,2,0)</f>
        <v>الثانية</v>
      </c>
      <c r="T632" s="249"/>
    </row>
    <row r="633" spans="1:20" x14ac:dyDescent="0.3">
      <c r="A633" s="245">
        <v>122116</v>
      </c>
      <c r="B633" s="245" t="s">
        <v>2953</v>
      </c>
      <c r="C633" s="245" t="s">
        <v>515</v>
      </c>
      <c r="D633" s="245" t="s">
        <v>633</v>
      </c>
      <c r="E633" s="245" t="s">
        <v>439</v>
      </c>
      <c r="F633" s="247">
        <v>35065</v>
      </c>
      <c r="G633" s="245" t="s">
        <v>2954</v>
      </c>
      <c r="H633" s="245" t="s">
        <v>440</v>
      </c>
      <c r="I633" s="248" t="str">
        <f>VLOOKUP(A633,ورقة4!$A$1:$B$1271,2,0)</f>
        <v>الثانية</v>
      </c>
      <c r="T633" s="249"/>
    </row>
    <row r="634" spans="1:20" x14ac:dyDescent="0.3">
      <c r="A634" s="245">
        <v>122136</v>
      </c>
      <c r="B634" s="245" t="s">
        <v>2955</v>
      </c>
      <c r="C634" s="245" t="s">
        <v>115</v>
      </c>
      <c r="D634" s="245" t="s">
        <v>382</v>
      </c>
      <c r="E634" s="245" t="s">
        <v>439</v>
      </c>
      <c r="F634" s="247">
        <v>36022</v>
      </c>
      <c r="G634" s="245" t="s">
        <v>800</v>
      </c>
      <c r="H634" s="245" t="s">
        <v>440</v>
      </c>
      <c r="I634" s="248" t="str">
        <f>VLOOKUP(A634,ورقة4!$A$1:$B$1271,2,0)</f>
        <v>الثانية</v>
      </c>
      <c r="T634" s="249"/>
    </row>
    <row r="635" spans="1:20" x14ac:dyDescent="0.3">
      <c r="A635" s="245">
        <v>120689</v>
      </c>
      <c r="B635" s="245" t="s">
        <v>2960</v>
      </c>
      <c r="C635" s="245" t="s">
        <v>159</v>
      </c>
      <c r="D635" s="245" t="s">
        <v>335</v>
      </c>
      <c r="E635" s="245" t="s">
        <v>439</v>
      </c>
      <c r="F635" s="247">
        <v>35672</v>
      </c>
      <c r="G635" s="245" t="s">
        <v>415</v>
      </c>
      <c r="H635" s="245" t="s">
        <v>440</v>
      </c>
      <c r="I635" s="248" t="str">
        <f>VLOOKUP(A635,ورقة4!$A$1:$B$1271,2,0)</f>
        <v>الثانية</v>
      </c>
      <c r="T635" s="249"/>
    </row>
    <row r="636" spans="1:20" x14ac:dyDescent="0.3">
      <c r="A636" s="245">
        <v>121647</v>
      </c>
      <c r="B636" s="245" t="s">
        <v>2961</v>
      </c>
      <c r="C636" s="245" t="s">
        <v>192</v>
      </c>
      <c r="D636" s="245" t="s">
        <v>584</v>
      </c>
      <c r="E636" s="245" t="s">
        <v>439</v>
      </c>
      <c r="F636" s="247">
        <v>36001</v>
      </c>
      <c r="G636" s="245" t="s">
        <v>415</v>
      </c>
      <c r="H636" s="245" t="s">
        <v>440</v>
      </c>
      <c r="I636" s="248" t="str">
        <f>VLOOKUP(A636,ورقة4!$A$1:$B$1271,2,0)</f>
        <v>الثانية</v>
      </c>
      <c r="T636" s="249"/>
    </row>
    <row r="637" spans="1:20" x14ac:dyDescent="0.3">
      <c r="A637" s="245">
        <v>122613</v>
      </c>
      <c r="B637" s="245" t="s">
        <v>2962</v>
      </c>
      <c r="C637" s="245" t="s">
        <v>484</v>
      </c>
      <c r="D637" s="245" t="s">
        <v>280</v>
      </c>
      <c r="E637" s="245" t="s">
        <v>439</v>
      </c>
      <c r="F637" s="247">
        <v>35796</v>
      </c>
      <c r="H637" s="245" t="s">
        <v>440</v>
      </c>
      <c r="I637" s="248" t="str">
        <f>VLOOKUP(A637,ورقة4!$A$1:$B$1271,2,0)</f>
        <v>الثانية</v>
      </c>
      <c r="T637" s="249"/>
    </row>
    <row r="638" spans="1:20" x14ac:dyDescent="0.3">
      <c r="A638" s="245">
        <v>122751</v>
      </c>
      <c r="B638" s="245" t="s">
        <v>2963</v>
      </c>
      <c r="C638" s="245" t="s">
        <v>169</v>
      </c>
      <c r="D638" s="245" t="s">
        <v>253</v>
      </c>
      <c r="E638" s="245" t="s">
        <v>439</v>
      </c>
      <c r="F638" s="247">
        <v>35796</v>
      </c>
      <c r="H638" s="245" t="s">
        <v>440</v>
      </c>
      <c r="I638" s="248" t="str">
        <f>VLOOKUP(A638,ورقة4!$A$1:$B$1271,2,0)</f>
        <v>الثانية</v>
      </c>
      <c r="T638" s="249"/>
    </row>
    <row r="639" spans="1:20" x14ac:dyDescent="0.3">
      <c r="A639" s="245">
        <v>122798</v>
      </c>
      <c r="B639" s="245" t="s">
        <v>2964</v>
      </c>
      <c r="C639" s="245" t="s">
        <v>2965</v>
      </c>
      <c r="D639" s="245" t="s">
        <v>2966</v>
      </c>
      <c r="E639" s="245" t="s">
        <v>439</v>
      </c>
      <c r="F639" s="247">
        <v>35137</v>
      </c>
      <c r="G639" s="245" t="s">
        <v>792</v>
      </c>
      <c r="H639" s="245" t="s">
        <v>440</v>
      </c>
      <c r="I639" s="248" t="str">
        <f>VLOOKUP(A639,ورقة4!$A$1:$B$1271,2,0)</f>
        <v>الثانية</v>
      </c>
      <c r="T639" s="249"/>
    </row>
    <row r="640" spans="1:20" x14ac:dyDescent="0.3">
      <c r="A640" s="245">
        <v>121651</v>
      </c>
      <c r="B640" s="245" t="s">
        <v>2972</v>
      </c>
      <c r="C640" s="245" t="s">
        <v>69</v>
      </c>
      <c r="D640" s="245" t="s">
        <v>273</v>
      </c>
      <c r="E640" s="245" t="s">
        <v>439</v>
      </c>
      <c r="F640" s="247">
        <v>35796</v>
      </c>
      <c r="G640" s="245" t="s">
        <v>2504</v>
      </c>
      <c r="H640" s="245" t="s">
        <v>440</v>
      </c>
      <c r="I640" s="248" t="str">
        <f>VLOOKUP(A640,ورقة4!$A$1:$B$1271,2,0)</f>
        <v>الثانية</v>
      </c>
      <c r="T640" s="249"/>
    </row>
    <row r="641" spans="1:20" x14ac:dyDescent="0.3">
      <c r="A641" s="245">
        <v>122539</v>
      </c>
      <c r="B641" s="245" t="s">
        <v>2973</v>
      </c>
      <c r="C641" s="245" t="s">
        <v>154</v>
      </c>
      <c r="D641" s="245" t="s">
        <v>245</v>
      </c>
      <c r="E641" s="245" t="s">
        <v>439</v>
      </c>
      <c r="F641" s="247">
        <v>36068</v>
      </c>
      <c r="G641" s="245" t="s">
        <v>792</v>
      </c>
      <c r="H641" s="245" t="s">
        <v>440</v>
      </c>
      <c r="I641" s="248" t="str">
        <f>VLOOKUP(A641,ورقة4!$A$1:$B$1271,2,0)</f>
        <v>الثانية</v>
      </c>
      <c r="T641" s="249"/>
    </row>
    <row r="642" spans="1:20" x14ac:dyDescent="0.3">
      <c r="A642" s="245">
        <v>122720</v>
      </c>
      <c r="B642" s="245" t="s">
        <v>2974</v>
      </c>
      <c r="C642" s="245" t="s">
        <v>97</v>
      </c>
      <c r="D642" s="245" t="s">
        <v>2975</v>
      </c>
      <c r="E642" s="245" t="s">
        <v>439</v>
      </c>
      <c r="F642" s="247">
        <v>35445</v>
      </c>
      <c r="G642" s="245" t="s">
        <v>415</v>
      </c>
      <c r="H642" s="245" t="s">
        <v>440</v>
      </c>
      <c r="I642" s="248" t="str">
        <f>VLOOKUP(A642,ورقة4!$A$1:$B$1271,2,0)</f>
        <v>الثانية</v>
      </c>
      <c r="T642" s="249"/>
    </row>
    <row r="643" spans="1:20" x14ac:dyDescent="0.3">
      <c r="A643" s="245">
        <v>123281</v>
      </c>
      <c r="B643" s="245" t="s">
        <v>2981</v>
      </c>
      <c r="C643" s="245" t="s">
        <v>2187</v>
      </c>
      <c r="D643" s="245" t="s">
        <v>2982</v>
      </c>
      <c r="E643" s="245" t="s">
        <v>439</v>
      </c>
      <c r="F643" s="247" t="s">
        <v>2983</v>
      </c>
      <c r="G643" s="245" t="s">
        <v>2984</v>
      </c>
      <c r="H643" s="245" t="s">
        <v>440</v>
      </c>
      <c r="I643" s="248" t="str">
        <f>VLOOKUP(A643,ورقة4!$A$1:$B$1271,2,0)</f>
        <v>الثانية</v>
      </c>
      <c r="T643" s="249"/>
    </row>
    <row r="644" spans="1:20" x14ac:dyDescent="0.3">
      <c r="A644" s="245">
        <v>120391</v>
      </c>
      <c r="B644" s="245" t="s">
        <v>2985</v>
      </c>
      <c r="C644" s="245" t="s">
        <v>569</v>
      </c>
      <c r="D644" s="245" t="s">
        <v>2986</v>
      </c>
      <c r="E644" s="245" t="s">
        <v>439</v>
      </c>
      <c r="F644" s="247"/>
      <c r="G644" s="245" t="s">
        <v>839</v>
      </c>
      <c r="H644" s="245" t="s">
        <v>440</v>
      </c>
      <c r="I644" s="248" t="str">
        <f>VLOOKUP(A644,ورقة4!$A$1:$B$1271,2,0)</f>
        <v>الثانية</v>
      </c>
      <c r="T644" s="249"/>
    </row>
    <row r="645" spans="1:20" x14ac:dyDescent="0.3">
      <c r="A645" s="245">
        <v>122863</v>
      </c>
      <c r="B645" s="245" t="s">
        <v>2987</v>
      </c>
      <c r="C645" s="245" t="s">
        <v>747</v>
      </c>
      <c r="D645" s="245" t="s">
        <v>267</v>
      </c>
      <c r="E645" s="245" t="s">
        <v>439</v>
      </c>
      <c r="F645" s="247">
        <v>36161</v>
      </c>
      <c r="H645" s="245" t="s">
        <v>440</v>
      </c>
      <c r="I645" s="248" t="str">
        <f>VLOOKUP(A645,ورقة4!$A$1:$B$1271,2,0)</f>
        <v>الثانية</v>
      </c>
      <c r="T645" s="249"/>
    </row>
    <row r="646" spans="1:20" x14ac:dyDescent="0.3">
      <c r="A646" s="245">
        <v>123234</v>
      </c>
      <c r="B646" s="245" t="s">
        <v>2988</v>
      </c>
      <c r="C646" s="245" t="s">
        <v>2989</v>
      </c>
      <c r="D646" s="245" t="s">
        <v>2990</v>
      </c>
      <c r="E646" s="245" t="s">
        <v>439</v>
      </c>
      <c r="F646" s="247">
        <v>35799</v>
      </c>
      <c r="G646" s="245" t="s">
        <v>432</v>
      </c>
      <c r="H646" s="245" t="s">
        <v>440</v>
      </c>
      <c r="I646" s="248" t="str">
        <f>VLOOKUP(A646,ورقة4!$A$1:$B$1271,2,0)</f>
        <v>الثانية</v>
      </c>
      <c r="T646" s="249"/>
    </row>
    <row r="647" spans="1:20" x14ac:dyDescent="0.3">
      <c r="A647" s="245">
        <v>122748</v>
      </c>
      <c r="B647" s="245" t="s">
        <v>2991</v>
      </c>
      <c r="C647" s="245" t="s">
        <v>72</v>
      </c>
      <c r="D647" s="245" t="s">
        <v>2664</v>
      </c>
      <c r="E647" s="245" t="s">
        <v>439</v>
      </c>
      <c r="F647" s="247">
        <v>35796</v>
      </c>
      <c r="H647" s="245" t="s">
        <v>440</v>
      </c>
      <c r="I647" s="248" t="str">
        <f>VLOOKUP(A647,ورقة4!$A$1:$B$1271,2,0)</f>
        <v>الثانية</v>
      </c>
      <c r="T647" s="249"/>
    </row>
    <row r="648" spans="1:20" x14ac:dyDescent="0.3">
      <c r="A648" s="245">
        <v>123117</v>
      </c>
      <c r="B648" s="245" t="s">
        <v>2992</v>
      </c>
      <c r="C648" s="245" t="s">
        <v>72</v>
      </c>
      <c r="D648" s="245" t="s">
        <v>2993</v>
      </c>
      <c r="E648" s="245" t="s">
        <v>439</v>
      </c>
      <c r="F648" s="247">
        <v>35796</v>
      </c>
      <c r="H648" s="245" t="s">
        <v>440</v>
      </c>
      <c r="I648" s="248" t="str">
        <f>VLOOKUP(A648,ورقة4!$A$1:$B$1271,2,0)</f>
        <v>الثانية</v>
      </c>
      <c r="T648" s="249"/>
    </row>
    <row r="649" spans="1:20" x14ac:dyDescent="0.3">
      <c r="A649" s="245">
        <v>122224</v>
      </c>
      <c r="B649" s="245" t="s">
        <v>2995</v>
      </c>
      <c r="C649" s="245" t="s">
        <v>2996</v>
      </c>
      <c r="D649" s="245" t="s">
        <v>653</v>
      </c>
      <c r="E649" s="245" t="s">
        <v>439</v>
      </c>
      <c r="F649" s="247">
        <v>36165</v>
      </c>
      <c r="G649" s="245" t="s">
        <v>2997</v>
      </c>
      <c r="H649" s="245" t="s">
        <v>440</v>
      </c>
      <c r="I649" s="248" t="str">
        <f>VLOOKUP(A649,ورقة4!$A$1:$B$1271,2,0)</f>
        <v>الثانية</v>
      </c>
      <c r="T649" s="249"/>
    </row>
    <row r="650" spans="1:20" x14ac:dyDescent="0.3">
      <c r="A650" s="245">
        <v>119572</v>
      </c>
      <c r="B650" s="245" t="s">
        <v>3003</v>
      </c>
      <c r="C650" s="245" t="s">
        <v>72</v>
      </c>
      <c r="D650" s="245" t="s">
        <v>3004</v>
      </c>
      <c r="E650" s="245" t="s">
        <v>439</v>
      </c>
      <c r="F650" s="247">
        <v>35925</v>
      </c>
      <c r="G650" s="245" t="s">
        <v>415</v>
      </c>
      <c r="H650" s="245" t="s">
        <v>440</v>
      </c>
      <c r="I650" s="248" t="str">
        <f>VLOOKUP(A650,ورقة4!$A$1:$B$1271,2,0)</f>
        <v>الثانية</v>
      </c>
      <c r="T650" s="249"/>
    </row>
    <row r="651" spans="1:20" x14ac:dyDescent="0.3">
      <c r="A651" s="245">
        <v>120569</v>
      </c>
      <c r="B651" s="245" t="s">
        <v>3089</v>
      </c>
      <c r="C651" s="245" t="s">
        <v>155</v>
      </c>
      <c r="D651" s="245" t="s">
        <v>246</v>
      </c>
      <c r="E651" s="245" t="s">
        <v>439</v>
      </c>
      <c r="F651" s="247">
        <v>36526</v>
      </c>
      <c r="G651" s="245" t="s">
        <v>432</v>
      </c>
      <c r="H651" s="245" t="s">
        <v>440</v>
      </c>
      <c r="I651" s="248" t="str">
        <f>VLOOKUP(A651,ورقة4!$A$1:$B$1271,2,0)</f>
        <v>الثانية</v>
      </c>
      <c r="T651" s="249"/>
    </row>
    <row r="652" spans="1:20" x14ac:dyDescent="0.3">
      <c r="A652" s="245">
        <v>120393</v>
      </c>
      <c r="B652" s="245" t="s">
        <v>3090</v>
      </c>
      <c r="C652" s="245" t="s">
        <v>105</v>
      </c>
      <c r="D652" s="245" t="s">
        <v>574</v>
      </c>
      <c r="E652" s="245" t="s">
        <v>439</v>
      </c>
      <c r="F652" s="247">
        <v>36526</v>
      </c>
      <c r="G652" s="245" t="s">
        <v>415</v>
      </c>
      <c r="H652" s="245" t="s">
        <v>440</v>
      </c>
      <c r="I652" s="248" t="str">
        <f>VLOOKUP(A652,ورقة4!$A$1:$B$1271,2,0)</f>
        <v>الثانية</v>
      </c>
      <c r="T652" s="249"/>
    </row>
    <row r="653" spans="1:20" x14ac:dyDescent="0.3">
      <c r="A653" s="245">
        <v>122714</v>
      </c>
      <c r="B653" s="245" t="s">
        <v>3091</v>
      </c>
      <c r="C653" s="245" t="s">
        <v>1766</v>
      </c>
      <c r="D653" s="245" t="s">
        <v>3092</v>
      </c>
      <c r="E653" s="245" t="s">
        <v>439</v>
      </c>
      <c r="F653" s="247">
        <v>36526</v>
      </c>
      <c r="G653" s="245" t="s">
        <v>415</v>
      </c>
      <c r="H653" s="245" t="s">
        <v>440</v>
      </c>
      <c r="I653" s="248" t="str">
        <f>VLOOKUP(A653,ورقة4!$A$1:$B$1271,2,0)</f>
        <v>الثانية</v>
      </c>
      <c r="T653" s="249"/>
    </row>
    <row r="654" spans="1:20" x14ac:dyDescent="0.3">
      <c r="A654" s="245">
        <v>120971</v>
      </c>
      <c r="B654" s="245" t="s">
        <v>3093</v>
      </c>
      <c r="C654" s="245" t="s">
        <v>72</v>
      </c>
      <c r="D654" s="245" t="s">
        <v>255</v>
      </c>
      <c r="E654" s="245" t="s">
        <v>439</v>
      </c>
      <c r="F654" s="247">
        <v>36375</v>
      </c>
      <c r="G654" s="245" t="s">
        <v>820</v>
      </c>
      <c r="H654" s="245" t="s">
        <v>440</v>
      </c>
      <c r="I654" s="248" t="str">
        <f>VLOOKUP(A654,ورقة4!$A$1:$B$1271,2,0)</f>
        <v>الثانية</v>
      </c>
      <c r="T654" s="249"/>
    </row>
    <row r="655" spans="1:20" x14ac:dyDescent="0.3">
      <c r="A655" s="245">
        <v>122120</v>
      </c>
      <c r="B655" s="245" t="s">
        <v>3094</v>
      </c>
      <c r="C655" s="245" t="s">
        <v>180</v>
      </c>
      <c r="D655" s="245" t="s">
        <v>359</v>
      </c>
      <c r="E655" s="245" t="s">
        <v>439</v>
      </c>
      <c r="F655" s="247">
        <v>35534</v>
      </c>
      <c r="G655" s="245" t="s">
        <v>415</v>
      </c>
      <c r="H655" s="245" t="s">
        <v>440</v>
      </c>
      <c r="I655" s="248" t="str">
        <f>VLOOKUP(A655,ورقة4!$A$1:$B$1271,2,0)</f>
        <v>الثانية</v>
      </c>
      <c r="T655" s="249"/>
    </row>
    <row r="656" spans="1:20" x14ac:dyDescent="0.3">
      <c r="A656" s="245">
        <v>122712</v>
      </c>
      <c r="B656" s="245" t="s">
        <v>3096</v>
      </c>
      <c r="C656" s="245" t="s">
        <v>3097</v>
      </c>
      <c r="D656" s="245" t="s">
        <v>3098</v>
      </c>
      <c r="E656" s="245" t="s">
        <v>439</v>
      </c>
      <c r="F656" s="247">
        <v>36527</v>
      </c>
      <c r="G656" s="245" t="s">
        <v>3099</v>
      </c>
      <c r="H656" s="245" t="s">
        <v>440</v>
      </c>
      <c r="I656" s="248" t="str">
        <f>VLOOKUP(A656,ورقة4!$A$1:$B$1271,2,0)</f>
        <v>الثانية</v>
      </c>
      <c r="T656" s="249"/>
    </row>
    <row r="657" spans="1:20" x14ac:dyDescent="0.3">
      <c r="A657" s="245">
        <v>120990</v>
      </c>
      <c r="B657" s="245" t="s">
        <v>3100</v>
      </c>
      <c r="C657" s="245" t="s">
        <v>115</v>
      </c>
      <c r="D657" s="245" t="s">
        <v>3101</v>
      </c>
      <c r="E657" s="245" t="s">
        <v>439</v>
      </c>
      <c r="F657" s="247">
        <v>36244</v>
      </c>
      <c r="G657" s="245" t="s">
        <v>415</v>
      </c>
      <c r="H657" s="245" t="s">
        <v>440</v>
      </c>
      <c r="I657" s="248" t="str">
        <f>VLOOKUP(A657,ورقة4!$A$1:$B$1271,2,0)</f>
        <v>الثانية</v>
      </c>
      <c r="T657" s="249"/>
    </row>
    <row r="658" spans="1:20" x14ac:dyDescent="0.3">
      <c r="A658" s="245">
        <v>120475</v>
      </c>
      <c r="B658" s="245" t="s">
        <v>3102</v>
      </c>
      <c r="C658" s="245" t="s">
        <v>149</v>
      </c>
      <c r="D658" s="245" t="s">
        <v>302</v>
      </c>
      <c r="E658" s="245" t="s">
        <v>439</v>
      </c>
      <c r="F658" s="247">
        <v>36069</v>
      </c>
      <c r="G658" s="245" t="s">
        <v>3103</v>
      </c>
      <c r="H658" s="245" t="s">
        <v>440</v>
      </c>
      <c r="I658" s="248" t="str">
        <f>VLOOKUP(A658,ورقة4!$A$1:$B$1271,2,0)</f>
        <v>الثانية</v>
      </c>
      <c r="T658" s="249"/>
    </row>
    <row r="659" spans="1:20" x14ac:dyDescent="0.3">
      <c r="A659" s="245">
        <v>122772</v>
      </c>
      <c r="B659" s="245" t="s">
        <v>3104</v>
      </c>
      <c r="C659" s="245" t="s">
        <v>181</v>
      </c>
      <c r="D659" s="245" t="s">
        <v>368</v>
      </c>
      <c r="E659" s="245" t="s">
        <v>439</v>
      </c>
      <c r="F659" s="247">
        <v>36161</v>
      </c>
      <c r="H659" s="245" t="s">
        <v>440</v>
      </c>
      <c r="I659" s="248" t="str">
        <f>VLOOKUP(A659,ورقة4!$A$1:$B$1271,2,0)</f>
        <v>الثانية</v>
      </c>
      <c r="T659" s="249"/>
    </row>
    <row r="660" spans="1:20" x14ac:dyDescent="0.3">
      <c r="A660" s="245">
        <v>122964</v>
      </c>
      <c r="B660" s="245" t="s">
        <v>3105</v>
      </c>
      <c r="C660" s="245" t="s">
        <v>701</v>
      </c>
      <c r="D660" s="245" t="s">
        <v>336</v>
      </c>
      <c r="E660" s="245" t="s">
        <v>439</v>
      </c>
      <c r="F660" s="247">
        <v>36161</v>
      </c>
      <c r="H660" s="245" t="s">
        <v>440</v>
      </c>
      <c r="I660" s="248" t="str">
        <f>VLOOKUP(A660,ورقة4!$A$1:$B$1271,2,0)</f>
        <v>الثانية</v>
      </c>
      <c r="T660" s="249"/>
    </row>
    <row r="661" spans="1:20" x14ac:dyDescent="0.3">
      <c r="A661" s="245">
        <v>123092</v>
      </c>
      <c r="B661" s="245" t="s">
        <v>3106</v>
      </c>
      <c r="C661" s="245" t="s">
        <v>72</v>
      </c>
      <c r="D661" s="245" t="s">
        <v>3107</v>
      </c>
      <c r="E661" s="245" t="s">
        <v>439</v>
      </c>
      <c r="F661" s="247">
        <v>36077</v>
      </c>
      <c r="G661" s="245" t="s">
        <v>415</v>
      </c>
      <c r="H661" s="245" t="s">
        <v>440</v>
      </c>
      <c r="I661" s="248" t="str">
        <f>VLOOKUP(A661,ورقة4!$A$1:$B$1271,2,0)</f>
        <v>الثانية</v>
      </c>
      <c r="T661" s="249"/>
    </row>
    <row r="662" spans="1:20" x14ac:dyDescent="0.3">
      <c r="A662" s="245">
        <v>123240</v>
      </c>
      <c r="B662" s="245" t="s">
        <v>3108</v>
      </c>
      <c r="C662" s="245" t="s">
        <v>169</v>
      </c>
      <c r="D662" s="245" t="s">
        <v>2018</v>
      </c>
      <c r="E662" s="245" t="s">
        <v>439</v>
      </c>
      <c r="F662" s="247">
        <v>36526</v>
      </c>
      <c r="H662" s="245" t="s">
        <v>440</v>
      </c>
      <c r="I662" s="248" t="str">
        <f>VLOOKUP(A662,ورقة4!$A$1:$B$1271,2,0)</f>
        <v>الثانية</v>
      </c>
      <c r="T662" s="249"/>
    </row>
    <row r="663" spans="1:20" x14ac:dyDescent="0.3">
      <c r="A663" s="245">
        <v>120570</v>
      </c>
      <c r="B663" s="245" t="s">
        <v>3116</v>
      </c>
      <c r="C663" s="245" t="s">
        <v>109</v>
      </c>
      <c r="D663" s="245" t="s">
        <v>264</v>
      </c>
      <c r="E663" s="245" t="s">
        <v>439</v>
      </c>
      <c r="F663" s="247">
        <v>35902</v>
      </c>
      <c r="G663" s="245" t="s">
        <v>3117</v>
      </c>
      <c r="H663" s="245" t="s">
        <v>440</v>
      </c>
      <c r="I663" s="248" t="str">
        <f>VLOOKUP(A663,ورقة4!$A$1:$B$1271,2,0)</f>
        <v>الثانية</v>
      </c>
      <c r="T663" s="249"/>
    </row>
    <row r="664" spans="1:20" x14ac:dyDescent="0.3">
      <c r="A664" s="245">
        <v>122500</v>
      </c>
      <c r="B664" s="245" t="s">
        <v>3118</v>
      </c>
      <c r="C664" s="245" t="s">
        <v>74</v>
      </c>
      <c r="D664" s="245" t="s">
        <v>281</v>
      </c>
      <c r="E664" s="245" t="s">
        <v>439</v>
      </c>
      <c r="F664" s="247">
        <v>35230</v>
      </c>
      <c r="G664" s="245" t="s">
        <v>415</v>
      </c>
      <c r="H664" s="245" t="s">
        <v>440</v>
      </c>
      <c r="I664" s="248" t="str">
        <f>VLOOKUP(A664,ورقة4!$A$1:$B$1271,2,0)</f>
        <v>الثانية</v>
      </c>
      <c r="T664" s="249"/>
    </row>
    <row r="665" spans="1:20" x14ac:dyDescent="0.3">
      <c r="A665" s="245">
        <v>122521</v>
      </c>
      <c r="B665" s="245" t="s">
        <v>3119</v>
      </c>
      <c r="C665" s="245" t="s">
        <v>77</v>
      </c>
      <c r="D665" s="245" t="s">
        <v>249</v>
      </c>
      <c r="E665" s="245" t="s">
        <v>439</v>
      </c>
      <c r="F665" s="247">
        <v>35796</v>
      </c>
      <c r="G665" s="245" t="s">
        <v>797</v>
      </c>
      <c r="H665" s="245" t="s">
        <v>440</v>
      </c>
      <c r="I665" s="248" t="str">
        <f>VLOOKUP(A665,ورقة4!$A$1:$B$1271,2,0)</f>
        <v>الثانية</v>
      </c>
      <c r="T665" s="249"/>
    </row>
    <row r="666" spans="1:20" x14ac:dyDescent="0.3">
      <c r="A666" s="245">
        <v>122549</v>
      </c>
      <c r="B666" s="245" t="s">
        <v>3120</v>
      </c>
      <c r="C666" s="245" t="s">
        <v>134</v>
      </c>
      <c r="D666" s="245" t="s">
        <v>664</v>
      </c>
      <c r="E666" s="245" t="s">
        <v>439</v>
      </c>
      <c r="F666" s="247">
        <v>36358</v>
      </c>
      <c r="G666" s="245" t="s">
        <v>415</v>
      </c>
      <c r="H666" s="245" t="s">
        <v>440</v>
      </c>
      <c r="I666" s="248" t="str">
        <f>VLOOKUP(A666,ورقة4!$A$1:$B$1271,2,0)</f>
        <v>الثانية</v>
      </c>
      <c r="T666" s="249"/>
    </row>
    <row r="667" spans="1:20" x14ac:dyDescent="0.3">
      <c r="A667" s="245">
        <v>122547</v>
      </c>
      <c r="B667" s="245" t="s">
        <v>3122</v>
      </c>
      <c r="C667" s="245" t="s">
        <v>102</v>
      </c>
      <c r="D667" s="245" t="s">
        <v>602</v>
      </c>
      <c r="E667" s="245" t="s">
        <v>439</v>
      </c>
      <c r="F667" s="247">
        <v>36161</v>
      </c>
      <c r="G667" s="245" t="s">
        <v>806</v>
      </c>
      <c r="H667" s="245" t="s">
        <v>440</v>
      </c>
      <c r="I667" s="248" t="str">
        <f>VLOOKUP(A667,ورقة4!$A$1:$B$1271,2,0)</f>
        <v>الثانية</v>
      </c>
      <c r="T667" s="249"/>
    </row>
    <row r="668" spans="1:20" x14ac:dyDescent="0.3">
      <c r="A668" s="245">
        <v>122836</v>
      </c>
      <c r="B668" s="245" t="s">
        <v>3123</v>
      </c>
      <c r="C668" s="245" t="s">
        <v>115</v>
      </c>
      <c r="D668" s="245" t="s">
        <v>346</v>
      </c>
      <c r="E668" s="245" t="s">
        <v>439</v>
      </c>
      <c r="F668" s="247">
        <v>36161</v>
      </c>
      <c r="H668" s="245" t="s">
        <v>440</v>
      </c>
      <c r="I668" s="248" t="str">
        <f>VLOOKUP(A668,ورقة4!$A$1:$B$1271,2,0)</f>
        <v>الثانية</v>
      </c>
      <c r="T668" s="249"/>
    </row>
    <row r="669" spans="1:20" x14ac:dyDescent="0.3">
      <c r="A669" s="245">
        <v>121530</v>
      </c>
      <c r="B669" s="245" t="s">
        <v>3184</v>
      </c>
      <c r="C669" s="245" t="s">
        <v>72</v>
      </c>
      <c r="D669" s="245" t="s">
        <v>736</v>
      </c>
      <c r="E669" s="245" t="s">
        <v>439</v>
      </c>
      <c r="F669" s="247">
        <v>24870</v>
      </c>
      <c r="G669" s="245" t="s">
        <v>810</v>
      </c>
      <c r="H669" s="245" t="s">
        <v>440</v>
      </c>
      <c r="I669" s="248" t="str">
        <f>VLOOKUP(A669,ورقة4!$A$1:$B$1271,2,0)</f>
        <v>الثانية</v>
      </c>
      <c r="T669" s="249"/>
    </row>
    <row r="670" spans="1:20" x14ac:dyDescent="0.3">
      <c r="A670" s="245">
        <v>120166</v>
      </c>
      <c r="B670" s="245" t="s">
        <v>3186</v>
      </c>
      <c r="C670" s="245" t="s">
        <v>121</v>
      </c>
      <c r="D670" s="245">
        <v>0</v>
      </c>
      <c r="E670" s="245" t="s">
        <v>439</v>
      </c>
      <c r="F670" s="247"/>
      <c r="H670" s="245" t="s">
        <v>440</v>
      </c>
      <c r="I670" s="248" t="str">
        <f>VLOOKUP(A670,ورقة4!$A$1:$B$1271,2,0)</f>
        <v>الثانية</v>
      </c>
      <c r="T670" s="249"/>
    </row>
    <row r="671" spans="1:20" x14ac:dyDescent="0.3">
      <c r="A671" s="245">
        <v>120252</v>
      </c>
      <c r="B671" s="245" t="s">
        <v>2146</v>
      </c>
      <c r="C671" s="245" t="s">
        <v>498</v>
      </c>
      <c r="D671" s="245" t="s">
        <v>342</v>
      </c>
      <c r="E671" s="245" t="s">
        <v>438</v>
      </c>
      <c r="F671" s="247"/>
      <c r="H671" s="245" t="s">
        <v>440</v>
      </c>
      <c r="I671" s="248" t="str">
        <f>VLOOKUP(A671,ورقة4!$A$1:$B$1271,2,0)</f>
        <v>الثانية</v>
      </c>
      <c r="T671" s="249"/>
    </row>
    <row r="672" spans="1:20" x14ac:dyDescent="0.3">
      <c r="A672" s="245">
        <v>122756</v>
      </c>
      <c r="B672" s="245" t="s">
        <v>2201</v>
      </c>
      <c r="C672" s="245" t="s">
        <v>1998</v>
      </c>
      <c r="D672" s="245" t="s">
        <v>358</v>
      </c>
      <c r="E672" s="245" t="s">
        <v>438</v>
      </c>
      <c r="F672" s="247">
        <v>31048</v>
      </c>
      <c r="G672" s="245" t="s">
        <v>831</v>
      </c>
      <c r="H672" s="245" t="s">
        <v>440</v>
      </c>
      <c r="I672" s="248" t="str">
        <f>VLOOKUP(A672,ورقة4!$A$1:$B$1271,2,0)</f>
        <v>الثانية</v>
      </c>
      <c r="T672" s="249"/>
    </row>
    <row r="673" spans="1:20" x14ac:dyDescent="0.3">
      <c r="A673" s="245">
        <v>123298</v>
      </c>
      <c r="B673" s="245" t="s">
        <v>2349</v>
      </c>
      <c r="C673" s="245" t="s">
        <v>72</v>
      </c>
      <c r="D673" s="245" t="s">
        <v>509</v>
      </c>
      <c r="E673" s="245" t="s">
        <v>438</v>
      </c>
      <c r="F673" s="247">
        <v>32511</v>
      </c>
      <c r="G673" s="245" t="s">
        <v>2350</v>
      </c>
      <c r="H673" s="245" t="s">
        <v>440</v>
      </c>
      <c r="I673" s="248" t="str">
        <f>VLOOKUP(A673,ورقة4!$A$1:$B$1271,2,0)</f>
        <v>الثانية</v>
      </c>
      <c r="T673" s="249"/>
    </row>
    <row r="674" spans="1:20" x14ac:dyDescent="0.3">
      <c r="A674" s="245">
        <v>115602</v>
      </c>
      <c r="B674" s="245" t="s">
        <v>2459</v>
      </c>
      <c r="C674" s="245" t="s">
        <v>72</v>
      </c>
      <c r="D674" s="245" t="s">
        <v>633</v>
      </c>
      <c r="E674" s="245" t="s">
        <v>438</v>
      </c>
      <c r="F674" s="247">
        <v>33668</v>
      </c>
      <c r="G674" s="245" t="s">
        <v>415</v>
      </c>
      <c r="H674" s="245" t="s">
        <v>440</v>
      </c>
      <c r="I674" s="248" t="str">
        <f>VLOOKUP(A674,ورقة4!$A$1:$B$1271,2,0)</f>
        <v>الثانية</v>
      </c>
      <c r="T674" s="249"/>
    </row>
    <row r="675" spans="1:20" x14ac:dyDescent="0.3">
      <c r="A675" s="245">
        <v>123006</v>
      </c>
      <c r="B675" s="245" t="s">
        <v>2461</v>
      </c>
      <c r="C675" s="245" t="s">
        <v>75</v>
      </c>
      <c r="D675" s="245" t="s">
        <v>286</v>
      </c>
      <c r="E675" s="245" t="s">
        <v>438</v>
      </c>
      <c r="F675" s="247">
        <v>32874</v>
      </c>
      <c r="H675" s="245" t="s">
        <v>440</v>
      </c>
      <c r="I675" s="248" t="str">
        <f>VLOOKUP(A675,ورقة4!$A$1:$B$1271,2,0)</f>
        <v>الثانية</v>
      </c>
      <c r="T675" s="249"/>
    </row>
    <row r="676" spans="1:20" x14ac:dyDescent="0.3">
      <c r="A676" s="245">
        <v>122162</v>
      </c>
      <c r="B676" s="245" t="s">
        <v>2692</v>
      </c>
      <c r="C676" s="245" t="s">
        <v>138</v>
      </c>
      <c r="D676" s="245" t="s">
        <v>308</v>
      </c>
      <c r="E676" s="245" t="s">
        <v>438</v>
      </c>
      <c r="F676" s="247">
        <v>34487</v>
      </c>
      <c r="G676" s="245" t="s">
        <v>2693</v>
      </c>
      <c r="H676" s="245" t="s">
        <v>440</v>
      </c>
      <c r="I676" s="248" t="str">
        <f>VLOOKUP(A676,ورقة4!$A$1:$B$1271,2,0)</f>
        <v>الثانية</v>
      </c>
      <c r="T676" s="249"/>
    </row>
    <row r="677" spans="1:20" x14ac:dyDescent="0.3">
      <c r="A677" s="245">
        <v>122290</v>
      </c>
      <c r="B677" s="245" t="s">
        <v>2694</v>
      </c>
      <c r="C677" s="245" t="s">
        <v>512</v>
      </c>
      <c r="D677" s="245" t="s">
        <v>605</v>
      </c>
      <c r="E677" s="245" t="s">
        <v>438</v>
      </c>
      <c r="F677" s="247">
        <v>34973</v>
      </c>
      <c r="G677" s="245" t="s">
        <v>804</v>
      </c>
      <c r="H677" s="245" t="s">
        <v>440</v>
      </c>
      <c r="I677" s="248" t="str">
        <f>VLOOKUP(A677,ورقة4!$A$1:$B$1271,2,0)</f>
        <v>الثانية</v>
      </c>
      <c r="T677" s="249"/>
    </row>
    <row r="678" spans="1:20" x14ac:dyDescent="0.3">
      <c r="A678" s="245">
        <v>122390</v>
      </c>
      <c r="B678" s="245" t="s">
        <v>2800</v>
      </c>
      <c r="C678" s="245" t="s">
        <v>152</v>
      </c>
      <c r="D678" s="245" t="s">
        <v>260</v>
      </c>
      <c r="E678" s="245" t="s">
        <v>438</v>
      </c>
      <c r="F678" s="247">
        <v>34798</v>
      </c>
      <c r="G678" s="245" t="s">
        <v>432</v>
      </c>
      <c r="H678" s="245" t="s">
        <v>440</v>
      </c>
      <c r="I678" s="248" t="str">
        <f>VLOOKUP(A678,ورقة4!$A$1:$B$1271,2,0)</f>
        <v>الثانية</v>
      </c>
      <c r="T678" s="249"/>
    </row>
    <row r="679" spans="1:20" x14ac:dyDescent="0.3">
      <c r="A679" s="245">
        <v>122189</v>
      </c>
      <c r="B679" s="245" t="s">
        <v>2894</v>
      </c>
      <c r="C679" s="245" t="s">
        <v>2633</v>
      </c>
      <c r="D679" s="245" t="s">
        <v>917</v>
      </c>
      <c r="E679" s="245" t="s">
        <v>438</v>
      </c>
      <c r="F679" s="247">
        <v>35296</v>
      </c>
      <c r="G679" s="245" t="s">
        <v>808</v>
      </c>
      <c r="H679" s="245" t="s">
        <v>440</v>
      </c>
      <c r="I679" s="248" t="str">
        <f>VLOOKUP(A679,ورقة4!$A$1:$B$1271,2,0)</f>
        <v>الثانية</v>
      </c>
      <c r="T679" s="249"/>
    </row>
    <row r="680" spans="1:20" x14ac:dyDescent="0.3">
      <c r="A680" s="245">
        <v>121184</v>
      </c>
      <c r="B680" s="245" t="s">
        <v>2895</v>
      </c>
      <c r="C680" s="245" t="s">
        <v>72</v>
      </c>
      <c r="D680" s="245" t="s">
        <v>318</v>
      </c>
      <c r="E680" s="245" t="s">
        <v>438</v>
      </c>
      <c r="F680" s="247"/>
      <c r="G680" s="245" t="s">
        <v>417</v>
      </c>
      <c r="H680" s="245" t="s">
        <v>440</v>
      </c>
      <c r="I680" s="248" t="str">
        <f>VLOOKUP(A680,ورقة4!$A$1:$B$1271,2,0)</f>
        <v>الثانية</v>
      </c>
      <c r="T680" s="249"/>
    </row>
    <row r="681" spans="1:20" x14ac:dyDescent="0.3">
      <c r="A681" s="245">
        <v>123052</v>
      </c>
      <c r="B681" s="245" t="s">
        <v>2896</v>
      </c>
      <c r="C681" s="245" t="s">
        <v>626</v>
      </c>
      <c r="D681" s="245" t="s">
        <v>2897</v>
      </c>
      <c r="E681" s="245" t="s">
        <v>438</v>
      </c>
      <c r="F681" s="247">
        <v>35800</v>
      </c>
      <c r="G681" s="245" t="s">
        <v>2898</v>
      </c>
      <c r="H681" s="245" t="s">
        <v>440</v>
      </c>
      <c r="I681" s="248" t="str">
        <f>VLOOKUP(A681,ورقة4!$A$1:$B$1271,2,0)</f>
        <v>الثانية</v>
      </c>
      <c r="T681" s="249"/>
    </row>
    <row r="682" spans="1:20" x14ac:dyDescent="0.3">
      <c r="A682" s="245">
        <v>122925</v>
      </c>
      <c r="B682" s="245" t="s">
        <v>2899</v>
      </c>
      <c r="C682" s="245" t="s">
        <v>2900</v>
      </c>
      <c r="D682" s="245" t="s">
        <v>2901</v>
      </c>
      <c r="E682" s="245" t="s">
        <v>438</v>
      </c>
      <c r="F682" s="247">
        <v>35431</v>
      </c>
      <c r="H682" s="245" t="s">
        <v>440</v>
      </c>
      <c r="I682" s="248" t="str">
        <f>VLOOKUP(A682,ورقة4!$A$1:$B$1271,2,0)</f>
        <v>الثانية</v>
      </c>
      <c r="T682" s="249"/>
    </row>
    <row r="683" spans="1:20" x14ac:dyDescent="0.3">
      <c r="A683" s="245">
        <v>120237</v>
      </c>
      <c r="B683" s="245" t="s">
        <v>2902</v>
      </c>
      <c r="C683" s="245" t="s">
        <v>77</v>
      </c>
      <c r="D683" s="245" t="s">
        <v>500</v>
      </c>
      <c r="E683" s="245" t="s">
        <v>438</v>
      </c>
      <c r="F683" s="247">
        <v>35820</v>
      </c>
      <c r="G683" s="245" t="s">
        <v>2128</v>
      </c>
      <c r="H683" s="245" t="s">
        <v>440</v>
      </c>
      <c r="I683" s="248" t="str">
        <f>VLOOKUP(A683,ورقة4!$A$1:$B$1271,2,0)</f>
        <v>الثانية</v>
      </c>
      <c r="T683" s="249"/>
    </row>
    <row r="684" spans="1:20" x14ac:dyDescent="0.3">
      <c r="A684" s="245">
        <v>122076</v>
      </c>
      <c r="B684" s="245" t="s">
        <v>2903</v>
      </c>
      <c r="C684" s="245" t="s">
        <v>512</v>
      </c>
      <c r="D684" s="245" t="s">
        <v>2904</v>
      </c>
      <c r="E684" s="245" t="s">
        <v>438</v>
      </c>
      <c r="F684" s="247">
        <v>35335</v>
      </c>
      <c r="G684" s="245" t="s">
        <v>432</v>
      </c>
      <c r="H684" s="245" t="s">
        <v>440</v>
      </c>
      <c r="I684" s="248" t="str">
        <f>VLOOKUP(A684,ورقة4!$A$1:$B$1271,2,0)</f>
        <v>الثانية</v>
      </c>
      <c r="T684" s="249"/>
    </row>
    <row r="685" spans="1:20" x14ac:dyDescent="0.3">
      <c r="A685" s="245">
        <v>123054</v>
      </c>
      <c r="B685" s="245" t="s">
        <v>2905</v>
      </c>
      <c r="C685" s="245" t="s">
        <v>175</v>
      </c>
      <c r="D685" s="245" t="s">
        <v>2906</v>
      </c>
      <c r="E685" s="245" t="s">
        <v>438</v>
      </c>
      <c r="F685" s="247">
        <v>35796</v>
      </c>
      <c r="H685" s="245" t="s">
        <v>440</v>
      </c>
      <c r="I685" s="248" t="str">
        <f>VLOOKUP(A685,ورقة4!$A$1:$B$1271,2,0)</f>
        <v>الثانية</v>
      </c>
      <c r="T685" s="249"/>
    </row>
    <row r="686" spans="1:20" x14ac:dyDescent="0.3">
      <c r="A686" s="245">
        <v>119989</v>
      </c>
      <c r="B686" s="245" t="s">
        <v>2907</v>
      </c>
      <c r="C686" s="245" t="s">
        <v>115</v>
      </c>
      <c r="D686" s="245" t="s">
        <v>718</v>
      </c>
      <c r="E686" s="245" t="s">
        <v>438</v>
      </c>
      <c r="F686" s="247">
        <v>35492</v>
      </c>
      <c r="G686" s="245" t="s">
        <v>808</v>
      </c>
      <c r="H686" s="245" t="s">
        <v>440</v>
      </c>
      <c r="I686" s="248" t="str">
        <f>VLOOKUP(A686,ورقة4!$A$1:$B$1271,2,0)</f>
        <v>الثانية</v>
      </c>
      <c r="T686" s="249"/>
    </row>
    <row r="687" spans="1:20" x14ac:dyDescent="0.3">
      <c r="A687" s="245">
        <v>122427</v>
      </c>
      <c r="B687" s="245" t="s">
        <v>3008</v>
      </c>
      <c r="C687" s="245" t="s">
        <v>106</v>
      </c>
      <c r="D687" s="245" t="s">
        <v>332</v>
      </c>
      <c r="E687" s="245" t="s">
        <v>438</v>
      </c>
      <c r="F687" s="247">
        <v>36175</v>
      </c>
      <c r="G687" s="245" t="s">
        <v>820</v>
      </c>
      <c r="H687" s="245" t="s">
        <v>440</v>
      </c>
      <c r="I687" s="248" t="str">
        <f>VLOOKUP(A687,ورقة4!$A$1:$B$1271,2,0)</f>
        <v>الثانية</v>
      </c>
      <c r="T687" s="249"/>
    </row>
    <row r="688" spans="1:20" x14ac:dyDescent="0.3">
      <c r="A688" s="245">
        <v>121230</v>
      </c>
      <c r="B688" s="245" t="s">
        <v>3009</v>
      </c>
      <c r="C688" s="245" t="s">
        <v>517</v>
      </c>
      <c r="D688" s="245" t="s">
        <v>3010</v>
      </c>
      <c r="E688" s="245" t="s">
        <v>438</v>
      </c>
      <c r="F688" s="247">
        <v>35916</v>
      </c>
      <c r="G688" s="245" t="s">
        <v>445</v>
      </c>
      <c r="H688" s="245" t="s">
        <v>440</v>
      </c>
      <c r="I688" s="248" t="str">
        <f>VLOOKUP(A688,ورقة4!$A$1:$B$1271,2,0)</f>
        <v>الثانية</v>
      </c>
      <c r="T688" s="249"/>
    </row>
    <row r="689" spans="1:20" x14ac:dyDescent="0.3">
      <c r="A689" s="245">
        <v>121708</v>
      </c>
      <c r="B689" s="245" t="s">
        <v>3014</v>
      </c>
      <c r="C689" s="245" t="s">
        <v>3015</v>
      </c>
      <c r="D689" s="245" t="s">
        <v>586</v>
      </c>
      <c r="E689" s="245" t="s">
        <v>438</v>
      </c>
      <c r="F689" s="247">
        <v>36165</v>
      </c>
      <c r="G689" s="245" t="s">
        <v>808</v>
      </c>
      <c r="H689" s="245" t="s">
        <v>440</v>
      </c>
      <c r="I689" s="248" t="str">
        <f>VLOOKUP(A689,ورقة4!$A$1:$B$1271,2,0)</f>
        <v>الثانية</v>
      </c>
      <c r="T689" s="249"/>
    </row>
    <row r="690" spans="1:20" x14ac:dyDescent="0.3">
      <c r="A690" s="245">
        <v>119763</v>
      </c>
      <c r="B690" s="245" t="s">
        <v>3016</v>
      </c>
      <c r="C690" s="245" t="s">
        <v>197</v>
      </c>
      <c r="D690" s="245" t="s">
        <v>3017</v>
      </c>
      <c r="E690" s="245" t="s">
        <v>438</v>
      </c>
      <c r="F690" s="247">
        <v>35820</v>
      </c>
      <c r="G690" s="245" t="s">
        <v>415</v>
      </c>
      <c r="H690" s="245" t="s">
        <v>440</v>
      </c>
      <c r="I690" s="248" t="str">
        <f>VLOOKUP(A690,ورقة4!$A$1:$B$1271,2,0)</f>
        <v>الثانية</v>
      </c>
      <c r="T690" s="249"/>
    </row>
    <row r="691" spans="1:20" x14ac:dyDescent="0.3">
      <c r="A691" s="245">
        <v>120987</v>
      </c>
      <c r="B691" s="245" t="s">
        <v>3018</v>
      </c>
      <c r="C691" s="245" t="s">
        <v>75</v>
      </c>
      <c r="D691" s="245" t="s">
        <v>297</v>
      </c>
      <c r="E691" s="245" t="s">
        <v>438</v>
      </c>
      <c r="F691" s="247">
        <v>35895</v>
      </c>
      <c r="G691" s="245" t="s">
        <v>808</v>
      </c>
      <c r="H691" s="245" t="s">
        <v>440</v>
      </c>
      <c r="I691" s="248" t="str">
        <f>VLOOKUP(A691,ورقة4!$A$1:$B$1271,2,0)</f>
        <v>الثانية</v>
      </c>
      <c r="T691" s="249"/>
    </row>
    <row r="692" spans="1:20" x14ac:dyDescent="0.3">
      <c r="A692" s="245">
        <v>122177</v>
      </c>
      <c r="B692" s="245" t="s">
        <v>3019</v>
      </c>
      <c r="C692" s="245" t="s">
        <v>694</v>
      </c>
      <c r="D692" s="245" t="s">
        <v>273</v>
      </c>
      <c r="E692" s="245" t="s">
        <v>438</v>
      </c>
      <c r="F692" s="247">
        <v>35830</v>
      </c>
      <c r="G692" s="245" t="s">
        <v>415</v>
      </c>
      <c r="H692" s="245" t="s">
        <v>440</v>
      </c>
      <c r="I692" s="248" t="str">
        <f>VLOOKUP(A692,ورقة4!$A$1:$B$1271,2,0)</f>
        <v>الثانية</v>
      </c>
      <c r="T692" s="249"/>
    </row>
    <row r="693" spans="1:20" x14ac:dyDescent="0.3">
      <c r="A693" s="245">
        <v>122302</v>
      </c>
      <c r="B693" s="245" t="s">
        <v>3020</v>
      </c>
      <c r="C693" s="245" t="s">
        <v>3021</v>
      </c>
      <c r="D693" s="245" t="s">
        <v>3022</v>
      </c>
      <c r="E693" s="245" t="s">
        <v>438</v>
      </c>
      <c r="F693" s="247"/>
      <c r="G693" s="245" t="s">
        <v>788</v>
      </c>
      <c r="H693" s="245" t="s">
        <v>440</v>
      </c>
      <c r="I693" s="248" t="str">
        <f>VLOOKUP(A693,ورقة4!$A$1:$B$1271,2,0)</f>
        <v>الثانية</v>
      </c>
      <c r="T693" s="249"/>
    </row>
    <row r="694" spans="1:20" x14ac:dyDescent="0.3">
      <c r="A694" s="245">
        <v>122846</v>
      </c>
      <c r="B694" s="245" t="s">
        <v>3023</v>
      </c>
      <c r="C694" s="245" t="s">
        <v>140</v>
      </c>
      <c r="D694" s="245" t="s">
        <v>573</v>
      </c>
      <c r="E694" s="245" t="s">
        <v>438</v>
      </c>
      <c r="F694" s="247">
        <v>35796</v>
      </c>
      <c r="H694" s="245" t="s">
        <v>440</v>
      </c>
      <c r="I694" s="248" t="str">
        <f>VLOOKUP(A694,ورقة4!$A$1:$B$1271,2,0)</f>
        <v>الثانية</v>
      </c>
      <c r="T694" s="249"/>
    </row>
    <row r="695" spans="1:20" x14ac:dyDescent="0.3">
      <c r="A695" s="245">
        <v>121599</v>
      </c>
      <c r="B695" s="245" t="s">
        <v>3026</v>
      </c>
      <c r="C695" s="245" t="s">
        <v>142</v>
      </c>
      <c r="D695" s="245" t="s">
        <v>321</v>
      </c>
      <c r="E695" s="245" t="s">
        <v>438</v>
      </c>
      <c r="F695" s="247">
        <v>35901</v>
      </c>
      <c r="G695" s="245" t="s">
        <v>415</v>
      </c>
      <c r="H695" s="245" t="s">
        <v>440</v>
      </c>
      <c r="I695" s="248" t="str">
        <f>VLOOKUP(A695,ورقة4!$A$1:$B$1271,2,0)</f>
        <v>الثانية</v>
      </c>
      <c r="T695" s="249"/>
    </row>
    <row r="696" spans="1:20" x14ac:dyDescent="0.3">
      <c r="A696" s="245">
        <v>122387</v>
      </c>
      <c r="B696" s="245" t="s">
        <v>3027</v>
      </c>
      <c r="C696" s="245" t="s">
        <v>479</v>
      </c>
      <c r="D696" s="245" t="s">
        <v>873</v>
      </c>
      <c r="E696" s="245" t="s">
        <v>438</v>
      </c>
      <c r="F696" s="247">
        <v>36180</v>
      </c>
      <c r="G696" s="245" t="s">
        <v>3028</v>
      </c>
      <c r="H696" s="245" t="s">
        <v>440</v>
      </c>
      <c r="I696" s="248" t="str">
        <f>VLOOKUP(A696,ورقة4!$A$1:$B$1271,2,0)</f>
        <v>الثانية</v>
      </c>
      <c r="T696" s="249"/>
    </row>
    <row r="697" spans="1:20" x14ac:dyDescent="0.3">
      <c r="A697" s="245">
        <v>122661</v>
      </c>
      <c r="B697" s="245" t="s">
        <v>3029</v>
      </c>
      <c r="C697" s="245" t="s">
        <v>115</v>
      </c>
      <c r="D697" s="245" t="s">
        <v>490</v>
      </c>
      <c r="E697" s="245" t="s">
        <v>438</v>
      </c>
      <c r="F697" s="247">
        <v>35796</v>
      </c>
      <c r="G697" s="245" t="s">
        <v>3030</v>
      </c>
      <c r="H697" s="245" t="s">
        <v>440</v>
      </c>
      <c r="I697" s="248" t="str">
        <f>VLOOKUP(A697,ورقة4!$A$1:$B$1271,2,0)</f>
        <v>الثانية</v>
      </c>
      <c r="T697" s="249"/>
    </row>
    <row r="698" spans="1:20" x14ac:dyDescent="0.3">
      <c r="A698" s="245">
        <v>122630</v>
      </c>
      <c r="B698" s="245" t="s">
        <v>3032</v>
      </c>
      <c r="C698" s="245" t="s">
        <v>282</v>
      </c>
      <c r="D698" s="245" t="s">
        <v>1739</v>
      </c>
      <c r="E698" s="245" t="s">
        <v>438</v>
      </c>
      <c r="F698" s="247">
        <v>35917</v>
      </c>
      <c r="G698" s="245" t="s">
        <v>415</v>
      </c>
      <c r="H698" s="245" t="s">
        <v>440</v>
      </c>
      <c r="I698" s="248" t="str">
        <f>VLOOKUP(A698,ورقة4!$A$1:$B$1271,2,0)</f>
        <v>الثانية</v>
      </c>
      <c r="T698" s="249"/>
    </row>
    <row r="699" spans="1:20" x14ac:dyDescent="0.3">
      <c r="A699" s="245">
        <v>122460</v>
      </c>
      <c r="B699" s="245" t="s">
        <v>3033</v>
      </c>
      <c r="C699" s="245" t="s">
        <v>72</v>
      </c>
      <c r="D699" s="245" t="s">
        <v>259</v>
      </c>
      <c r="E699" s="245" t="s">
        <v>438</v>
      </c>
      <c r="F699" s="247">
        <v>35796</v>
      </c>
      <c r="G699" s="245" t="s">
        <v>3034</v>
      </c>
      <c r="H699" s="245" t="s">
        <v>440</v>
      </c>
      <c r="I699" s="248" t="str">
        <f>VLOOKUP(A699,ورقة4!$A$1:$B$1271,2,0)</f>
        <v>الثانية</v>
      </c>
      <c r="T699" s="249"/>
    </row>
    <row r="700" spans="1:20" x14ac:dyDescent="0.3">
      <c r="A700" s="245">
        <v>122458</v>
      </c>
      <c r="B700" s="245" t="s">
        <v>3035</v>
      </c>
      <c r="C700" s="245" t="s">
        <v>191</v>
      </c>
      <c r="D700" s="245" t="s">
        <v>220</v>
      </c>
      <c r="E700" s="245" t="s">
        <v>438</v>
      </c>
      <c r="F700" s="247">
        <v>36161</v>
      </c>
      <c r="G700" s="245" t="s">
        <v>806</v>
      </c>
      <c r="H700" s="245" t="s">
        <v>440</v>
      </c>
      <c r="I700" s="248" t="str">
        <f>VLOOKUP(A700,ورقة4!$A$1:$B$1271,2,0)</f>
        <v>الثانية</v>
      </c>
      <c r="T700" s="249"/>
    </row>
    <row r="701" spans="1:20" x14ac:dyDescent="0.3">
      <c r="A701" s="245">
        <v>122184</v>
      </c>
      <c r="B701" s="245" t="s">
        <v>3038</v>
      </c>
      <c r="C701" s="245" t="s">
        <v>647</v>
      </c>
      <c r="D701" s="245" t="s">
        <v>2662</v>
      </c>
      <c r="E701" s="245" t="s">
        <v>438</v>
      </c>
      <c r="F701" s="247">
        <v>35915</v>
      </c>
      <c r="G701" s="245" t="s">
        <v>415</v>
      </c>
      <c r="H701" s="245" t="s">
        <v>440</v>
      </c>
      <c r="I701" s="248" t="str">
        <f>VLOOKUP(A701,ورقة4!$A$1:$B$1271,2,0)</f>
        <v>الثانية</v>
      </c>
      <c r="T701" s="249"/>
    </row>
    <row r="702" spans="1:20" x14ac:dyDescent="0.3">
      <c r="A702" s="245">
        <v>120563</v>
      </c>
      <c r="B702" s="245" t="s">
        <v>3127</v>
      </c>
      <c r="C702" s="245" t="s">
        <v>2583</v>
      </c>
      <c r="D702" s="245" t="s">
        <v>247</v>
      </c>
      <c r="E702" s="245" t="s">
        <v>438</v>
      </c>
      <c r="F702" s="247">
        <v>35831</v>
      </c>
      <c r="G702" s="245" t="s">
        <v>3128</v>
      </c>
      <c r="H702" s="245" t="s">
        <v>440</v>
      </c>
      <c r="I702" s="248" t="str">
        <f>VLOOKUP(A702,ورقة4!$A$1:$B$1271,2,0)</f>
        <v>الثانية</v>
      </c>
      <c r="T702" s="249"/>
    </row>
    <row r="703" spans="1:20" x14ac:dyDescent="0.3">
      <c r="A703" s="245">
        <v>122463</v>
      </c>
      <c r="B703" s="245" t="s">
        <v>927</v>
      </c>
      <c r="C703" s="245" t="s">
        <v>2932</v>
      </c>
      <c r="D703" s="245" t="s">
        <v>3129</v>
      </c>
      <c r="E703" s="245" t="s">
        <v>438</v>
      </c>
      <c r="F703" s="247">
        <v>36200</v>
      </c>
      <c r="G703" s="245" t="s">
        <v>415</v>
      </c>
      <c r="H703" s="245" t="s">
        <v>440</v>
      </c>
      <c r="I703" s="248" t="str">
        <f>VLOOKUP(A703,ورقة4!$A$1:$B$1271,2,0)</f>
        <v>الثانية</v>
      </c>
      <c r="T703" s="249"/>
    </row>
    <row r="704" spans="1:20" x14ac:dyDescent="0.3">
      <c r="A704" s="245">
        <v>122917</v>
      </c>
      <c r="B704" s="245" t="s">
        <v>3130</v>
      </c>
      <c r="C704" s="245" t="s">
        <v>115</v>
      </c>
      <c r="D704" s="245" t="s">
        <v>3131</v>
      </c>
      <c r="E704" s="245" t="s">
        <v>438</v>
      </c>
      <c r="F704" s="247">
        <v>36323</v>
      </c>
      <c r="G704" s="245" t="s">
        <v>3132</v>
      </c>
      <c r="H704" s="245" t="s">
        <v>440</v>
      </c>
      <c r="I704" s="248" t="str">
        <f>VLOOKUP(A704,ورقة4!$A$1:$B$1271,2,0)</f>
        <v>الثانية</v>
      </c>
      <c r="T704" s="249"/>
    </row>
    <row r="705" spans="1:20" x14ac:dyDescent="0.3">
      <c r="A705" s="245">
        <v>122926</v>
      </c>
      <c r="B705" s="245" t="s">
        <v>3133</v>
      </c>
      <c r="C705" s="245" t="s">
        <v>484</v>
      </c>
      <c r="D705" s="245" t="s">
        <v>576</v>
      </c>
      <c r="E705" s="245" t="s">
        <v>438</v>
      </c>
      <c r="F705" s="247">
        <v>36340</v>
      </c>
      <c r="G705" s="245" t="s">
        <v>415</v>
      </c>
      <c r="H705" s="245" t="s">
        <v>440</v>
      </c>
      <c r="I705" s="248" t="str">
        <f>VLOOKUP(A705,ورقة4!$A$1:$B$1271,2,0)</f>
        <v>الثانية</v>
      </c>
      <c r="T705" s="249"/>
    </row>
    <row r="706" spans="1:20" x14ac:dyDescent="0.3">
      <c r="A706" s="245">
        <v>122928</v>
      </c>
      <c r="B706" s="245" t="s">
        <v>3134</v>
      </c>
      <c r="C706" s="245" t="s">
        <v>3135</v>
      </c>
      <c r="D706" s="245" t="s">
        <v>272</v>
      </c>
      <c r="E706" s="245" t="s">
        <v>438</v>
      </c>
      <c r="F706" s="247">
        <v>36526</v>
      </c>
      <c r="H706" s="245" t="s">
        <v>440</v>
      </c>
      <c r="I706" s="248" t="str">
        <f>VLOOKUP(A706,ورقة4!$A$1:$B$1271,2,0)</f>
        <v>الثانية</v>
      </c>
      <c r="T706" s="249"/>
    </row>
    <row r="707" spans="1:20" x14ac:dyDescent="0.3">
      <c r="A707" s="245">
        <v>123059</v>
      </c>
      <c r="B707" s="245" t="s">
        <v>3136</v>
      </c>
      <c r="C707" s="245" t="s">
        <v>128</v>
      </c>
      <c r="D707" s="245" t="s">
        <v>363</v>
      </c>
      <c r="E707" s="245" t="s">
        <v>438</v>
      </c>
      <c r="F707" s="247">
        <v>36526</v>
      </c>
      <c r="H707" s="245" t="s">
        <v>440</v>
      </c>
      <c r="I707" s="248" t="str">
        <f>VLOOKUP(A707,ورقة4!$A$1:$B$1271,2,0)</f>
        <v>الثانية</v>
      </c>
      <c r="T707" s="249"/>
    </row>
    <row r="708" spans="1:20" x14ac:dyDescent="0.3">
      <c r="A708" s="245">
        <v>123113</v>
      </c>
      <c r="B708" s="245" t="s">
        <v>3137</v>
      </c>
      <c r="C708" s="245" t="s">
        <v>115</v>
      </c>
      <c r="D708" s="245" t="s">
        <v>3138</v>
      </c>
      <c r="E708" s="245" t="s">
        <v>438</v>
      </c>
      <c r="F708" s="247">
        <v>36161</v>
      </c>
      <c r="H708" s="245" t="s">
        <v>440</v>
      </c>
      <c r="I708" s="248" t="str">
        <f>VLOOKUP(A708,ورقة4!$A$1:$B$1271,2,0)</f>
        <v>الثانية</v>
      </c>
      <c r="T708" s="249"/>
    </row>
    <row r="709" spans="1:20" x14ac:dyDescent="0.3">
      <c r="A709" s="245">
        <v>122466</v>
      </c>
      <c r="B709" s="245" t="s">
        <v>3139</v>
      </c>
      <c r="C709" s="245" t="s">
        <v>75</v>
      </c>
      <c r="D709" s="245" t="s">
        <v>248</v>
      </c>
      <c r="E709" s="245" t="s">
        <v>438</v>
      </c>
      <c r="F709" s="247">
        <v>36477</v>
      </c>
      <c r="G709" s="245" t="s">
        <v>904</v>
      </c>
      <c r="H709" s="245" t="s">
        <v>440</v>
      </c>
      <c r="I709" s="248" t="str">
        <f>VLOOKUP(A709,ورقة4!$A$1:$B$1271,2,0)</f>
        <v>الثانية</v>
      </c>
      <c r="T709" s="249"/>
    </row>
    <row r="710" spans="1:20" x14ac:dyDescent="0.3">
      <c r="A710" s="245">
        <v>121705</v>
      </c>
      <c r="B710" s="245" t="s">
        <v>3174</v>
      </c>
      <c r="C710" s="245" t="s">
        <v>3175</v>
      </c>
      <c r="D710" s="245" t="s">
        <v>328</v>
      </c>
      <c r="E710" s="245" t="s">
        <v>438</v>
      </c>
      <c r="F710" s="247">
        <v>29983</v>
      </c>
      <c r="G710" s="245" t="s">
        <v>415</v>
      </c>
      <c r="H710" s="245" t="s">
        <v>440</v>
      </c>
      <c r="I710" s="248" t="str">
        <f>VLOOKUP(A710,ورقة4!$A$1:$B$1271,2,0)</f>
        <v>الثانية</v>
      </c>
      <c r="T710" s="249"/>
    </row>
    <row r="711" spans="1:20" x14ac:dyDescent="0.3">
      <c r="A711" s="245">
        <v>109035</v>
      </c>
      <c r="B711" s="245" t="s">
        <v>3194</v>
      </c>
      <c r="C711" s="245" t="s">
        <v>128</v>
      </c>
      <c r="D711" s="245" t="s">
        <v>349</v>
      </c>
      <c r="E711" s="245" t="s">
        <v>438</v>
      </c>
      <c r="F711" s="247">
        <v>27108</v>
      </c>
      <c r="G711" s="245" t="s">
        <v>808</v>
      </c>
      <c r="H711" s="245" t="s">
        <v>440</v>
      </c>
      <c r="I711" s="248" t="str">
        <f>VLOOKUP(A711,ورقة4!$A$1:$B$1271,2,0)</f>
        <v>الثانية</v>
      </c>
      <c r="T711" s="249"/>
    </row>
    <row r="712" spans="1:20" x14ac:dyDescent="0.3">
      <c r="A712" s="245">
        <v>109084</v>
      </c>
      <c r="B712" s="245" t="s">
        <v>3195</v>
      </c>
      <c r="C712" s="245" t="s">
        <v>131</v>
      </c>
      <c r="D712" s="245" t="s">
        <v>3196</v>
      </c>
      <c r="E712" s="245" t="s">
        <v>438</v>
      </c>
      <c r="F712" s="247">
        <v>26503</v>
      </c>
      <c r="G712" s="245" t="s">
        <v>786</v>
      </c>
      <c r="H712" s="245" t="s">
        <v>440</v>
      </c>
      <c r="I712" s="248" t="str">
        <f>VLOOKUP(A712,ورقة4!$A$1:$B$1271,2,0)</f>
        <v>الثانية</v>
      </c>
      <c r="T712" s="249"/>
    </row>
    <row r="713" spans="1:20" x14ac:dyDescent="0.3">
      <c r="A713" s="245">
        <v>122611</v>
      </c>
      <c r="B713" s="245" t="s">
        <v>2147</v>
      </c>
      <c r="C713" s="245" t="s">
        <v>614</v>
      </c>
      <c r="D713" s="245" t="s">
        <v>2148</v>
      </c>
      <c r="E713" s="245" t="s">
        <v>439</v>
      </c>
      <c r="F713" s="247"/>
      <c r="H713" s="245" t="s">
        <v>448</v>
      </c>
      <c r="I713" s="248" t="str">
        <f>VLOOKUP(A713,ورقة4!$A$1:$B$1271,2,0)</f>
        <v>الثانية</v>
      </c>
      <c r="T713" s="249"/>
    </row>
    <row r="714" spans="1:20" x14ac:dyDescent="0.3">
      <c r="A714" s="245">
        <v>120416</v>
      </c>
      <c r="B714" s="245" t="s">
        <v>2184</v>
      </c>
      <c r="C714" s="245" t="s">
        <v>504</v>
      </c>
      <c r="D714" s="245" t="s">
        <v>2185</v>
      </c>
      <c r="E714" s="245" t="s">
        <v>439</v>
      </c>
      <c r="F714" s="247">
        <v>30689</v>
      </c>
      <c r="G714" s="245" t="s">
        <v>830</v>
      </c>
      <c r="H714" s="245" t="s">
        <v>448</v>
      </c>
      <c r="I714" s="248" t="str">
        <f>VLOOKUP(A714,ورقة4!$A$1:$B$1271,2,0)</f>
        <v>الثانية</v>
      </c>
      <c r="T714" s="249"/>
    </row>
    <row r="715" spans="1:20" x14ac:dyDescent="0.3">
      <c r="A715" s="245">
        <v>122704</v>
      </c>
      <c r="B715" s="245" t="s">
        <v>2806</v>
      </c>
      <c r="C715" s="245" t="s">
        <v>2807</v>
      </c>
      <c r="D715" s="245" t="s">
        <v>1964</v>
      </c>
      <c r="E715" s="245" t="s">
        <v>439</v>
      </c>
      <c r="F715" s="247">
        <v>35065</v>
      </c>
      <c r="H715" s="245" t="s">
        <v>448</v>
      </c>
      <c r="I715" s="248" t="str">
        <f>VLOOKUP(A715,ورقة4!$A$1:$B$1271,2,0)</f>
        <v>الثانية</v>
      </c>
      <c r="T715" s="249"/>
    </row>
    <row r="716" spans="1:20" x14ac:dyDescent="0.3">
      <c r="A716" s="245">
        <v>122126</v>
      </c>
      <c r="B716" s="245" t="s">
        <v>2808</v>
      </c>
      <c r="C716" s="245" t="s">
        <v>596</v>
      </c>
      <c r="D716" s="245" t="s">
        <v>2006</v>
      </c>
      <c r="E716" s="245" t="s">
        <v>439</v>
      </c>
      <c r="F716" s="247">
        <v>35557</v>
      </c>
      <c r="G716" s="245" t="s">
        <v>2504</v>
      </c>
      <c r="H716" s="245" t="s">
        <v>448</v>
      </c>
      <c r="I716" s="248" t="str">
        <f>VLOOKUP(A716,ورقة4!$A$1:$B$1271,2,0)</f>
        <v>الثانية</v>
      </c>
      <c r="T716" s="249"/>
    </row>
    <row r="717" spans="1:20" x14ac:dyDescent="0.3">
      <c r="A717" s="245">
        <v>122605</v>
      </c>
      <c r="B717" s="245" t="s">
        <v>2908</v>
      </c>
      <c r="C717" s="245" t="s">
        <v>580</v>
      </c>
      <c r="D717" s="245" t="s">
        <v>2909</v>
      </c>
      <c r="E717" s="245" t="s">
        <v>439</v>
      </c>
      <c r="F717" s="247">
        <v>35796</v>
      </c>
      <c r="G717" s="245" t="s">
        <v>415</v>
      </c>
      <c r="H717" s="245" t="s">
        <v>448</v>
      </c>
      <c r="I717" s="248" t="str">
        <f>VLOOKUP(A717,ورقة4!$A$1:$B$1271,2,0)</f>
        <v>الثانية</v>
      </c>
      <c r="T717" s="249"/>
    </row>
    <row r="718" spans="1:20" x14ac:dyDescent="0.3">
      <c r="A718" s="245">
        <v>122472</v>
      </c>
      <c r="B718" s="245" t="s">
        <v>3040</v>
      </c>
      <c r="C718" s="245" t="s">
        <v>3041</v>
      </c>
      <c r="D718" s="245" t="s">
        <v>265</v>
      </c>
      <c r="E718" s="245" t="s">
        <v>439</v>
      </c>
      <c r="F718" s="247">
        <v>35880</v>
      </c>
      <c r="G718" s="245" t="s">
        <v>415</v>
      </c>
      <c r="H718" s="245" t="s">
        <v>448</v>
      </c>
      <c r="I718" s="248" t="str">
        <f>VLOOKUP(A718,ورقة4!$A$1:$B$1271,2,0)</f>
        <v>الثانية</v>
      </c>
      <c r="T718" s="249"/>
    </row>
    <row r="719" spans="1:20" x14ac:dyDescent="0.3">
      <c r="A719" s="245">
        <v>121266</v>
      </c>
      <c r="B719" s="245" t="s">
        <v>3144</v>
      </c>
      <c r="C719" s="245" t="s">
        <v>96</v>
      </c>
      <c r="D719" s="245" t="s">
        <v>246</v>
      </c>
      <c r="E719" s="245" t="s">
        <v>439</v>
      </c>
      <c r="F719" s="247">
        <v>35618</v>
      </c>
      <c r="G719" s="245" t="s">
        <v>796</v>
      </c>
      <c r="H719" s="245" t="s">
        <v>448</v>
      </c>
      <c r="I719" s="248" t="str">
        <f>VLOOKUP(A719,ورقة4!$A$1:$B$1271,2,0)</f>
        <v>الثانية</v>
      </c>
      <c r="T719" s="249"/>
    </row>
    <row r="720" spans="1:20" x14ac:dyDescent="0.3">
      <c r="A720" s="245">
        <v>120348</v>
      </c>
      <c r="B720" s="245" t="s">
        <v>3145</v>
      </c>
      <c r="C720" s="245" t="s">
        <v>136</v>
      </c>
      <c r="D720" s="245" t="s">
        <v>277</v>
      </c>
      <c r="E720" s="245" t="s">
        <v>439</v>
      </c>
      <c r="F720" s="247"/>
      <c r="H720" s="245" t="s">
        <v>448</v>
      </c>
      <c r="I720" s="248" t="str">
        <f>VLOOKUP(A720,ورقة4!$A$1:$B$1271,2,0)</f>
        <v>الثانية</v>
      </c>
      <c r="T720" s="249"/>
    </row>
    <row r="721" spans="1:20" x14ac:dyDescent="0.3">
      <c r="A721" s="245">
        <v>120641</v>
      </c>
      <c r="B721" s="245" t="s">
        <v>3146</v>
      </c>
      <c r="C721" s="245" t="s">
        <v>102</v>
      </c>
      <c r="D721" s="245" t="s">
        <v>250</v>
      </c>
      <c r="E721" s="245" t="s">
        <v>439</v>
      </c>
      <c r="F721" s="247"/>
      <c r="H721" s="245" t="s">
        <v>448</v>
      </c>
      <c r="I721" s="248" t="str">
        <f>VLOOKUP(A721,ورقة4!$A$1:$B$1271,2,0)</f>
        <v>الثانية</v>
      </c>
      <c r="T721" s="249"/>
    </row>
    <row r="722" spans="1:20" x14ac:dyDescent="0.3">
      <c r="A722" s="245">
        <v>123228</v>
      </c>
      <c r="B722" s="245" t="s">
        <v>3147</v>
      </c>
      <c r="C722" s="245" t="s">
        <v>137</v>
      </c>
      <c r="D722" s="245" t="s">
        <v>248</v>
      </c>
      <c r="E722" s="245" t="s">
        <v>439</v>
      </c>
      <c r="F722" s="247">
        <v>36526</v>
      </c>
      <c r="H722" s="245" t="s">
        <v>448</v>
      </c>
      <c r="I722" s="248" t="str">
        <f>VLOOKUP(A722,ورقة4!$A$1:$B$1271,2,0)</f>
        <v>الثانية</v>
      </c>
      <c r="T722" s="249"/>
    </row>
    <row r="723" spans="1:20" x14ac:dyDescent="0.3">
      <c r="A723" s="245">
        <v>122410</v>
      </c>
      <c r="B723" s="245" t="s">
        <v>2245</v>
      </c>
      <c r="C723" s="245" t="s">
        <v>66</v>
      </c>
      <c r="D723" s="245" t="s">
        <v>541</v>
      </c>
      <c r="E723" s="245" t="s">
        <v>438</v>
      </c>
      <c r="F723" s="247">
        <v>31351</v>
      </c>
      <c r="G723" s="245" t="s">
        <v>415</v>
      </c>
      <c r="H723" s="245" t="s">
        <v>448</v>
      </c>
      <c r="I723" s="248" t="str">
        <f>VLOOKUP(A723,ورقة4!$A$1:$B$1271,2,0)</f>
        <v>الثانية</v>
      </c>
      <c r="T723" s="249"/>
    </row>
    <row r="724" spans="1:20" x14ac:dyDescent="0.3">
      <c r="A724" s="245">
        <v>119707</v>
      </c>
      <c r="B724" s="245" t="s">
        <v>2811</v>
      </c>
      <c r="C724" s="245" t="s">
        <v>128</v>
      </c>
      <c r="D724" s="245" t="s">
        <v>491</v>
      </c>
      <c r="E724" s="245" t="s">
        <v>438</v>
      </c>
      <c r="F724" s="247">
        <v>35100</v>
      </c>
      <c r="G724" s="245" t="s">
        <v>415</v>
      </c>
      <c r="H724" s="245" t="s">
        <v>448</v>
      </c>
      <c r="I724" s="248" t="str">
        <f>VLOOKUP(A724,ورقة4!$A$1:$B$1271,2,0)</f>
        <v>الثانية</v>
      </c>
      <c r="T724" s="249"/>
    </row>
    <row r="725" spans="1:20" x14ac:dyDescent="0.3">
      <c r="A725" s="245">
        <v>121878</v>
      </c>
      <c r="B725" s="245" t="s">
        <v>2132</v>
      </c>
      <c r="C725" s="245" t="s">
        <v>131</v>
      </c>
      <c r="D725" s="245" t="s">
        <v>2133</v>
      </c>
      <c r="E725" s="245" t="s">
        <v>439</v>
      </c>
      <c r="F725" s="247">
        <v>29498</v>
      </c>
      <c r="G725" s="245" t="s">
        <v>445</v>
      </c>
      <c r="H725" s="245" t="s">
        <v>440</v>
      </c>
      <c r="I725" s="248" t="str">
        <f>VLOOKUP(A725,ورقة4!$A$1:$B$1271,2,0)</f>
        <v>الثانية</v>
      </c>
      <c r="T725" s="249"/>
    </row>
    <row r="726" spans="1:20" x14ac:dyDescent="0.3">
      <c r="A726" s="245">
        <v>120041</v>
      </c>
      <c r="B726" s="245" t="s">
        <v>2134</v>
      </c>
      <c r="C726" s="245" t="s">
        <v>783</v>
      </c>
      <c r="D726" s="245" t="s">
        <v>313</v>
      </c>
      <c r="E726" s="245" t="s">
        <v>439</v>
      </c>
      <c r="F726" s="247">
        <v>28795</v>
      </c>
      <c r="G726" s="245" t="s">
        <v>2135</v>
      </c>
      <c r="H726" s="245" t="s">
        <v>440</v>
      </c>
      <c r="I726" s="248" t="str">
        <f>VLOOKUP(A726,ورقة4!$A$1:$B$1271,2,0)</f>
        <v>الثانية</v>
      </c>
      <c r="T726" s="249"/>
    </row>
    <row r="727" spans="1:20" x14ac:dyDescent="0.3">
      <c r="A727" s="245">
        <v>123287</v>
      </c>
      <c r="B727" s="245" t="s">
        <v>2157</v>
      </c>
      <c r="C727" s="245" t="s">
        <v>2158</v>
      </c>
      <c r="D727" s="245" t="s">
        <v>505</v>
      </c>
      <c r="E727" s="245" t="s">
        <v>439</v>
      </c>
      <c r="F727" s="247">
        <v>34335</v>
      </c>
      <c r="G727" s="245" t="s">
        <v>415</v>
      </c>
      <c r="H727" s="245" t="s">
        <v>440</v>
      </c>
      <c r="I727" s="248" t="str">
        <f>VLOOKUP(A727,ورقة4!$A$1:$B$1271,2,0)</f>
        <v>الثانية</v>
      </c>
      <c r="T727" s="249"/>
    </row>
    <row r="728" spans="1:20" x14ac:dyDescent="0.3">
      <c r="A728" s="245">
        <v>121665</v>
      </c>
      <c r="B728" s="245" t="s">
        <v>2159</v>
      </c>
      <c r="C728" s="245" t="s">
        <v>177</v>
      </c>
      <c r="D728" s="245" t="s">
        <v>260</v>
      </c>
      <c r="E728" s="245" t="s">
        <v>439</v>
      </c>
      <c r="F728" s="247">
        <v>29983</v>
      </c>
      <c r="G728" s="245" t="s">
        <v>415</v>
      </c>
      <c r="H728" s="245" t="s">
        <v>440</v>
      </c>
      <c r="I728" s="248" t="str">
        <f>VLOOKUP(A728,ورقة4!$A$1:$B$1271,2,0)</f>
        <v>الثانية</v>
      </c>
      <c r="T728" s="249"/>
    </row>
    <row r="729" spans="1:20" x14ac:dyDescent="0.3">
      <c r="A729" s="245">
        <v>122268</v>
      </c>
      <c r="B729" s="245" t="s">
        <v>2160</v>
      </c>
      <c r="C729" s="245" t="s">
        <v>570</v>
      </c>
      <c r="D729" s="245" t="s">
        <v>585</v>
      </c>
      <c r="E729" s="245" t="s">
        <v>439</v>
      </c>
      <c r="F729" s="247">
        <v>29983</v>
      </c>
      <c r="G729" s="245" t="s">
        <v>415</v>
      </c>
      <c r="H729" s="245" t="s">
        <v>440</v>
      </c>
      <c r="I729" s="248" t="str">
        <f>VLOOKUP(A729,ورقة4!$A$1:$B$1271,2,0)</f>
        <v>الثانية</v>
      </c>
      <c r="T729" s="249"/>
    </row>
    <row r="730" spans="1:20" x14ac:dyDescent="0.3">
      <c r="A730" s="245">
        <v>121945</v>
      </c>
      <c r="B730" s="245" t="s">
        <v>2163</v>
      </c>
      <c r="C730" s="245" t="s">
        <v>124</v>
      </c>
      <c r="D730" s="245" t="s">
        <v>246</v>
      </c>
      <c r="E730" s="245" t="s">
        <v>439</v>
      </c>
      <c r="F730" s="247">
        <v>30600</v>
      </c>
      <c r="G730" s="245" t="s">
        <v>427</v>
      </c>
      <c r="H730" s="245" t="s">
        <v>440</v>
      </c>
      <c r="I730" s="248" t="str">
        <f>VLOOKUP(A730,ورقة4!$A$1:$B$1271,2,0)</f>
        <v>الثانية</v>
      </c>
      <c r="T730" s="249"/>
    </row>
    <row r="731" spans="1:20" x14ac:dyDescent="0.3">
      <c r="A731" s="245">
        <v>122807</v>
      </c>
      <c r="B731" s="245" t="s">
        <v>2164</v>
      </c>
      <c r="C731" s="245" t="s">
        <v>2165</v>
      </c>
      <c r="D731" s="245" t="s">
        <v>2166</v>
      </c>
      <c r="E731" s="245" t="s">
        <v>439</v>
      </c>
      <c r="F731" s="247">
        <v>30317</v>
      </c>
      <c r="G731" s="245" t="s">
        <v>806</v>
      </c>
      <c r="H731" s="245" t="s">
        <v>440</v>
      </c>
      <c r="I731" s="248" t="str">
        <f>VLOOKUP(A731,ورقة4!$A$1:$B$1271,2,0)</f>
        <v>الثانية</v>
      </c>
      <c r="T731" s="249"/>
    </row>
    <row r="732" spans="1:20" x14ac:dyDescent="0.3">
      <c r="A732" s="245">
        <v>119563</v>
      </c>
      <c r="B732" s="245" t="s">
        <v>2168</v>
      </c>
      <c r="C732" s="245" t="s">
        <v>716</v>
      </c>
      <c r="D732" s="245" t="s">
        <v>338</v>
      </c>
      <c r="E732" s="245" t="s">
        <v>439</v>
      </c>
      <c r="F732" s="247"/>
      <c r="H732" s="245" t="s">
        <v>440</v>
      </c>
      <c r="I732" s="248" t="str">
        <f>VLOOKUP(A732,ورقة4!$A$1:$B$1271,2,0)</f>
        <v>الثانية</v>
      </c>
      <c r="T732" s="249"/>
    </row>
    <row r="733" spans="1:20" x14ac:dyDescent="0.3">
      <c r="A733" s="245">
        <v>122378</v>
      </c>
      <c r="B733" s="245" t="s">
        <v>2188</v>
      </c>
      <c r="C733" s="245" t="s">
        <v>72</v>
      </c>
      <c r="D733" s="245" t="s">
        <v>291</v>
      </c>
      <c r="E733" s="245" t="s">
        <v>439</v>
      </c>
      <c r="F733" s="247">
        <v>30870</v>
      </c>
      <c r="G733" s="245" t="s">
        <v>444</v>
      </c>
      <c r="H733" s="245" t="s">
        <v>440</v>
      </c>
      <c r="I733" s="248" t="str">
        <f>VLOOKUP(A733,ورقة4!$A$1:$B$1271,2,0)</f>
        <v>الثانية</v>
      </c>
      <c r="T733" s="249"/>
    </row>
    <row r="734" spans="1:20" x14ac:dyDescent="0.3">
      <c r="A734" s="245">
        <v>121447</v>
      </c>
      <c r="B734" s="245" t="s">
        <v>2190</v>
      </c>
      <c r="C734" s="245" t="s">
        <v>178</v>
      </c>
      <c r="D734" s="245" t="s">
        <v>313</v>
      </c>
      <c r="E734" s="245" t="s">
        <v>439</v>
      </c>
      <c r="F734" s="247">
        <v>31149</v>
      </c>
      <c r="G734" s="245" t="s">
        <v>808</v>
      </c>
      <c r="H734" s="245" t="s">
        <v>440</v>
      </c>
      <c r="I734" s="248" t="str">
        <f>VLOOKUP(A734,ورقة4!$A$1:$B$1271,2,0)</f>
        <v>الثانية</v>
      </c>
      <c r="T734" s="249"/>
    </row>
    <row r="735" spans="1:20" x14ac:dyDescent="0.3">
      <c r="A735" s="245">
        <v>121805</v>
      </c>
      <c r="B735" s="245" t="s">
        <v>2192</v>
      </c>
      <c r="C735" s="245" t="s">
        <v>2193</v>
      </c>
      <c r="D735" s="245" t="s">
        <v>309</v>
      </c>
      <c r="E735" s="245" t="s">
        <v>439</v>
      </c>
      <c r="F735" s="247">
        <v>30761</v>
      </c>
      <c r="G735" s="245" t="s">
        <v>818</v>
      </c>
      <c r="H735" s="245" t="s">
        <v>440</v>
      </c>
      <c r="I735" s="248" t="str">
        <f>VLOOKUP(A735,ورقة4!$A$1:$B$1271,2,0)</f>
        <v>الثانية</v>
      </c>
      <c r="T735" s="249"/>
    </row>
    <row r="736" spans="1:20" x14ac:dyDescent="0.3">
      <c r="A736" s="245">
        <v>122260</v>
      </c>
      <c r="B736" s="245" t="s">
        <v>2202</v>
      </c>
      <c r="C736" s="245" t="s">
        <v>2203</v>
      </c>
      <c r="D736" s="245" t="s">
        <v>587</v>
      </c>
      <c r="E736" s="245" t="s">
        <v>439</v>
      </c>
      <c r="F736" s="247">
        <v>31506</v>
      </c>
      <c r="G736" s="245" t="s">
        <v>415</v>
      </c>
      <c r="H736" s="245" t="s">
        <v>440</v>
      </c>
      <c r="I736" s="248" t="str">
        <f>VLOOKUP(A736,ورقة4!$A$1:$B$1271,2,0)</f>
        <v>الثانية</v>
      </c>
      <c r="T736" s="249"/>
    </row>
    <row r="737" spans="1:20" x14ac:dyDescent="0.3">
      <c r="A737" s="245">
        <v>122584</v>
      </c>
      <c r="B737" s="245" t="s">
        <v>2206</v>
      </c>
      <c r="C737" s="245" t="s">
        <v>97</v>
      </c>
      <c r="D737" s="245" t="s">
        <v>643</v>
      </c>
      <c r="E737" s="245" t="s">
        <v>439</v>
      </c>
      <c r="F737" s="247">
        <v>30803</v>
      </c>
      <c r="G737" s="245" t="s">
        <v>832</v>
      </c>
      <c r="H737" s="245" t="s">
        <v>440</v>
      </c>
      <c r="I737" s="248" t="str">
        <f>VLOOKUP(A737,ورقة4!$A$1:$B$1271,2,0)</f>
        <v>الثانية</v>
      </c>
      <c r="T737" s="249"/>
    </row>
    <row r="738" spans="1:20" x14ac:dyDescent="0.3">
      <c r="A738" s="245">
        <v>121976</v>
      </c>
      <c r="B738" s="245" t="s">
        <v>2227</v>
      </c>
      <c r="C738" s="245" t="s">
        <v>205</v>
      </c>
      <c r="D738" s="245" t="s">
        <v>719</v>
      </c>
      <c r="E738" s="245" t="s">
        <v>439</v>
      </c>
      <c r="F738" s="247">
        <v>31464</v>
      </c>
      <c r="G738" s="245" t="s">
        <v>2228</v>
      </c>
      <c r="H738" s="245" t="s">
        <v>440</v>
      </c>
      <c r="I738" s="248" t="str">
        <f>VLOOKUP(A738,ورقة4!$A$1:$B$1271,2,0)</f>
        <v>الثانية</v>
      </c>
      <c r="T738" s="249"/>
    </row>
    <row r="739" spans="1:20" x14ac:dyDescent="0.3">
      <c r="A739" s="245">
        <v>115767</v>
      </c>
      <c r="B739" s="245" t="s">
        <v>2229</v>
      </c>
      <c r="C739" s="245" t="s">
        <v>78</v>
      </c>
      <c r="D739" s="245" t="s">
        <v>365</v>
      </c>
      <c r="E739" s="245" t="s">
        <v>439</v>
      </c>
      <c r="F739" s="247">
        <v>30689</v>
      </c>
      <c r="G739" s="245" t="s">
        <v>2230</v>
      </c>
      <c r="H739" s="245" t="s">
        <v>440</v>
      </c>
      <c r="I739" s="248" t="str">
        <f>VLOOKUP(A739,ورقة4!$A$1:$B$1271,2,0)</f>
        <v>الثانية</v>
      </c>
      <c r="T739" s="249"/>
    </row>
    <row r="740" spans="1:20" x14ac:dyDescent="0.3">
      <c r="A740" s="245">
        <v>121565</v>
      </c>
      <c r="B740" s="245" t="s">
        <v>2246</v>
      </c>
      <c r="C740" s="245" t="s">
        <v>742</v>
      </c>
      <c r="D740" s="245" t="s">
        <v>2247</v>
      </c>
      <c r="E740" s="245" t="s">
        <v>439</v>
      </c>
      <c r="F740" s="247">
        <v>31048</v>
      </c>
      <c r="G740" s="245" t="s">
        <v>2248</v>
      </c>
      <c r="H740" s="245" t="s">
        <v>440</v>
      </c>
      <c r="I740" s="248" t="str">
        <f>VLOOKUP(A740,ورقة4!$A$1:$B$1271,2,0)</f>
        <v>الثانية</v>
      </c>
      <c r="T740" s="249"/>
    </row>
    <row r="741" spans="1:20" x14ac:dyDescent="0.3">
      <c r="A741" s="245">
        <v>118270</v>
      </c>
      <c r="B741" s="245" t="s">
        <v>2249</v>
      </c>
      <c r="C741" s="245" t="s">
        <v>75</v>
      </c>
      <c r="D741" s="245" t="s">
        <v>533</v>
      </c>
      <c r="E741" s="245" t="s">
        <v>439</v>
      </c>
      <c r="F741" s="247">
        <v>31114</v>
      </c>
      <c r="G741" s="245" t="s">
        <v>2250</v>
      </c>
      <c r="H741" s="245" t="s">
        <v>440</v>
      </c>
      <c r="I741" s="248" t="str">
        <f>VLOOKUP(A741,ورقة4!$A$1:$B$1271,2,0)</f>
        <v>الثانية</v>
      </c>
      <c r="T741" s="249"/>
    </row>
    <row r="742" spans="1:20" x14ac:dyDescent="0.3">
      <c r="A742" s="245">
        <v>122391</v>
      </c>
      <c r="B742" s="245" t="s">
        <v>2277</v>
      </c>
      <c r="C742" s="245" t="s">
        <v>172</v>
      </c>
      <c r="D742" s="245" t="s">
        <v>309</v>
      </c>
      <c r="E742" s="245" t="s">
        <v>439</v>
      </c>
      <c r="F742" s="247">
        <v>32378</v>
      </c>
      <c r="G742" s="245" t="s">
        <v>415</v>
      </c>
      <c r="H742" s="245" t="s">
        <v>440</v>
      </c>
      <c r="I742" s="248" t="str">
        <f>VLOOKUP(A742,ورقة4!$A$1:$B$1271,2,0)</f>
        <v>الثانية</v>
      </c>
      <c r="T742" s="249"/>
    </row>
    <row r="743" spans="1:20" x14ac:dyDescent="0.3">
      <c r="A743" s="245">
        <v>121349</v>
      </c>
      <c r="B743" s="245" t="s">
        <v>2280</v>
      </c>
      <c r="C743" s="245" t="s">
        <v>176</v>
      </c>
      <c r="D743" s="245" t="s">
        <v>248</v>
      </c>
      <c r="E743" s="245" t="s">
        <v>439</v>
      </c>
      <c r="F743" s="247">
        <v>32143</v>
      </c>
      <c r="G743" s="245" t="s">
        <v>415</v>
      </c>
      <c r="H743" s="245" t="s">
        <v>440</v>
      </c>
      <c r="I743" s="248" t="str">
        <f>VLOOKUP(A743,ورقة4!$A$1:$B$1271,2,0)</f>
        <v>الثانية</v>
      </c>
      <c r="T743" s="249"/>
    </row>
    <row r="744" spans="1:20" x14ac:dyDescent="0.3">
      <c r="A744" s="245">
        <v>122819</v>
      </c>
      <c r="B744" s="245" t="s">
        <v>2281</v>
      </c>
      <c r="C744" s="245" t="s">
        <v>93</v>
      </c>
      <c r="D744" s="245" t="s">
        <v>685</v>
      </c>
      <c r="E744" s="245" t="s">
        <v>439</v>
      </c>
      <c r="F744" s="247">
        <v>32143</v>
      </c>
      <c r="H744" s="245" t="s">
        <v>440</v>
      </c>
      <c r="I744" s="248" t="str">
        <f>VLOOKUP(A744,ورقة4!$A$1:$B$1271,2,0)</f>
        <v>الثانية</v>
      </c>
      <c r="T744" s="249"/>
    </row>
    <row r="745" spans="1:20" x14ac:dyDescent="0.3">
      <c r="A745" s="245">
        <v>123109</v>
      </c>
      <c r="B745" s="245" t="s">
        <v>2282</v>
      </c>
      <c r="C745" s="245" t="s">
        <v>171</v>
      </c>
      <c r="D745" s="245" t="s">
        <v>2283</v>
      </c>
      <c r="E745" s="245" t="s">
        <v>439</v>
      </c>
      <c r="F745" s="247">
        <v>32874</v>
      </c>
      <c r="G745" s="245" t="s">
        <v>787</v>
      </c>
      <c r="H745" s="245" t="s">
        <v>440</v>
      </c>
      <c r="I745" s="248" t="str">
        <f>VLOOKUP(A745,ورقة4!$A$1:$B$1271,2,0)</f>
        <v>الثانية</v>
      </c>
      <c r="T745" s="249"/>
    </row>
    <row r="746" spans="1:20" x14ac:dyDescent="0.3">
      <c r="A746" s="245">
        <v>122573</v>
      </c>
      <c r="B746" s="245" t="s">
        <v>2292</v>
      </c>
      <c r="C746" s="245" t="s">
        <v>67</v>
      </c>
      <c r="D746" s="245" t="s">
        <v>220</v>
      </c>
      <c r="E746" s="245" t="s">
        <v>439</v>
      </c>
      <c r="F746" s="247">
        <v>31672</v>
      </c>
      <c r="G746" s="245" t="s">
        <v>804</v>
      </c>
      <c r="H746" s="245" t="s">
        <v>440</v>
      </c>
      <c r="I746" s="248" t="str">
        <f>VLOOKUP(A746,ورقة4!$A$1:$B$1271,2,0)</f>
        <v>الثانية</v>
      </c>
      <c r="T746" s="249"/>
    </row>
    <row r="747" spans="1:20" x14ac:dyDescent="0.3">
      <c r="A747" s="245">
        <v>122397</v>
      </c>
      <c r="B747" s="245" t="s">
        <v>2312</v>
      </c>
      <c r="C747" s="245" t="s">
        <v>74</v>
      </c>
      <c r="D747" s="245" t="s">
        <v>918</v>
      </c>
      <c r="E747" s="245" t="s">
        <v>439</v>
      </c>
      <c r="F747" s="247">
        <v>32916</v>
      </c>
      <c r="G747" s="245" t="s">
        <v>808</v>
      </c>
      <c r="H747" s="245" t="s">
        <v>440</v>
      </c>
      <c r="I747" s="248" t="str">
        <f>VLOOKUP(A747,ورقة4!$A$1:$B$1271,2,0)</f>
        <v>الثانية</v>
      </c>
      <c r="T747" s="249"/>
    </row>
    <row r="748" spans="1:20" x14ac:dyDescent="0.3">
      <c r="A748" s="245">
        <v>121353</v>
      </c>
      <c r="B748" s="245" t="s">
        <v>2314</v>
      </c>
      <c r="C748" s="245" t="s">
        <v>632</v>
      </c>
      <c r="D748" s="245" t="s">
        <v>2315</v>
      </c>
      <c r="E748" s="245" t="s">
        <v>439</v>
      </c>
      <c r="F748" s="247">
        <v>31472</v>
      </c>
      <c r="G748" s="245" t="s">
        <v>424</v>
      </c>
      <c r="H748" s="245" t="s">
        <v>440</v>
      </c>
      <c r="I748" s="248" t="str">
        <f>VLOOKUP(A748,ورقة4!$A$1:$B$1271,2,0)</f>
        <v>الثانية</v>
      </c>
      <c r="T748" s="249"/>
    </row>
    <row r="749" spans="1:20" x14ac:dyDescent="0.3">
      <c r="A749" s="245">
        <v>109451</v>
      </c>
      <c r="B749" s="245" t="s">
        <v>2316</v>
      </c>
      <c r="C749" s="245" t="s">
        <v>117</v>
      </c>
      <c r="D749" s="245" t="s">
        <v>280</v>
      </c>
      <c r="E749" s="245" t="s">
        <v>439</v>
      </c>
      <c r="F749" s="247">
        <v>25091</v>
      </c>
      <c r="G749" s="245" t="s">
        <v>415</v>
      </c>
      <c r="H749" s="245" t="s">
        <v>440</v>
      </c>
      <c r="I749" s="248" t="str">
        <f>VLOOKUP(A749,ورقة4!$A$1:$B$1271,2,0)</f>
        <v>الثانية</v>
      </c>
      <c r="T749" s="249"/>
    </row>
    <row r="750" spans="1:20" x14ac:dyDescent="0.3">
      <c r="A750" s="245">
        <v>120263</v>
      </c>
      <c r="B750" s="245" t="s">
        <v>2317</v>
      </c>
      <c r="C750" s="245" t="s">
        <v>121</v>
      </c>
      <c r="D750" s="245" t="s">
        <v>246</v>
      </c>
      <c r="E750" s="245" t="s">
        <v>439</v>
      </c>
      <c r="F750" s="247">
        <v>32628</v>
      </c>
      <c r="G750" s="245" t="s">
        <v>415</v>
      </c>
      <c r="H750" s="245" t="s">
        <v>440</v>
      </c>
      <c r="I750" s="248" t="str">
        <f>VLOOKUP(A750,ورقة4!$A$1:$B$1271,2,0)</f>
        <v>الثانية</v>
      </c>
      <c r="T750" s="249"/>
    </row>
    <row r="751" spans="1:20" x14ac:dyDescent="0.3">
      <c r="A751" s="245">
        <v>123185</v>
      </c>
      <c r="B751" s="245" t="s">
        <v>2318</v>
      </c>
      <c r="C751" s="245" t="s">
        <v>2319</v>
      </c>
      <c r="D751" s="245" t="s">
        <v>2320</v>
      </c>
      <c r="E751" s="245" t="s">
        <v>439</v>
      </c>
      <c r="F751" s="247">
        <v>32874</v>
      </c>
      <c r="G751" s="245" t="s">
        <v>415</v>
      </c>
      <c r="H751" s="245" t="s">
        <v>440</v>
      </c>
      <c r="I751" s="248" t="str">
        <f>VLOOKUP(A751,ورقة4!$A$1:$B$1271,2,0)</f>
        <v>الثانية</v>
      </c>
      <c r="T751" s="249"/>
    </row>
    <row r="752" spans="1:20" x14ac:dyDescent="0.3">
      <c r="A752" s="245">
        <v>121108</v>
      </c>
      <c r="B752" s="245" t="s">
        <v>2356</v>
      </c>
      <c r="C752" s="245" t="s">
        <v>102</v>
      </c>
      <c r="D752" s="245" t="s">
        <v>385</v>
      </c>
      <c r="E752" s="245" t="s">
        <v>439</v>
      </c>
      <c r="F752" s="247">
        <v>32874</v>
      </c>
      <c r="G752" s="245" t="s">
        <v>434</v>
      </c>
      <c r="H752" s="245" t="s">
        <v>440</v>
      </c>
      <c r="I752" s="248" t="str">
        <f>VLOOKUP(A752,ورقة4!$A$1:$B$1271,2,0)</f>
        <v>الثانية</v>
      </c>
      <c r="T752" s="249"/>
    </row>
    <row r="753" spans="1:20" x14ac:dyDescent="0.3">
      <c r="A753" s="245">
        <v>116558</v>
      </c>
      <c r="B753" s="245" t="s">
        <v>2358</v>
      </c>
      <c r="C753" s="245" t="s">
        <v>131</v>
      </c>
      <c r="D753" s="245" t="s">
        <v>270</v>
      </c>
      <c r="E753" s="245" t="s">
        <v>439</v>
      </c>
      <c r="F753" s="247">
        <v>30696</v>
      </c>
      <c r="G753" s="245" t="s">
        <v>415</v>
      </c>
      <c r="H753" s="245" t="s">
        <v>440</v>
      </c>
      <c r="I753" s="248" t="str">
        <f>VLOOKUP(A753,ورقة4!$A$1:$B$1271,2,0)</f>
        <v>الثانية</v>
      </c>
      <c r="T753" s="249"/>
    </row>
    <row r="754" spans="1:20" x14ac:dyDescent="0.3">
      <c r="A754" s="245">
        <v>119107</v>
      </c>
      <c r="B754" s="245" t="s">
        <v>2359</v>
      </c>
      <c r="C754" s="245" t="s">
        <v>512</v>
      </c>
      <c r="D754" s="245">
        <v>0</v>
      </c>
      <c r="E754" s="245" t="s">
        <v>439</v>
      </c>
      <c r="F754" s="247"/>
      <c r="H754" s="245" t="s">
        <v>440</v>
      </c>
      <c r="I754" s="248" t="str">
        <f>VLOOKUP(A754,ورقة4!$A$1:$B$1271,2,0)</f>
        <v>الثانية</v>
      </c>
      <c r="T754" s="249"/>
    </row>
    <row r="755" spans="1:20" x14ac:dyDescent="0.3">
      <c r="A755" s="245">
        <v>122759</v>
      </c>
      <c r="B755" s="245" t="s">
        <v>2360</v>
      </c>
      <c r="C755" s="245" t="s">
        <v>145</v>
      </c>
      <c r="D755" s="245" t="s">
        <v>314</v>
      </c>
      <c r="E755" s="245" t="s">
        <v>439</v>
      </c>
      <c r="F755" s="247">
        <v>33239</v>
      </c>
      <c r="H755" s="245" t="s">
        <v>440</v>
      </c>
      <c r="I755" s="248" t="str">
        <f>VLOOKUP(A755,ورقة4!$A$1:$B$1271,2,0)</f>
        <v>الثانية</v>
      </c>
      <c r="T755" s="249"/>
    </row>
    <row r="756" spans="1:20" x14ac:dyDescent="0.3">
      <c r="A756" s="245">
        <v>122993</v>
      </c>
      <c r="B756" s="245" t="s">
        <v>2361</v>
      </c>
      <c r="C756" s="245" t="s">
        <v>163</v>
      </c>
      <c r="D756" s="245" t="s">
        <v>2362</v>
      </c>
      <c r="E756" s="245" t="s">
        <v>439</v>
      </c>
      <c r="F756" s="247">
        <v>32143</v>
      </c>
      <c r="H756" s="245" t="s">
        <v>440</v>
      </c>
      <c r="I756" s="248" t="str">
        <f>VLOOKUP(A756,ورقة4!$A$1:$B$1271,2,0)</f>
        <v>الثانية</v>
      </c>
      <c r="T756" s="249"/>
    </row>
    <row r="757" spans="1:20" x14ac:dyDescent="0.3">
      <c r="A757" s="245">
        <v>123225</v>
      </c>
      <c r="B757" s="245" t="s">
        <v>2363</v>
      </c>
      <c r="C757" s="245" t="s">
        <v>2364</v>
      </c>
      <c r="D757" s="245" t="s">
        <v>2365</v>
      </c>
      <c r="E757" s="245" t="s">
        <v>439</v>
      </c>
      <c r="F757" s="247">
        <v>32874</v>
      </c>
      <c r="H757" s="245" t="s">
        <v>440</v>
      </c>
      <c r="I757" s="248" t="str">
        <f>VLOOKUP(A757,ورقة4!$A$1:$B$1271,2,0)</f>
        <v>الثانية</v>
      </c>
      <c r="T757" s="249"/>
    </row>
    <row r="758" spans="1:20" x14ac:dyDescent="0.3">
      <c r="A758" s="245">
        <v>117248</v>
      </c>
      <c r="B758" s="245" t="s">
        <v>2368</v>
      </c>
      <c r="C758" s="245" t="s">
        <v>2369</v>
      </c>
      <c r="D758" s="245" t="s">
        <v>505</v>
      </c>
      <c r="E758" s="245" t="s">
        <v>439</v>
      </c>
      <c r="F758" s="247">
        <v>30270</v>
      </c>
      <c r="G758" s="245" t="s">
        <v>415</v>
      </c>
      <c r="H758" s="245" t="s">
        <v>440</v>
      </c>
      <c r="I758" s="248" t="str">
        <f>VLOOKUP(A758,ورقة4!$A$1:$B$1271,2,0)</f>
        <v>الثانية</v>
      </c>
      <c r="T758" s="249"/>
    </row>
    <row r="759" spans="1:20" x14ac:dyDescent="0.3">
      <c r="A759" s="245">
        <v>120347</v>
      </c>
      <c r="B759" s="245" t="s">
        <v>2370</v>
      </c>
      <c r="C759" s="245" t="s">
        <v>72</v>
      </c>
      <c r="D759" s="245" t="s">
        <v>291</v>
      </c>
      <c r="E759" s="245" t="s">
        <v>439</v>
      </c>
      <c r="F759" s="247">
        <v>32745</v>
      </c>
      <c r="G759" s="245" t="s">
        <v>415</v>
      </c>
      <c r="H759" s="245" t="s">
        <v>440</v>
      </c>
      <c r="I759" s="248" t="str">
        <f>VLOOKUP(A759,ورقة4!$A$1:$B$1271,2,0)</f>
        <v>الثانية</v>
      </c>
      <c r="T759" s="249"/>
    </row>
    <row r="760" spans="1:20" x14ac:dyDescent="0.3">
      <c r="A760" s="245">
        <v>122484</v>
      </c>
      <c r="B760" s="245" t="s">
        <v>2371</v>
      </c>
      <c r="C760" s="245" t="s">
        <v>386</v>
      </c>
      <c r="D760" s="245" t="s">
        <v>265</v>
      </c>
      <c r="E760" s="245" t="s">
        <v>439</v>
      </c>
      <c r="F760" s="247">
        <v>32728</v>
      </c>
      <c r="G760" s="245" t="s">
        <v>2372</v>
      </c>
      <c r="H760" s="245" t="s">
        <v>440</v>
      </c>
      <c r="I760" s="248" t="str">
        <f>VLOOKUP(A760,ورقة4!$A$1:$B$1271,2,0)</f>
        <v>الثانية</v>
      </c>
      <c r="T760" s="249"/>
    </row>
    <row r="761" spans="1:20" x14ac:dyDescent="0.3">
      <c r="A761" s="245">
        <v>123025</v>
      </c>
      <c r="B761" s="245" t="s">
        <v>2374</v>
      </c>
      <c r="C761" s="245" t="s">
        <v>96</v>
      </c>
      <c r="D761" s="245" t="s">
        <v>2375</v>
      </c>
      <c r="E761" s="245" t="s">
        <v>439</v>
      </c>
      <c r="F761" s="247">
        <v>33239</v>
      </c>
      <c r="G761" s="245" t="s">
        <v>795</v>
      </c>
      <c r="H761" s="245" t="s">
        <v>440</v>
      </c>
      <c r="I761" s="248" t="str">
        <f>VLOOKUP(A761,ورقة4!$A$1:$B$1271,2,0)</f>
        <v>الثانية</v>
      </c>
      <c r="T761" s="249"/>
    </row>
    <row r="762" spans="1:20" x14ac:dyDescent="0.3">
      <c r="A762" s="245">
        <v>122091</v>
      </c>
      <c r="B762" s="245" t="s">
        <v>2376</v>
      </c>
      <c r="C762" s="245" t="s">
        <v>2377</v>
      </c>
      <c r="D762" s="245" t="s">
        <v>265</v>
      </c>
      <c r="E762" s="245" t="s">
        <v>439</v>
      </c>
      <c r="F762" s="247">
        <v>29320</v>
      </c>
      <c r="G762" s="245" t="s">
        <v>808</v>
      </c>
      <c r="H762" s="245" t="s">
        <v>440</v>
      </c>
      <c r="I762" s="248" t="str">
        <f>VLOOKUP(A762,ورقة4!$A$1:$B$1271,2,0)</f>
        <v>الثانية</v>
      </c>
      <c r="T762" s="249"/>
    </row>
    <row r="763" spans="1:20" x14ac:dyDescent="0.3">
      <c r="A763" s="245">
        <v>120888</v>
      </c>
      <c r="B763" s="245" t="s">
        <v>2411</v>
      </c>
      <c r="C763" s="245" t="s">
        <v>105</v>
      </c>
      <c r="D763" s="245" t="s">
        <v>312</v>
      </c>
      <c r="E763" s="245" t="s">
        <v>439</v>
      </c>
      <c r="F763" s="247">
        <v>33242</v>
      </c>
      <c r="G763" s="245" t="s">
        <v>808</v>
      </c>
      <c r="H763" s="245" t="s">
        <v>440</v>
      </c>
      <c r="I763" s="248" t="str">
        <f>VLOOKUP(A763,ورقة4!$A$1:$B$1271,2,0)</f>
        <v>الثانية</v>
      </c>
      <c r="T763" s="249"/>
    </row>
    <row r="764" spans="1:20" x14ac:dyDescent="0.3">
      <c r="A764" s="245">
        <v>121391</v>
      </c>
      <c r="B764" s="245" t="s">
        <v>2412</v>
      </c>
      <c r="C764" s="245" t="s">
        <v>74</v>
      </c>
      <c r="D764" s="245" t="s">
        <v>288</v>
      </c>
      <c r="E764" s="245" t="s">
        <v>439</v>
      </c>
      <c r="F764" s="247">
        <v>28221</v>
      </c>
      <c r="G764" s="245" t="s">
        <v>808</v>
      </c>
      <c r="H764" s="245" t="s">
        <v>440</v>
      </c>
      <c r="I764" s="248" t="str">
        <f>VLOOKUP(A764,ورقة4!$A$1:$B$1271,2,0)</f>
        <v>الثانية</v>
      </c>
      <c r="T764" s="249"/>
    </row>
    <row r="765" spans="1:20" x14ac:dyDescent="0.3">
      <c r="A765" s="245">
        <v>122230</v>
      </c>
      <c r="B765" s="245" t="s">
        <v>2413</v>
      </c>
      <c r="C765" s="245" t="s">
        <v>159</v>
      </c>
      <c r="D765" s="245" t="s">
        <v>253</v>
      </c>
      <c r="E765" s="245" t="s">
        <v>439</v>
      </c>
      <c r="F765" s="247">
        <v>33616</v>
      </c>
      <c r="G765" s="245" t="s">
        <v>415</v>
      </c>
      <c r="H765" s="245" t="s">
        <v>440</v>
      </c>
      <c r="I765" s="248" t="str">
        <f>VLOOKUP(A765,ورقة4!$A$1:$B$1271,2,0)</f>
        <v>الثانية</v>
      </c>
      <c r="T765" s="249"/>
    </row>
    <row r="766" spans="1:20" x14ac:dyDescent="0.3">
      <c r="A766" s="245">
        <v>120886</v>
      </c>
      <c r="B766" s="245" t="s">
        <v>2414</v>
      </c>
      <c r="C766" s="245" t="s">
        <v>728</v>
      </c>
      <c r="D766" s="245" t="s">
        <v>245</v>
      </c>
      <c r="E766" s="245" t="s">
        <v>439</v>
      </c>
      <c r="F766" s="247">
        <v>32988</v>
      </c>
      <c r="G766" s="245" t="s">
        <v>805</v>
      </c>
      <c r="H766" s="245" t="s">
        <v>440</v>
      </c>
      <c r="I766" s="248" t="str">
        <f>VLOOKUP(A766,ورقة4!$A$1:$B$1271,2,0)</f>
        <v>الثانية</v>
      </c>
      <c r="T766" s="249"/>
    </row>
    <row r="767" spans="1:20" x14ac:dyDescent="0.3">
      <c r="A767" s="245">
        <v>122320</v>
      </c>
      <c r="B767" s="245" t="s">
        <v>2415</v>
      </c>
      <c r="C767" s="245" t="s">
        <v>733</v>
      </c>
      <c r="D767" s="245" t="s">
        <v>2133</v>
      </c>
      <c r="E767" s="245" t="s">
        <v>439</v>
      </c>
      <c r="F767" s="247">
        <v>33366</v>
      </c>
      <c r="G767" s="245" t="s">
        <v>808</v>
      </c>
      <c r="H767" s="245" t="s">
        <v>440</v>
      </c>
      <c r="I767" s="248" t="str">
        <f>VLOOKUP(A767,ورقة4!$A$1:$B$1271,2,0)</f>
        <v>الثانية</v>
      </c>
      <c r="T767" s="249"/>
    </row>
    <row r="768" spans="1:20" x14ac:dyDescent="0.3">
      <c r="A768" s="245">
        <v>123293</v>
      </c>
      <c r="B768" s="245" t="s">
        <v>2419</v>
      </c>
      <c r="C768" s="245" t="s">
        <v>77</v>
      </c>
      <c r="D768" s="245" t="s">
        <v>2420</v>
      </c>
      <c r="E768" s="245" t="s">
        <v>439</v>
      </c>
      <c r="F768" s="247">
        <v>33581</v>
      </c>
      <c r="G768" s="245" t="s">
        <v>444</v>
      </c>
      <c r="H768" s="245" t="s">
        <v>440</v>
      </c>
      <c r="I768" s="248" t="str">
        <f>VLOOKUP(A768,ورقة4!$A$1:$B$1271,2,0)</f>
        <v>الثانية</v>
      </c>
      <c r="T768" s="249"/>
    </row>
    <row r="769" spans="1:20" x14ac:dyDescent="0.3">
      <c r="A769" s="245">
        <v>121626</v>
      </c>
      <c r="B769" s="245" t="s">
        <v>2421</v>
      </c>
      <c r="C769" s="245" t="s">
        <v>88</v>
      </c>
      <c r="D769" s="245" t="s">
        <v>696</v>
      </c>
      <c r="E769" s="245" t="s">
        <v>439</v>
      </c>
      <c r="F769" s="247">
        <v>33240</v>
      </c>
      <c r="G769" s="245" t="s">
        <v>808</v>
      </c>
      <c r="H769" s="245" t="s">
        <v>440</v>
      </c>
      <c r="I769" s="248" t="str">
        <f>VLOOKUP(A769,ورقة4!$A$1:$B$1271,2,0)</f>
        <v>الثانية</v>
      </c>
      <c r="T769" s="249"/>
    </row>
    <row r="770" spans="1:20" x14ac:dyDescent="0.3">
      <c r="A770" s="245">
        <v>121956</v>
      </c>
      <c r="B770" s="245" t="s">
        <v>2422</v>
      </c>
      <c r="C770" s="245" t="s">
        <v>209</v>
      </c>
      <c r="D770" s="245" t="s">
        <v>644</v>
      </c>
      <c r="E770" s="245" t="s">
        <v>439</v>
      </c>
      <c r="F770" s="247">
        <v>29856</v>
      </c>
      <c r="G770" s="245" t="s">
        <v>808</v>
      </c>
      <c r="H770" s="245" t="s">
        <v>440</v>
      </c>
      <c r="I770" s="248" t="str">
        <f>VLOOKUP(A770,ورقة4!$A$1:$B$1271,2,0)</f>
        <v>الثانية</v>
      </c>
      <c r="T770" s="249"/>
    </row>
    <row r="771" spans="1:20" x14ac:dyDescent="0.3">
      <c r="A771" s="245">
        <v>123029</v>
      </c>
      <c r="B771" s="245" t="s">
        <v>2424</v>
      </c>
      <c r="C771" s="245" t="s">
        <v>115</v>
      </c>
      <c r="D771" s="245" t="s">
        <v>287</v>
      </c>
      <c r="E771" s="245" t="s">
        <v>439</v>
      </c>
      <c r="F771" s="247">
        <v>33239</v>
      </c>
      <c r="H771" s="245" t="s">
        <v>440</v>
      </c>
      <c r="I771" s="248" t="str">
        <f>VLOOKUP(A771,ورقة4!$A$1:$B$1271,2,0)</f>
        <v>الثانية</v>
      </c>
      <c r="T771" s="249"/>
    </row>
    <row r="772" spans="1:20" x14ac:dyDescent="0.3">
      <c r="A772" s="245">
        <v>122309</v>
      </c>
      <c r="B772" s="245" t="s">
        <v>2426</v>
      </c>
      <c r="C772" s="245" t="s">
        <v>171</v>
      </c>
      <c r="D772" s="245" t="s">
        <v>2427</v>
      </c>
      <c r="E772" s="245" t="s">
        <v>439</v>
      </c>
      <c r="F772" s="247">
        <v>33300</v>
      </c>
      <c r="G772" s="245" t="s">
        <v>790</v>
      </c>
      <c r="H772" s="245" t="s">
        <v>440</v>
      </c>
      <c r="I772" s="248" t="str">
        <f>VLOOKUP(A772,ورقة4!$A$1:$B$1271,2,0)</f>
        <v>الثانية</v>
      </c>
      <c r="T772" s="249"/>
    </row>
    <row r="773" spans="1:20" x14ac:dyDescent="0.3">
      <c r="A773" s="245">
        <v>122543</v>
      </c>
      <c r="B773" s="245" t="s">
        <v>2428</v>
      </c>
      <c r="C773" s="245" t="s">
        <v>72</v>
      </c>
      <c r="D773" s="245" t="s">
        <v>2429</v>
      </c>
      <c r="E773" s="245" t="s">
        <v>439</v>
      </c>
      <c r="F773" s="247">
        <v>32519</v>
      </c>
      <c r="G773" s="245" t="s">
        <v>801</v>
      </c>
      <c r="H773" s="245" t="s">
        <v>440</v>
      </c>
      <c r="I773" s="248" t="str">
        <f>VLOOKUP(A773,ورقة4!$A$1:$B$1271,2,0)</f>
        <v>الثانية</v>
      </c>
      <c r="T773" s="249"/>
    </row>
    <row r="774" spans="1:20" x14ac:dyDescent="0.3">
      <c r="A774" s="245">
        <v>117779</v>
      </c>
      <c r="B774" s="245" t="s">
        <v>2462</v>
      </c>
      <c r="C774" s="245" t="s">
        <v>140</v>
      </c>
      <c r="D774" s="245" t="s">
        <v>348</v>
      </c>
      <c r="E774" s="245" t="s">
        <v>439</v>
      </c>
      <c r="F774" s="247">
        <v>33604</v>
      </c>
      <c r="G774" s="245" t="s">
        <v>425</v>
      </c>
      <c r="H774" s="245" t="s">
        <v>440</v>
      </c>
      <c r="I774" s="248" t="str">
        <f>VLOOKUP(A774,ورقة4!$A$1:$B$1271,2,0)</f>
        <v>الثانية</v>
      </c>
      <c r="T774" s="249"/>
    </row>
    <row r="775" spans="1:20" x14ac:dyDescent="0.3">
      <c r="A775" s="245">
        <v>120870</v>
      </c>
      <c r="B775" s="245" t="s">
        <v>2463</v>
      </c>
      <c r="C775" s="245" t="s">
        <v>689</v>
      </c>
      <c r="D775" s="245" t="s">
        <v>687</v>
      </c>
      <c r="E775" s="245" t="s">
        <v>439</v>
      </c>
      <c r="F775" s="247">
        <v>33428</v>
      </c>
      <c r="G775" s="245" t="s">
        <v>415</v>
      </c>
      <c r="H775" s="245" t="s">
        <v>440</v>
      </c>
      <c r="I775" s="248" t="str">
        <f>VLOOKUP(A775,ورقة4!$A$1:$B$1271,2,0)</f>
        <v>الثانية</v>
      </c>
      <c r="T775" s="249"/>
    </row>
    <row r="776" spans="1:20" x14ac:dyDescent="0.3">
      <c r="A776" s="245">
        <v>120517</v>
      </c>
      <c r="B776" s="245" t="s">
        <v>2464</v>
      </c>
      <c r="C776" s="245" t="s">
        <v>74</v>
      </c>
      <c r="D776" s="245" t="s">
        <v>2465</v>
      </c>
      <c r="E776" s="245" t="s">
        <v>439</v>
      </c>
      <c r="F776" s="247">
        <v>34000</v>
      </c>
      <c r="G776" s="245" t="s">
        <v>415</v>
      </c>
      <c r="H776" s="245" t="s">
        <v>440</v>
      </c>
      <c r="I776" s="248" t="str">
        <f>VLOOKUP(A776,ورقة4!$A$1:$B$1271,2,0)</f>
        <v>الثانية</v>
      </c>
      <c r="T776" s="249"/>
    </row>
    <row r="777" spans="1:20" x14ac:dyDescent="0.3">
      <c r="A777" s="245">
        <v>121434</v>
      </c>
      <c r="B777" s="245" t="s">
        <v>2466</v>
      </c>
      <c r="C777" s="245" t="s">
        <v>97</v>
      </c>
      <c r="D777" s="245" t="s">
        <v>261</v>
      </c>
      <c r="E777" s="245" t="s">
        <v>439</v>
      </c>
      <c r="F777" s="247">
        <v>33240</v>
      </c>
      <c r="G777" s="245" t="s">
        <v>444</v>
      </c>
      <c r="H777" s="245" t="s">
        <v>440</v>
      </c>
      <c r="I777" s="248" t="str">
        <f>VLOOKUP(A777,ورقة4!$A$1:$B$1271,2,0)</f>
        <v>الثانية</v>
      </c>
      <c r="T777" s="249"/>
    </row>
    <row r="778" spans="1:20" x14ac:dyDescent="0.3">
      <c r="A778" s="245">
        <v>120538</v>
      </c>
      <c r="B778" s="245" t="s">
        <v>2467</v>
      </c>
      <c r="C778" s="245" t="s">
        <v>515</v>
      </c>
      <c r="D778" s="245" t="s">
        <v>660</v>
      </c>
      <c r="E778" s="245" t="s">
        <v>439</v>
      </c>
      <c r="F778" s="247">
        <v>32923</v>
      </c>
      <c r="G778" s="245" t="s">
        <v>808</v>
      </c>
      <c r="H778" s="245" t="s">
        <v>440</v>
      </c>
      <c r="I778" s="248" t="str">
        <f>VLOOKUP(A778,ورقة4!$A$1:$B$1271,2,0)</f>
        <v>الثانية</v>
      </c>
      <c r="T778" s="249"/>
    </row>
    <row r="779" spans="1:20" x14ac:dyDescent="0.3">
      <c r="A779" s="245">
        <v>121633</v>
      </c>
      <c r="B779" s="245" t="s">
        <v>2468</v>
      </c>
      <c r="C779" s="245" t="s">
        <v>163</v>
      </c>
      <c r="D779" s="245" t="s">
        <v>330</v>
      </c>
      <c r="E779" s="245" t="s">
        <v>439</v>
      </c>
      <c r="F779" s="247">
        <v>33785</v>
      </c>
      <c r="G779" s="245" t="s">
        <v>825</v>
      </c>
      <c r="H779" s="245" t="s">
        <v>440</v>
      </c>
      <c r="I779" s="248" t="str">
        <f>VLOOKUP(A779,ورقة4!$A$1:$B$1271,2,0)</f>
        <v>الثانية</v>
      </c>
      <c r="T779" s="249"/>
    </row>
    <row r="780" spans="1:20" x14ac:dyDescent="0.3">
      <c r="A780" s="245">
        <v>121794</v>
      </c>
      <c r="B780" s="245" t="s">
        <v>2469</v>
      </c>
      <c r="C780" s="245" t="s">
        <v>2470</v>
      </c>
      <c r="D780" s="245" t="s">
        <v>266</v>
      </c>
      <c r="E780" s="245" t="s">
        <v>439</v>
      </c>
      <c r="F780" s="247">
        <v>33613</v>
      </c>
      <c r="G780" s="245" t="s">
        <v>415</v>
      </c>
      <c r="H780" s="245" t="s">
        <v>440</v>
      </c>
      <c r="I780" s="248" t="str">
        <f>VLOOKUP(A780,ورقة4!$A$1:$B$1271,2,0)</f>
        <v>الثانية</v>
      </c>
      <c r="T780" s="249"/>
    </row>
    <row r="781" spans="1:20" x14ac:dyDescent="0.3">
      <c r="A781" s="245">
        <v>122137</v>
      </c>
      <c r="B781" s="245" t="s">
        <v>2473</v>
      </c>
      <c r="C781" s="245" t="s">
        <v>97</v>
      </c>
      <c r="D781" s="245" t="s">
        <v>2474</v>
      </c>
      <c r="E781" s="245" t="s">
        <v>439</v>
      </c>
      <c r="F781" s="247">
        <v>33809</v>
      </c>
      <c r="G781" s="245" t="s">
        <v>2475</v>
      </c>
      <c r="H781" s="245" t="s">
        <v>440</v>
      </c>
      <c r="I781" s="248" t="str">
        <f>VLOOKUP(A781,ورقة4!$A$1:$B$1271,2,0)</f>
        <v>الثانية</v>
      </c>
      <c r="T781" s="249"/>
    </row>
    <row r="782" spans="1:20" x14ac:dyDescent="0.3">
      <c r="A782" s="245">
        <v>121340</v>
      </c>
      <c r="B782" s="245" t="s">
        <v>2478</v>
      </c>
      <c r="C782" s="245" t="s">
        <v>507</v>
      </c>
      <c r="D782" s="245" t="s">
        <v>321</v>
      </c>
      <c r="E782" s="245" t="s">
        <v>439</v>
      </c>
      <c r="F782" s="247">
        <v>33903</v>
      </c>
      <c r="G782" s="245" t="s">
        <v>836</v>
      </c>
      <c r="H782" s="245" t="s">
        <v>440</v>
      </c>
      <c r="I782" s="248" t="str">
        <f>VLOOKUP(A782,ورقة4!$A$1:$B$1271,2,0)</f>
        <v>الثانية</v>
      </c>
      <c r="T782" s="249"/>
    </row>
    <row r="783" spans="1:20" x14ac:dyDescent="0.3">
      <c r="A783" s="245">
        <v>121130</v>
      </c>
      <c r="B783" s="245" t="s">
        <v>2479</v>
      </c>
      <c r="C783" s="245" t="s">
        <v>575</v>
      </c>
      <c r="D783" s="245" t="s">
        <v>506</v>
      </c>
      <c r="E783" s="245" t="s">
        <v>439</v>
      </c>
      <c r="F783" s="247">
        <v>33875</v>
      </c>
      <c r="G783" s="245" t="s">
        <v>808</v>
      </c>
      <c r="H783" s="245" t="s">
        <v>440</v>
      </c>
      <c r="I783" s="248" t="str">
        <f>VLOOKUP(A783,ورقة4!$A$1:$B$1271,2,0)</f>
        <v>الثانية</v>
      </c>
      <c r="T783" s="249"/>
    </row>
    <row r="784" spans="1:20" x14ac:dyDescent="0.3">
      <c r="A784" s="245">
        <v>122213</v>
      </c>
      <c r="B784" s="245" t="s">
        <v>2480</v>
      </c>
      <c r="C784" s="245" t="s">
        <v>531</v>
      </c>
      <c r="D784" s="245" t="s">
        <v>265</v>
      </c>
      <c r="E784" s="245" t="s">
        <v>439</v>
      </c>
      <c r="F784" s="247">
        <v>33970</v>
      </c>
      <c r="G784" s="245" t="s">
        <v>415</v>
      </c>
      <c r="H784" s="245" t="s">
        <v>440</v>
      </c>
      <c r="I784" s="248" t="str">
        <f>VLOOKUP(A784,ورقة4!$A$1:$B$1271,2,0)</f>
        <v>الثانية</v>
      </c>
      <c r="T784" s="249"/>
    </row>
    <row r="785" spans="1:20" x14ac:dyDescent="0.3">
      <c r="A785" s="245">
        <v>123142</v>
      </c>
      <c r="B785" s="245" t="s">
        <v>2481</v>
      </c>
      <c r="C785" s="245" t="s">
        <v>112</v>
      </c>
      <c r="D785" s="245" t="s">
        <v>2482</v>
      </c>
      <c r="E785" s="245" t="s">
        <v>439</v>
      </c>
      <c r="F785" s="247">
        <v>30213</v>
      </c>
      <c r="G785" s="245" t="s">
        <v>415</v>
      </c>
      <c r="H785" s="245" t="s">
        <v>440</v>
      </c>
      <c r="I785" s="248" t="str">
        <f>VLOOKUP(A785,ورقة4!$A$1:$B$1271,2,0)</f>
        <v>الثانية</v>
      </c>
      <c r="T785" s="249"/>
    </row>
    <row r="786" spans="1:20" x14ac:dyDescent="0.3">
      <c r="A786" s="245">
        <v>122817</v>
      </c>
      <c r="B786" s="245" t="s">
        <v>2485</v>
      </c>
      <c r="C786" s="245" t="s">
        <v>129</v>
      </c>
      <c r="D786" s="245" t="s">
        <v>2486</v>
      </c>
      <c r="E786" s="245" t="s">
        <v>439</v>
      </c>
      <c r="F786" s="247">
        <v>33889</v>
      </c>
      <c r="G786" s="245" t="s">
        <v>415</v>
      </c>
      <c r="H786" s="245" t="s">
        <v>440</v>
      </c>
      <c r="I786" s="248" t="str">
        <f>VLOOKUP(A786,ورقة4!$A$1:$B$1271,2,0)</f>
        <v>الثانية</v>
      </c>
      <c r="T786" s="249"/>
    </row>
    <row r="787" spans="1:20" x14ac:dyDescent="0.3">
      <c r="A787" s="245">
        <v>122380</v>
      </c>
      <c r="B787" s="245" t="s">
        <v>2490</v>
      </c>
      <c r="C787" s="245" t="s">
        <v>70</v>
      </c>
      <c r="D787" s="245" t="s">
        <v>2279</v>
      </c>
      <c r="E787" s="245" t="s">
        <v>439</v>
      </c>
      <c r="F787" s="247">
        <v>33861</v>
      </c>
      <c r="G787" s="245" t="s">
        <v>432</v>
      </c>
      <c r="H787" s="245" t="s">
        <v>440</v>
      </c>
      <c r="I787" s="248" t="str">
        <f>VLOOKUP(A787,ورقة4!$A$1:$B$1271,2,0)</f>
        <v>الثانية</v>
      </c>
      <c r="T787" s="249"/>
    </row>
    <row r="788" spans="1:20" x14ac:dyDescent="0.3">
      <c r="A788" s="245">
        <v>118643</v>
      </c>
      <c r="B788" s="245" t="s">
        <v>2491</v>
      </c>
      <c r="C788" s="245" t="s">
        <v>93</v>
      </c>
      <c r="D788" s="245" t="s">
        <v>283</v>
      </c>
      <c r="E788" s="245" t="s">
        <v>439</v>
      </c>
      <c r="F788" s="247">
        <v>34109</v>
      </c>
      <c r="G788" s="245" t="s">
        <v>415</v>
      </c>
      <c r="H788" s="245" t="s">
        <v>440</v>
      </c>
      <c r="I788" s="248" t="str">
        <f>VLOOKUP(A788,ورقة4!$A$1:$B$1271,2,0)</f>
        <v>الثانية</v>
      </c>
      <c r="T788" s="249"/>
    </row>
    <row r="789" spans="1:20" x14ac:dyDescent="0.3">
      <c r="A789" s="245">
        <v>121669</v>
      </c>
      <c r="B789" s="245" t="s">
        <v>2530</v>
      </c>
      <c r="C789" s="245" t="s">
        <v>77</v>
      </c>
      <c r="D789" s="245" t="s">
        <v>245</v>
      </c>
      <c r="E789" s="245" t="s">
        <v>439</v>
      </c>
      <c r="F789" s="247">
        <v>34311</v>
      </c>
      <c r="G789" s="245" t="s">
        <v>808</v>
      </c>
      <c r="H789" s="245" t="s">
        <v>440</v>
      </c>
      <c r="I789" s="248" t="str">
        <f>VLOOKUP(A789,ورقة4!$A$1:$B$1271,2,0)</f>
        <v>الثانية</v>
      </c>
      <c r="T789" s="249"/>
    </row>
    <row r="790" spans="1:20" x14ac:dyDescent="0.3">
      <c r="A790" s="245">
        <v>123292</v>
      </c>
      <c r="B790" s="245" t="s">
        <v>2531</v>
      </c>
      <c r="C790" s="245" t="s">
        <v>156</v>
      </c>
      <c r="D790" s="245" t="s">
        <v>2532</v>
      </c>
      <c r="E790" s="245" t="s">
        <v>439</v>
      </c>
      <c r="F790" s="247">
        <v>34336</v>
      </c>
      <c r="G790" s="245" t="s">
        <v>2533</v>
      </c>
      <c r="H790" s="245" t="s">
        <v>440</v>
      </c>
      <c r="I790" s="248" t="str">
        <f>VLOOKUP(A790,ورقة4!$A$1:$B$1271,2,0)</f>
        <v>الثانية</v>
      </c>
      <c r="T790" s="249"/>
    </row>
    <row r="791" spans="1:20" x14ac:dyDescent="0.3">
      <c r="A791" s="245">
        <v>120805</v>
      </c>
      <c r="B791" s="245" t="s">
        <v>2534</v>
      </c>
      <c r="C791" s="245" t="s">
        <v>137</v>
      </c>
      <c r="D791" s="245" t="s">
        <v>278</v>
      </c>
      <c r="E791" s="245" t="s">
        <v>439</v>
      </c>
      <c r="F791" s="247">
        <v>34649</v>
      </c>
      <c r="G791" s="245" t="s">
        <v>2535</v>
      </c>
      <c r="H791" s="245" t="s">
        <v>440</v>
      </c>
      <c r="I791" s="248" t="str">
        <f>VLOOKUP(A791,ورقة4!$A$1:$B$1271,2,0)</f>
        <v>الثانية</v>
      </c>
      <c r="T791" s="249"/>
    </row>
    <row r="792" spans="1:20" x14ac:dyDescent="0.3">
      <c r="A792" s="245">
        <v>118163</v>
      </c>
      <c r="B792" s="245" t="s">
        <v>2536</v>
      </c>
      <c r="C792" s="245" t="s">
        <v>75</v>
      </c>
      <c r="D792" s="245" t="s">
        <v>684</v>
      </c>
      <c r="E792" s="245" t="s">
        <v>439</v>
      </c>
      <c r="F792" s="247">
        <v>33608</v>
      </c>
      <c r="G792" s="245" t="s">
        <v>808</v>
      </c>
      <c r="H792" s="245" t="s">
        <v>440</v>
      </c>
      <c r="I792" s="248" t="str">
        <f>VLOOKUP(A792,ورقة4!$A$1:$B$1271,2,0)</f>
        <v>الثانية</v>
      </c>
      <c r="T792" s="249"/>
    </row>
    <row r="793" spans="1:20" x14ac:dyDescent="0.3">
      <c r="A793" s="245">
        <v>123191</v>
      </c>
      <c r="B793" s="245" t="s">
        <v>2537</v>
      </c>
      <c r="C793" s="245" t="s">
        <v>2538</v>
      </c>
      <c r="D793" s="245" t="s">
        <v>1005</v>
      </c>
      <c r="E793" s="245" t="s">
        <v>439</v>
      </c>
      <c r="F793" s="247">
        <v>34425</v>
      </c>
      <c r="G793" s="245" t="s">
        <v>415</v>
      </c>
      <c r="H793" s="245" t="s">
        <v>440</v>
      </c>
      <c r="I793" s="248" t="str">
        <f>VLOOKUP(A793,ورقة4!$A$1:$B$1271,2,0)</f>
        <v>الثانية</v>
      </c>
      <c r="T793" s="249"/>
    </row>
    <row r="794" spans="1:20" x14ac:dyDescent="0.3">
      <c r="A794" s="245">
        <v>121873</v>
      </c>
      <c r="B794" s="245" t="s">
        <v>2548</v>
      </c>
      <c r="C794" s="245" t="s">
        <v>747</v>
      </c>
      <c r="D794" s="245" t="s">
        <v>125</v>
      </c>
      <c r="E794" s="245" t="s">
        <v>439</v>
      </c>
      <c r="F794" s="247">
        <v>33244</v>
      </c>
      <c r="G794" s="245" t="s">
        <v>2549</v>
      </c>
      <c r="H794" s="245" t="s">
        <v>440</v>
      </c>
      <c r="I794" s="248" t="str">
        <f>VLOOKUP(A794,ورقة4!$A$1:$B$1271,2,0)</f>
        <v>الثانية</v>
      </c>
      <c r="T794" s="249"/>
    </row>
    <row r="795" spans="1:20" x14ac:dyDescent="0.3">
      <c r="A795" s="245">
        <v>123135</v>
      </c>
      <c r="B795" s="245" t="s">
        <v>2550</v>
      </c>
      <c r="C795" s="245" t="s">
        <v>2551</v>
      </c>
      <c r="D795" s="245" t="s">
        <v>373</v>
      </c>
      <c r="E795" s="245" t="s">
        <v>439</v>
      </c>
      <c r="F795" s="247">
        <v>33604</v>
      </c>
      <c r="H795" s="245" t="s">
        <v>440</v>
      </c>
      <c r="I795" s="248" t="str">
        <f>VLOOKUP(A795,ورقة4!$A$1:$B$1271,2,0)</f>
        <v>الثانية</v>
      </c>
      <c r="T795" s="249"/>
    </row>
    <row r="796" spans="1:20" x14ac:dyDescent="0.3">
      <c r="A796" s="245">
        <v>120211</v>
      </c>
      <c r="B796" s="245" t="s">
        <v>2552</v>
      </c>
      <c r="C796" s="245" t="s">
        <v>181</v>
      </c>
      <c r="D796" s="245" t="s">
        <v>280</v>
      </c>
      <c r="E796" s="245" t="s">
        <v>439</v>
      </c>
      <c r="F796" s="247">
        <v>34189</v>
      </c>
      <c r="G796" s="245" t="s">
        <v>787</v>
      </c>
      <c r="H796" s="245" t="s">
        <v>440</v>
      </c>
      <c r="I796" s="248" t="str">
        <f>VLOOKUP(A796,ورقة4!$A$1:$B$1271,2,0)</f>
        <v>الثانية</v>
      </c>
      <c r="T796" s="249"/>
    </row>
    <row r="797" spans="1:20" x14ac:dyDescent="0.3">
      <c r="A797" s="245">
        <v>120831</v>
      </c>
      <c r="B797" s="245" t="s">
        <v>2553</v>
      </c>
      <c r="C797" s="245" t="s">
        <v>2554</v>
      </c>
      <c r="E797" s="245" t="s">
        <v>439</v>
      </c>
      <c r="F797" s="247"/>
      <c r="H797" s="245" t="s">
        <v>440</v>
      </c>
      <c r="I797" s="248" t="str">
        <f>VLOOKUP(A797,ورقة4!$A$1:$B$1271,2,0)</f>
        <v>الثانية</v>
      </c>
      <c r="T797" s="249"/>
    </row>
    <row r="798" spans="1:20" x14ac:dyDescent="0.3">
      <c r="A798" s="245">
        <v>121655</v>
      </c>
      <c r="B798" s="245" t="s">
        <v>2559</v>
      </c>
      <c r="C798" s="245" t="s">
        <v>217</v>
      </c>
      <c r="D798" s="245" t="s">
        <v>269</v>
      </c>
      <c r="E798" s="245" t="s">
        <v>439</v>
      </c>
      <c r="F798" s="247">
        <v>33984</v>
      </c>
      <c r="G798" s="245" t="s">
        <v>434</v>
      </c>
      <c r="H798" s="245" t="s">
        <v>440</v>
      </c>
      <c r="I798" s="248" t="str">
        <f>VLOOKUP(A798,ورقة4!$A$1:$B$1271,2,0)</f>
        <v>الثانية</v>
      </c>
      <c r="T798" s="249"/>
    </row>
    <row r="799" spans="1:20" x14ac:dyDescent="0.3">
      <c r="A799" s="245">
        <v>123195</v>
      </c>
      <c r="B799" s="245" t="s">
        <v>2560</v>
      </c>
      <c r="C799" s="245" t="s">
        <v>526</v>
      </c>
      <c r="D799" s="245" t="s">
        <v>539</v>
      </c>
      <c r="E799" s="245" t="s">
        <v>439</v>
      </c>
      <c r="F799" s="247">
        <v>33239</v>
      </c>
      <c r="H799" s="245" t="s">
        <v>440</v>
      </c>
      <c r="I799" s="248" t="str">
        <f>VLOOKUP(A799,ورقة4!$A$1:$B$1271,2,0)</f>
        <v>الثانية</v>
      </c>
      <c r="T799" s="249"/>
    </row>
    <row r="800" spans="1:20" x14ac:dyDescent="0.3">
      <c r="A800" s="245">
        <v>123020</v>
      </c>
      <c r="B800" s="245" t="s">
        <v>2561</v>
      </c>
      <c r="C800" s="245" t="s">
        <v>514</v>
      </c>
      <c r="D800" s="245" t="s">
        <v>948</v>
      </c>
      <c r="E800" s="245" t="s">
        <v>439</v>
      </c>
      <c r="F800" s="247">
        <v>33604</v>
      </c>
      <c r="H800" s="245" t="s">
        <v>440</v>
      </c>
      <c r="I800" s="248" t="str">
        <f>VLOOKUP(A800,ورقة4!$A$1:$B$1271,2,0)</f>
        <v>الثانية</v>
      </c>
      <c r="T800" s="249"/>
    </row>
    <row r="801" spans="1:20" x14ac:dyDescent="0.3">
      <c r="A801" s="245">
        <v>118982</v>
      </c>
      <c r="B801" s="245" t="s">
        <v>2566</v>
      </c>
      <c r="C801" s="245" t="s">
        <v>72</v>
      </c>
      <c r="D801" s="245" t="s">
        <v>533</v>
      </c>
      <c r="E801" s="245" t="s">
        <v>439</v>
      </c>
      <c r="F801" s="247">
        <v>33459</v>
      </c>
      <c r="G801" s="245" t="s">
        <v>808</v>
      </c>
      <c r="H801" s="245" t="s">
        <v>440</v>
      </c>
      <c r="I801" s="248" t="str">
        <f>VLOOKUP(A801,ورقة4!$A$1:$B$1271,2,0)</f>
        <v>الثانية</v>
      </c>
      <c r="T801" s="249"/>
    </row>
    <row r="802" spans="1:20" x14ac:dyDescent="0.3">
      <c r="A802" s="245">
        <v>122002</v>
      </c>
      <c r="B802" s="245" t="s">
        <v>2621</v>
      </c>
      <c r="C802" s="245" t="s">
        <v>72</v>
      </c>
      <c r="D802" s="245" t="s">
        <v>2622</v>
      </c>
      <c r="E802" s="245" t="s">
        <v>439</v>
      </c>
      <c r="F802" s="247">
        <v>34700</v>
      </c>
      <c r="G802" s="245" t="s">
        <v>415</v>
      </c>
      <c r="H802" s="245" t="s">
        <v>440</v>
      </c>
      <c r="I802" s="248" t="str">
        <f>VLOOKUP(A802,ورقة4!$A$1:$B$1271,2,0)</f>
        <v>الثانية</v>
      </c>
      <c r="T802" s="249"/>
    </row>
    <row r="803" spans="1:20" x14ac:dyDescent="0.3">
      <c r="A803" s="245">
        <v>120879</v>
      </c>
      <c r="B803" s="245" t="s">
        <v>2624</v>
      </c>
      <c r="C803" s="245" t="s">
        <v>90</v>
      </c>
      <c r="D803" s="245" t="s">
        <v>260</v>
      </c>
      <c r="E803" s="245" t="s">
        <v>439</v>
      </c>
      <c r="F803" s="247">
        <v>34033</v>
      </c>
      <c r="G803" s="245" t="s">
        <v>415</v>
      </c>
      <c r="H803" s="245" t="s">
        <v>440</v>
      </c>
      <c r="I803" s="248" t="str">
        <f>VLOOKUP(A803,ورقة4!$A$1:$B$1271,2,0)</f>
        <v>الثانية</v>
      </c>
      <c r="T803" s="249"/>
    </row>
    <row r="804" spans="1:20" x14ac:dyDescent="0.3">
      <c r="A804" s="245">
        <v>121909</v>
      </c>
      <c r="B804" s="245" t="s">
        <v>2625</v>
      </c>
      <c r="C804" s="245" t="s">
        <v>154</v>
      </c>
      <c r="D804" s="245" t="s">
        <v>586</v>
      </c>
      <c r="E804" s="245" t="s">
        <v>439</v>
      </c>
      <c r="F804" s="247">
        <v>34720</v>
      </c>
      <c r="G804" s="245" t="s">
        <v>415</v>
      </c>
      <c r="H804" s="245" t="s">
        <v>440</v>
      </c>
      <c r="I804" s="248" t="str">
        <f>VLOOKUP(A804,ورقة4!$A$1:$B$1271,2,0)</f>
        <v>الثانية</v>
      </c>
      <c r="T804" s="249"/>
    </row>
    <row r="805" spans="1:20" x14ac:dyDescent="0.3">
      <c r="A805" s="245">
        <v>121925</v>
      </c>
      <c r="B805" s="245" t="s">
        <v>2626</v>
      </c>
      <c r="C805" s="245" t="s">
        <v>69</v>
      </c>
      <c r="D805" s="245" t="s">
        <v>367</v>
      </c>
      <c r="E805" s="245" t="s">
        <v>439</v>
      </c>
      <c r="F805" s="247">
        <v>34710</v>
      </c>
      <c r="G805" s="245" t="s">
        <v>808</v>
      </c>
      <c r="H805" s="245" t="s">
        <v>440</v>
      </c>
      <c r="I805" s="248" t="str">
        <f>VLOOKUP(A805,ورقة4!$A$1:$B$1271,2,0)</f>
        <v>الثانية</v>
      </c>
      <c r="T805" s="249"/>
    </row>
    <row r="806" spans="1:20" x14ac:dyDescent="0.3">
      <c r="A806" s="245">
        <v>116755</v>
      </c>
      <c r="B806" s="245" t="s">
        <v>2630</v>
      </c>
      <c r="C806" s="245" t="s">
        <v>191</v>
      </c>
      <c r="D806" s="245" t="s">
        <v>2631</v>
      </c>
      <c r="E806" s="245" t="s">
        <v>439</v>
      </c>
      <c r="F806" s="247"/>
      <c r="H806" s="245" t="s">
        <v>440</v>
      </c>
      <c r="I806" s="248" t="str">
        <f>VLOOKUP(A806,ورقة4!$A$1:$B$1271,2,0)</f>
        <v>الثانية</v>
      </c>
      <c r="T806" s="249"/>
    </row>
    <row r="807" spans="1:20" x14ac:dyDescent="0.3">
      <c r="A807" s="245">
        <v>121724</v>
      </c>
      <c r="B807" s="245" t="s">
        <v>2632</v>
      </c>
      <c r="C807" s="245" t="s">
        <v>2633</v>
      </c>
      <c r="D807" s="245" t="s">
        <v>220</v>
      </c>
      <c r="E807" s="245" t="s">
        <v>439</v>
      </c>
      <c r="F807" s="247">
        <v>34646</v>
      </c>
      <c r="G807" s="245" t="s">
        <v>2634</v>
      </c>
      <c r="H807" s="245" t="s">
        <v>440</v>
      </c>
      <c r="I807" s="248" t="str">
        <f>VLOOKUP(A807,ورقة4!$A$1:$B$1271,2,0)</f>
        <v>الثانية</v>
      </c>
      <c r="T807" s="249"/>
    </row>
    <row r="808" spans="1:20" x14ac:dyDescent="0.3">
      <c r="A808" s="245">
        <v>123046</v>
      </c>
      <c r="B808" s="245" t="s">
        <v>2635</v>
      </c>
      <c r="C808" s="245" t="s">
        <v>497</v>
      </c>
      <c r="D808" s="245" t="s">
        <v>291</v>
      </c>
      <c r="E808" s="245" t="s">
        <v>439</v>
      </c>
      <c r="F808" s="247">
        <v>34218</v>
      </c>
      <c r="G808" s="245" t="s">
        <v>417</v>
      </c>
      <c r="H808" s="245" t="s">
        <v>440</v>
      </c>
      <c r="I808" s="248" t="str">
        <f>VLOOKUP(A808,ورقة4!$A$1:$B$1271,2,0)</f>
        <v>الثانية</v>
      </c>
      <c r="T808" s="249"/>
    </row>
    <row r="809" spans="1:20" x14ac:dyDescent="0.3">
      <c r="A809" s="245">
        <v>121670</v>
      </c>
      <c r="B809" s="245" t="s">
        <v>2697</v>
      </c>
      <c r="C809" s="245" t="s">
        <v>2698</v>
      </c>
      <c r="D809" s="245" t="s">
        <v>280</v>
      </c>
      <c r="E809" s="245" t="s">
        <v>439</v>
      </c>
      <c r="F809" s="247">
        <v>34574</v>
      </c>
      <c r="G809" s="245" t="s">
        <v>415</v>
      </c>
      <c r="H809" s="245" t="s">
        <v>440</v>
      </c>
      <c r="I809" s="248" t="str">
        <f>VLOOKUP(A809,ورقة4!$A$1:$B$1271,2,0)</f>
        <v>الثانية</v>
      </c>
      <c r="T809" s="249"/>
    </row>
    <row r="810" spans="1:20" x14ac:dyDescent="0.3">
      <c r="A810" s="245">
        <v>122448</v>
      </c>
      <c r="B810" s="245" t="s">
        <v>2699</v>
      </c>
      <c r="C810" s="245" t="s">
        <v>124</v>
      </c>
      <c r="D810" s="245" t="s">
        <v>348</v>
      </c>
      <c r="E810" s="245" t="s">
        <v>439</v>
      </c>
      <c r="F810" s="247">
        <v>34821</v>
      </c>
      <c r="G810" s="245" t="s">
        <v>2700</v>
      </c>
      <c r="H810" s="245" t="s">
        <v>440</v>
      </c>
      <c r="I810" s="248" t="str">
        <f>VLOOKUP(A810,ورقة4!$A$1:$B$1271,2,0)</f>
        <v>الثانية</v>
      </c>
      <c r="T810" s="249"/>
    </row>
    <row r="811" spans="1:20" x14ac:dyDescent="0.3">
      <c r="A811" s="245">
        <v>121949</v>
      </c>
      <c r="B811" s="245" t="s">
        <v>2701</v>
      </c>
      <c r="C811" s="245" t="s">
        <v>72</v>
      </c>
      <c r="D811" s="245" t="s">
        <v>127</v>
      </c>
      <c r="E811" s="245" t="s">
        <v>439</v>
      </c>
      <c r="F811" s="247">
        <v>34799</v>
      </c>
      <c r="G811" s="245" t="s">
        <v>2702</v>
      </c>
      <c r="H811" s="245" t="s">
        <v>440</v>
      </c>
      <c r="I811" s="248" t="str">
        <f>VLOOKUP(A811,ورقة4!$A$1:$B$1271,2,0)</f>
        <v>الثانية</v>
      </c>
      <c r="T811" s="249"/>
    </row>
    <row r="812" spans="1:20" x14ac:dyDescent="0.3">
      <c r="A812" s="245">
        <v>120813</v>
      </c>
      <c r="B812" s="245" t="s">
        <v>2708</v>
      </c>
      <c r="C812" s="245" t="s">
        <v>2709</v>
      </c>
      <c r="D812" s="245" t="s">
        <v>2710</v>
      </c>
      <c r="E812" s="245" t="s">
        <v>439</v>
      </c>
      <c r="F812" s="247">
        <v>34841</v>
      </c>
      <c r="G812" s="245" t="s">
        <v>937</v>
      </c>
      <c r="H812" s="245" t="s">
        <v>440</v>
      </c>
      <c r="I812" s="248" t="str">
        <f>VLOOKUP(A812,ورقة4!$A$1:$B$1271,2,0)</f>
        <v>الثانية</v>
      </c>
      <c r="T812" s="249"/>
    </row>
    <row r="813" spans="1:20" x14ac:dyDescent="0.3">
      <c r="A813" s="245">
        <v>121364</v>
      </c>
      <c r="B813" s="245" t="s">
        <v>2711</v>
      </c>
      <c r="C813" s="245" t="s">
        <v>632</v>
      </c>
      <c r="D813" s="245" t="s">
        <v>261</v>
      </c>
      <c r="E813" s="245" t="s">
        <v>439</v>
      </c>
      <c r="F813" s="247">
        <v>33502</v>
      </c>
      <c r="G813" s="245" t="s">
        <v>415</v>
      </c>
      <c r="H813" s="245" t="s">
        <v>440</v>
      </c>
      <c r="I813" s="248" t="str">
        <f>VLOOKUP(A813,ورقة4!$A$1:$B$1271,2,0)</f>
        <v>الثانية</v>
      </c>
      <c r="T813" s="249"/>
    </row>
    <row r="814" spans="1:20" x14ac:dyDescent="0.3">
      <c r="A814" s="245">
        <v>121525</v>
      </c>
      <c r="B814" s="245" t="s">
        <v>2712</v>
      </c>
      <c r="C814" s="245" t="s">
        <v>352</v>
      </c>
      <c r="D814" s="245" t="s">
        <v>245</v>
      </c>
      <c r="E814" s="245" t="s">
        <v>439</v>
      </c>
      <c r="F814" s="247">
        <v>30692</v>
      </c>
      <c r="G814" s="245" t="s">
        <v>415</v>
      </c>
      <c r="H814" s="245" t="s">
        <v>440</v>
      </c>
      <c r="I814" s="248" t="str">
        <f>VLOOKUP(A814,ورقة4!$A$1:$B$1271,2,0)</f>
        <v>الثانية</v>
      </c>
      <c r="T814" s="249"/>
    </row>
    <row r="815" spans="1:20" x14ac:dyDescent="0.3">
      <c r="A815" s="245">
        <v>121854</v>
      </c>
      <c r="B815" s="245" t="s">
        <v>2713</v>
      </c>
      <c r="C815" s="245" t="s">
        <v>72</v>
      </c>
      <c r="D815" s="245" t="s">
        <v>743</v>
      </c>
      <c r="E815" s="245" t="s">
        <v>439</v>
      </c>
      <c r="F815" s="247">
        <v>34769</v>
      </c>
      <c r="G815" s="245" t="s">
        <v>798</v>
      </c>
      <c r="H815" s="245" t="s">
        <v>440</v>
      </c>
      <c r="I815" s="248" t="str">
        <f>VLOOKUP(A815,ورقة4!$A$1:$B$1271,2,0)</f>
        <v>الثانية</v>
      </c>
      <c r="T815" s="249"/>
    </row>
    <row r="816" spans="1:20" x14ac:dyDescent="0.3">
      <c r="A816" s="245">
        <v>123289</v>
      </c>
      <c r="B816" s="245" t="s">
        <v>2716</v>
      </c>
      <c r="C816" s="245" t="s">
        <v>72</v>
      </c>
      <c r="D816" s="245" t="s">
        <v>2717</v>
      </c>
      <c r="E816" s="245" t="s">
        <v>439</v>
      </c>
      <c r="F816" s="247">
        <v>34985</v>
      </c>
      <c r="G816" s="245" t="s">
        <v>427</v>
      </c>
      <c r="H816" s="245" t="s">
        <v>440</v>
      </c>
      <c r="I816" s="248" t="str">
        <f>VLOOKUP(A816,ورقة4!$A$1:$B$1271,2,0)</f>
        <v>الثانية</v>
      </c>
      <c r="T816" s="249"/>
    </row>
    <row r="817" spans="1:20" x14ac:dyDescent="0.3">
      <c r="A817" s="245">
        <v>120066</v>
      </c>
      <c r="B817" s="245" t="s">
        <v>2720</v>
      </c>
      <c r="C817" s="245" t="s">
        <v>2721</v>
      </c>
      <c r="D817" s="245" t="s">
        <v>271</v>
      </c>
      <c r="E817" s="245" t="s">
        <v>439</v>
      </c>
      <c r="F817" s="247">
        <v>34700</v>
      </c>
      <c r="G817" s="245" t="s">
        <v>434</v>
      </c>
      <c r="H817" s="245" t="s">
        <v>440</v>
      </c>
      <c r="I817" s="248" t="str">
        <f>VLOOKUP(A817,ورقة4!$A$1:$B$1271,2,0)</f>
        <v>الثانية</v>
      </c>
      <c r="T817" s="249"/>
    </row>
    <row r="818" spans="1:20" x14ac:dyDescent="0.3">
      <c r="A818" s="245">
        <v>122520</v>
      </c>
      <c r="B818" s="245" t="s">
        <v>2722</v>
      </c>
      <c r="C818" s="245" t="s">
        <v>69</v>
      </c>
      <c r="D818" s="245" t="s">
        <v>2723</v>
      </c>
      <c r="E818" s="245" t="s">
        <v>439</v>
      </c>
      <c r="F818" s="247">
        <v>35074</v>
      </c>
      <c r="G818" s="245" t="s">
        <v>2724</v>
      </c>
      <c r="H818" s="245" t="s">
        <v>440</v>
      </c>
      <c r="I818" s="248" t="str">
        <f>VLOOKUP(A818,ورقة4!$A$1:$B$1271,2,0)</f>
        <v>الثانية</v>
      </c>
      <c r="T818" s="249"/>
    </row>
    <row r="819" spans="1:20" x14ac:dyDescent="0.3">
      <c r="A819" s="245">
        <v>123277</v>
      </c>
      <c r="B819" s="245" t="s">
        <v>2727</v>
      </c>
      <c r="C819" s="245" t="s">
        <v>960</v>
      </c>
      <c r="D819" s="245" t="s">
        <v>277</v>
      </c>
      <c r="E819" s="245" t="s">
        <v>439</v>
      </c>
      <c r="F819" s="247">
        <v>34766</v>
      </c>
      <c r="G819" s="245" t="s">
        <v>798</v>
      </c>
      <c r="H819" s="245" t="s">
        <v>440</v>
      </c>
      <c r="I819" s="248" t="str">
        <f>VLOOKUP(A819,ورقة4!$A$1:$B$1271,2,0)</f>
        <v>الثانية</v>
      </c>
      <c r="T819" s="249"/>
    </row>
    <row r="820" spans="1:20" x14ac:dyDescent="0.3">
      <c r="A820" s="245">
        <v>121673</v>
      </c>
      <c r="B820" s="245" t="s">
        <v>2816</v>
      </c>
      <c r="C820" s="245" t="s">
        <v>115</v>
      </c>
      <c r="D820" s="245" t="s">
        <v>532</v>
      </c>
      <c r="E820" s="245" t="s">
        <v>439</v>
      </c>
      <c r="F820" s="247">
        <v>35305</v>
      </c>
      <c r="G820" s="245" t="s">
        <v>415</v>
      </c>
      <c r="H820" s="245" t="s">
        <v>440</v>
      </c>
      <c r="I820" s="248" t="str">
        <f>VLOOKUP(A820,ورقة4!$A$1:$B$1271,2,0)</f>
        <v>الثانية</v>
      </c>
      <c r="T820" s="249"/>
    </row>
    <row r="821" spans="1:20" x14ac:dyDescent="0.3">
      <c r="A821" s="245">
        <v>121901</v>
      </c>
      <c r="B821" s="245" t="s">
        <v>2818</v>
      </c>
      <c r="C821" s="245" t="s">
        <v>123</v>
      </c>
      <c r="D821" s="245" t="s">
        <v>906</v>
      </c>
      <c r="E821" s="245" t="s">
        <v>439</v>
      </c>
      <c r="F821" s="247">
        <v>34044</v>
      </c>
      <c r="G821" s="245" t="s">
        <v>802</v>
      </c>
      <c r="H821" s="245" t="s">
        <v>440</v>
      </c>
      <c r="I821" s="248" t="str">
        <f>VLOOKUP(A821,ورقة4!$A$1:$B$1271,2,0)</f>
        <v>الثانية</v>
      </c>
      <c r="T821" s="249"/>
    </row>
    <row r="822" spans="1:20" x14ac:dyDescent="0.3">
      <c r="A822" s="245">
        <v>122085</v>
      </c>
      <c r="B822" s="245" t="s">
        <v>2819</v>
      </c>
      <c r="C822" s="245" t="s">
        <v>950</v>
      </c>
      <c r="D822" s="245" t="s">
        <v>261</v>
      </c>
      <c r="E822" s="245" t="s">
        <v>439</v>
      </c>
      <c r="F822" s="247">
        <v>35333</v>
      </c>
      <c r="G822" s="245" t="s">
        <v>444</v>
      </c>
      <c r="H822" s="245" t="s">
        <v>440</v>
      </c>
      <c r="I822" s="248" t="str">
        <f>VLOOKUP(A822,ورقة4!$A$1:$B$1271,2,0)</f>
        <v>الثانية</v>
      </c>
      <c r="T822" s="249"/>
    </row>
    <row r="823" spans="1:20" x14ac:dyDescent="0.3">
      <c r="A823" s="245">
        <v>121931</v>
      </c>
      <c r="B823" s="245" t="s">
        <v>2821</v>
      </c>
      <c r="C823" s="245" t="s">
        <v>115</v>
      </c>
      <c r="D823" s="245" t="s">
        <v>592</v>
      </c>
      <c r="E823" s="245" t="s">
        <v>439</v>
      </c>
      <c r="F823" s="247">
        <v>35065</v>
      </c>
      <c r="G823" s="245" t="s">
        <v>415</v>
      </c>
      <c r="H823" s="245" t="s">
        <v>440</v>
      </c>
      <c r="I823" s="248" t="str">
        <f>VLOOKUP(A823,ورقة4!$A$1:$B$1271,2,0)</f>
        <v>الثانية</v>
      </c>
      <c r="T823" s="249"/>
    </row>
    <row r="824" spans="1:20" x14ac:dyDescent="0.3">
      <c r="A824" s="245">
        <v>122070</v>
      </c>
      <c r="B824" s="245" t="s">
        <v>2824</v>
      </c>
      <c r="C824" s="245" t="s">
        <v>110</v>
      </c>
      <c r="D824" s="245" t="s">
        <v>253</v>
      </c>
      <c r="E824" s="245" t="s">
        <v>439</v>
      </c>
      <c r="F824" s="247">
        <v>35431</v>
      </c>
      <c r="G824" s="245" t="s">
        <v>809</v>
      </c>
      <c r="H824" s="245" t="s">
        <v>440</v>
      </c>
      <c r="I824" s="248" t="str">
        <f>VLOOKUP(A824,ورقة4!$A$1:$B$1271,2,0)</f>
        <v>الثانية</v>
      </c>
      <c r="T824" s="249"/>
    </row>
    <row r="825" spans="1:20" x14ac:dyDescent="0.3">
      <c r="A825" s="245">
        <v>122563</v>
      </c>
      <c r="B825" s="245" t="s">
        <v>2825</v>
      </c>
      <c r="C825" s="245" t="s">
        <v>2826</v>
      </c>
      <c r="D825" s="245" t="s">
        <v>2827</v>
      </c>
      <c r="E825" s="245" t="s">
        <v>439</v>
      </c>
      <c r="F825" s="247">
        <v>35222</v>
      </c>
      <c r="G825" s="245" t="s">
        <v>415</v>
      </c>
      <c r="H825" s="245" t="s">
        <v>440</v>
      </c>
      <c r="I825" s="248" t="str">
        <f>VLOOKUP(A825,ورقة4!$A$1:$B$1271,2,0)</f>
        <v>الثانية</v>
      </c>
      <c r="T825" s="249"/>
    </row>
    <row r="826" spans="1:20" x14ac:dyDescent="0.3">
      <c r="A826" s="245">
        <v>122128</v>
      </c>
      <c r="B826" s="245" t="s">
        <v>916</v>
      </c>
      <c r="C826" s="245" t="s">
        <v>162</v>
      </c>
      <c r="D826" s="245" t="s">
        <v>564</v>
      </c>
      <c r="E826" s="245" t="s">
        <v>439</v>
      </c>
      <c r="F826" s="247">
        <v>35337</v>
      </c>
      <c r="G826" s="245" t="s">
        <v>432</v>
      </c>
      <c r="H826" s="245" t="s">
        <v>440</v>
      </c>
      <c r="I826" s="248" t="str">
        <f>VLOOKUP(A826,ورقة4!$A$1:$B$1271,2,0)</f>
        <v>الثانية</v>
      </c>
      <c r="T826" s="249"/>
    </row>
    <row r="827" spans="1:20" x14ac:dyDescent="0.3">
      <c r="A827" s="245">
        <v>122942</v>
      </c>
      <c r="B827" s="245" t="s">
        <v>2831</v>
      </c>
      <c r="C827" s="245" t="s">
        <v>177</v>
      </c>
      <c r="D827" s="245" t="s">
        <v>601</v>
      </c>
      <c r="E827" s="245" t="s">
        <v>439</v>
      </c>
      <c r="F827" s="247">
        <v>33970</v>
      </c>
      <c r="H827" s="245" t="s">
        <v>440</v>
      </c>
      <c r="I827" s="248" t="str">
        <f>VLOOKUP(A827,ورقة4!$A$1:$B$1271,2,0)</f>
        <v>الثانية</v>
      </c>
      <c r="T827" s="249"/>
    </row>
    <row r="828" spans="1:20" x14ac:dyDescent="0.3">
      <c r="A828" s="245">
        <v>122989</v>
      </c>
      <c r="B828" s="245" t="s">
        <v>2832</v>
      </c>
      <c r="C828" s="245" t="s">
        <v>97</v>
      </c>
      <c r="D828" s="245" t="s">
        <v>2833</v>
      </c>
      <c r="E828" s="245" t="s">
        <v>439</v>
      </c>
      <c r="F828" s="247">
        <v>34989</v>
      </c>
      <c r="G828" s="245" t="s">
        <v>415</v>
      </c>
      <c r="H828" s="245" t="s">
        <v>440</v>
      </c>
      <c r="I828" s="248" t="str">
        <f>VLOOKUP(A828,ورقة4!$A$1:$B$1271,2,0)</f>
        <v>الثانية</v>
      </c>
      <c r="T828" s="249"/>
    </row>
    <row r="829" spans="1:20" x14ac:dyDescent="0.3">
      <c r="A829" s="245">
        <v>120927</v>
      </c>
      <c r="B829" s="245" t="s">
        <v>2911</v>
      </c>
      <c r="C829" s="245" t="s">
        <v>2912</v>
      </c>
      <c r="D829" s="245" t="s">
        <v>532</v>
      </c>
      <c r="E829" s="245" t="s">
        <v>439</v>
      </c>
      <c r="F829" s="247">
        <v>35431</v>
      </c>
      <c r="G829" s="245" t="s">
        <v>415</v>
      </c>
      <c r="H829" s="245" t="s">
        <v>440</v>
      </c>
      <c r="I829" s="248" t="str">
        <f>VLOOKUP(A829,ورقة4!$A$1:$B$1271,2,0)</f>
        <v>الثانية</v>
      </c>
      <c r="T829" s="249"/>
    </row>
    <row r="830" spans="1:20" x14ac:dyDescent="0.3">
      <c r="A830" s="245">
        <v>118822</v>
      </c>
      <c r="B830" s="245" t="s">
        <v>2913</v>
      </c>
      <c r="C830" s="245" t="s">
        <v>511</v>
      </c>
      <c r="D830" s="245" t="s">
        <v>573</v>
      </c>
      <c r="E830" s="245" t="s">
        <v>439</v>
      </c>
      <c r="F830" s="247">
        <v>35796</v>
      </c>
      <c r="G830" s="245" t="s">
        <v>415</v>
      </c>
      <c r="H830" s="245" t="s">
        <v>440</v>
      </c>
      <c r="I830" s="248" t="str">
        <f>VLOOKUP(A830,ورقة4!$A$1:$B$1271,2,0)</f>
        <v>الثانية</v>
      </c>
      <c r="T830" s="249"/>
    </row>
    <row r="831" spans="1:20" x14ac:dyDescent="0.3">
      <c r="A831" s="245">
        <v>122566</v>
      </c>
      <c r="B831" s="245" t="s">
        <v>2914</v>
      </c>
      <c r="C831" s="245" t="s">
        <v>1917</v>
      </c>
      <c r="D831" s="245" t="s">
        <v>2915</v>
      </c>
      <c r="E831" s="245" t="s">
        <v>439</v>
      </c>
      <c r="F831" s="247">
        <v>35796</v>
      </c>
      <c r="G831" s="245" t="s">
        <v>415</v>
      </c>
      <c r="H831" s="245" t="s">
        <v>440</v>
      </c>
      <c r="I831" s="248" t="str">
        <f>VLOOKUP(A831,ورقة4!$A$1:$B$1271,2,0)</f>
        <v>الثانية</v>
      </c>
      <c r="T831" s="249"/>
    </row>
    <row r="832" spans="1:20" x14ac:dyDescent="0.3">
      <c r="A832" s="245">
        <v>122864</v>
      </c>
      <c r="B832" s="245" t="s">
        <v>2916</v>
      </c>
      <c r="C832" s="245" t="s">
        <v>2917</v>
      </c>
      <c r="D832" s="245" t="s">
        <v>684</v>
      </c>
      <c r="E832" s="245" t="s">
        <v>439</v>
      </c>
      <c r="F832" s="247">
        <v>35431</v>
      </c>
      <c r="H832" s="245" t="s">
        <v>440</v>
      </c>
      <c r="I832" s="248" t="str">
        <f>VLOOKUP(A832,ورقة4!$A$1:$B$1271,2,0)</f>
        <v>الثانية</v>
      </c>
      <c r="T832" s="249"/>
    </row>
    <row r="833" spans="1:20" x14ac:dyDescent="0.3">
      <c r="A833" s="245">
        <v>122512</v>
      </c>
      <c r="B833" s="245" t="s">
        <v>2919</v>
      </c>
      <c r="C833" s="245" t="s">
        <v>777</v>
      </c>
      <c r="D833" s="245" t="s">
        <v>2920</v>
      </c>
      <c r="E833" s="245" t="s">
        <v>439</v>
      </c>
      <c r="F833" s="247">
        <v>34125</v>
      </c>
      <c r="G833" s="245" t="s">
        <v>2921</v>
      </c>
      <c r="H833" s="245" t="s">
        <v>440</v>
      </c>
      <c r="I833" s="248" t="str">
        <f>VLOOKUP(A833,ورقة4!$A$1:$B$1271,2,0)</f>
        <v>الثانية</v>
      </c>
      <c r="T833" s="249"/>
    </row>
    <row r="834" spans="1:20" x14ac:dyDescent="0.3">
      <c r="A834" s="245">
        <v>121803</v>
      </c>
      <c r="B834" s="245" t="s">
        <v>2922</v>
      </c>
      <c r="C834" s="245" t="s">
        <v>579</v>
      </c>
      <c r="D834" s="245" t="s">
        <v>500</v>
      </c>
      <c r="E834" s="245" t="s">
        <v>439</v>
      </c>
      <c r="F834" s="247">
        <v>35065</v>
      </c>
      <c r="G834" s="245" t="s">
        <v>802</v>
      </c>
      <c r="H834" s="245" t="s">
        <v>440</v>
      </c>
      <c r="I834" s="248" t="str">
        <f>VLOOKUP(A834,ورقة4!$A$1:$B$1271,2,0)</f>
        <v>الثانية</v>
      </c>
      <c r="T834" s="249"/>
    </row>
    <row r="835" spans="1:20" x14ac:dyDescent="0.3">
      <c r="A835" s="245">
        <v>122612</v>
      </c>
      <c r="B835" s="245" t="s">
        <v>2927</v>
      </c>
      <c r="C835" s="245" t="s">
        <v>2928</v>
      </c>
      <c r="D835" s="245" t="s">
        <v>588</v>
      </c>
      <c r="E835" s="245" t="s">
        <v>439</v>
      </c>
      <c r="F835" s="247">
        <v>35494</v>
      </c>
      <c r="G835" s="245" t="s">
        <v>812</v>
      </c>
      <c r="H835" s="245" t="s">
        <v>440</v>
      </c>
      <c r="I835" s="248" t="str">
        <f>VLOOKUP(A835,ورقة4!$A$1:$B$1271,2,0)</f>
        <v>الثانية</v>
      </c>
      <c r="T835" s="249"/>
    </row>
    <row r="836" spans="1:20" x14ac:dyDescent="0.3">
      <c r="A836" s="245">
        <v>121709</v>
      </c>
      <c r="B836" s="245" t="s">
        <v>3045</v>
      </c>
      <c r="C836" s="245" t="s">
        <v>3046</v>
      </c>
      <c r="D836" s="245" t="s">
        <v>247</v>
      </c>
      <c r="E836" s="245" t="s">
        <v>439</v>
      </c>
      <c r="F836" s="247">
        <v>35571</v>
      </c>
      <c r="G836" s="245" t="s">
        <v>429</v>
      </c>
      <c r="H836" s="245" t="s">
        <v>440</v>
      </c>
      <c r="I836" s="248" t="str">
        <f>VLOOKUP(A836,ورقة4!$A$1:$B$1271,2,0)</f>
        <v>الثانية</v>
      </c>
      <c r="T836" s="249"/>
    </row>
    <row r="837" spans="1:20" x14ac:dyDescent="0.3">
      <c r="A837" s="245">
        <v>122151</v>
      </c>
      <c r="B837" s="245" t="s">
        <v>3047</v>
      </c>
      <c r="C837" s="245" t="s">
        <v>72</v>
      </c>
      <c r="D837" s="245" t="s">
        <v>369</v>
      </c>
      <c r="E837" s="245" t="s">
        <v>439</v>
      </c>
      <c r="F837" s="247">
        <v>36022</v>
      </c>
      <c r="G837" s="245" t="s">
        <v>3048</v>
      </c>
      <c r="H837" s="245" t="s">
        <v>440</v>
      </c>
      <c r="I837" s="248" t="str">
        <f>VLOOKUP(A837,ورقة4!$A$1:$B$1271,2,0)</f>
        <v>الثانية</v>
      </c>
      <c r="T837" s="249"/>
    </row>
    <row r="838" spans="1:20" x14ac:dyDescent="0.3">
      <c r="A838" s="245">
        <v>121154</v>
      </c>
      <c r="B838" s="245" t="s">
        <v>3049</v>
      </c>
      <c r="C838" s="245" t="s">
        <v>2851</v>
      </c>
      <c r="D838" s="245" t="s">
        <v>532</v>
      </c>
      <c r="E838" s="245" t="s">
        <v>439</v>
      </c>
      <c r="F838" s="247">
        <v>35545</v>
      </c>
      <c r="G838" s="245" t="s">
        <v>808</v>
      </c>
      <c r="H838" s="245" t="s">
        <v>440</v>
      </c>
      <c r="I838" s="248" t="str">
        <f>VLOOKUP(A838,ورقة4!$A$1:$B$1271,2,0)</f>
        <v>الثانية</v>
      </c>
      <c r="T838" s="249"/>
    </row>
    <row r="839" spans="1:20" x14ac:dyDescent="0.3">
      <c r="A839" s="245">
        <v>121875</v>
      </c>
      <c r="B839" s="245" t="s">
        <v>3050</v>
      </c>
      <c r="C839" s="245" t="s">
        <v>195</v>
      </c>
      <c r="D839" s="245" t="s">
        <v>3051</v>
      </c>
      <c r="E839" s="245" t="s">
        <v>439</v>
      </c>
      <c r="F839" s="247">
        <v>35820</v>
      </c>
      <c r="G839" s="245" t="s">
        <v>415</v>
      </c>
      <c r="H839" s="245" t="s">
        <v>440</v>
      </c>
      <c r="I839" s="248" t="str">
        <f>VLOOKUP(A839,ورقة4!$A$1:$B$1271,2,0)</f>
        <v>الثانية</v>
      </c>
      <c r="T839" s="249"/>
    </row>
    <row r="840" spans="1:20" x14ac:dyDescent="0.3">
      <c r="A840" s="245">
        <v>121609</v>
      </c>
      <c r="B840" s="245" t="s">
        <v>3052</v>
      </c>
      <c r="C840" s="245" t="s">
        <v>169</v>
      </c>
      <c r="D840" s="245" t="s">
        <v>3053</v>
      </c>
      <c r="E840" s="245" t="s">
        <v>439</v>
      </c>
      <c r="F840" s="247">
        <v>36038</v>
      </c>
      <c r="G840" s="245" t="s">
        <v>444</v>
      </c>
      <c r="H840" s="245" t="s">
        <v>440</v>
      </c>
      <c r="I840" s="248" t="str">
        <f>VLOOKUP(A840,ورقة4!$A$1:$B$1271,2,0)</f>
        <v>الثانية</v>
      </c>
      <c r="T840" s="249"/>
    </row>
    <row r="841" spans="1:20" x14ac:dyDescent="0.3">
      <c r="A841" s="245">
        <v>119801</v>
      </c>
      <c r="B841" s="245" t="s">
        <v>3054</v>
      </c>
      <c r="C841" s="245" t="s">
        <v>637</v>
      </c>
      <c r="D841" s="245" t="s">
        <v>636</v>
      </c>
      <c r="E841" s="245" t="s">
        <v>439</v>
      </c>
      <c r="F841" s="247">
        <v>36060</v>
      </c>
      <c r="G841" s="245" t="s">
        <v>2233</v>
      </c>
      <c r="H841" s="245" t="s">
        <v>440</v>
      </c>
      <c r="I841" s="248" t="str">
        <f>VLOOKUP(A841,ورقة4!$A$1:$B$1271,2,0)</f>
        <v>الثانية</v>
      </c>
      <c r="T841" s="249"/>
    </row>
    <row r="842" spans="1:20" x14ac:dyDescent="0.3">
      <c r="A842" s="245">
        <v>120490</v>
      </c>
      <c r="B842" s="245" t="s">
        <v>3055</v>
      </c>
      <c r="C842" s="245" t="s">
        <v>115</v>
      </c>
      <c r="D842" s="245" t="s">
        <v>314</v>
      </c>
      <c r="E842" s="245" t="s">
        <v>439</v>
      </c>
      <c r="F842" s="247">
        <v>31599</v>
      </c>
      <c r="G842" s="245" t="s">
        <v>808</v>
      </c>
      <c r="H842" s="245" t="s">
        <v>440</v>
      </c>
      <c r="I842" s="248" t="str">
        <f>VLOOKUP(A842,ورقة4!$A$1:$B$1271,2,0)</f>
        <v>الثانية</v>
      </c>
      <c r="T842" s="249"/>
    </row>
    <row r="843" spans="1:20" x14ac:dyDescent="0.3">
      <c r="A843" s="245">
        <v>120795</v>
      </c>
      <c r="B843" s="245" t="s">
        <v>3056</v>
      </c>
      <c r="C843" s="245" t="s">
        <v>89</v>
      </c>
      <c r="D843" s="245" t="s">
        <v>3057</v>
      </c>
      <c r="E843" s="245" t="s">
        <v>439</v>
      </c>
      <c r="F843" s="247">
        <v>36557</v>
      </c>
      <c r="G843" s="245" t="s">
        <v>787</v>
      </c>
      <c r="H843" s="245" t="s">
        <v>440</v>
      </c>
      <c r="I843" s="248" t="str">
        <f>VLOOKUP(A843,ورقة4!$A$1:$B$1271,2,0)</f>
        <v>الثانية</v>
      </c>
      <c r="T843" s="249"/>
    </row>
    <row r="844" spans="1:20" x14ac:dyDescent="0.3">
      <c r="A844" s="245">
        <v>122581</v>
      </c>
      <c r="B844" s="245" t="s">
        <v>3058</v>
      </c>
      <c r="C844" s="245" t="s">
        <v>497</v>
      </c>
      <c r="D844" s="245" t="s">
        <v>3059</v>
      </c>
      <c r="E844" s="245" t="s">
        <v>439</v>
      </c>
      <c r="F844" s="247">
        <v>36133</v>
      </c>
      <c r="G844" s="245" t="s">
        <v>415</v>
      </c>
      <c r="H844" s="245" t="s">
        <v>440</v>
      </c>
      <c r="I844" s="248" t="str">
        <f>VLOOKUP(A844,ورقة4!$A$1:$B$1271,2,0)</f>
        <v>الثانية</v>
      </c>
      <c r="T844" s="249"/>
    </row>
    <row r="845" spans="1:20" x14ac:dyDescent="0.3">
      <c r="A845" s="245">
        <v>122681</v>
      </c>
      <c r="B845" s="245" t="s">
        <v>3060</v>
      </c>
      <c r="C845" s="245" t="s">
        <v>3061</v>
      </c>
      <c r="D845" s="245" t="s">
        <v>3062</v>
      </c>
      <c r="E845" s="245" t="s">
        <v>439</v>
      </c>
      <c r="F845" s="247">
        <v>35796</v>
      </c>
      <c r="H845" s="245" t="s">
        <v>440</v>
      </c>
      <c r="I845" s="248" t="str">
        <f>VLOOKUP(A845,ورقة4!$A$1:$B$1271,2,0)</f>
        <v>الثانية</v>
      </c>
      <c r="T845" s="249"/>
    </row>
    <row r="846" spans="1:20" x14ac:dyDescent="0.3">
      <c r="A846" s="245">
        <v>121927</v>
      </c>
      <c r="B846" s="245" t="s">
        <v>3067</v>
      </c>
      <c r="C846" s="245" t="s">
        <v>81</v>
      </c>
      <c r="D846" s="245" t="s">
        <v>397</v>
      </c>
      <c r="E846" s="245" t="s">
        <v>439</v>
      </c>
      <c r="F846" s="247">
        <v>35961</v>
      </c>
      <c r="G846" s="245" t="s">
        <v>968</v>
      </c>
      <c r="H846" s="245" t="s">
        <v>440</v>
      </c>
      <c r="I846" s="248" t="str">
        <f>VLOOKUP(A846,ورقة4!$A$1:$B$1271,2,0)</f>
        <v>الثانية</v>
      </c>
      <c r="T846" s="249"/>
    </row>
    <row r="847" spans="1:20" x14ac:dyDescent="0.3">
      <c r="A847" s="245">
        <v>122486</v>
      </c>
      <c r="B847" s="245" t="s">
        <v>3068</v>
      </c>
      <c r="C847" s="245" t="s">
        <v>202</v>
      </c>
      <c r="D847" s="245" t="s">
        <v>246</v>
      </c>
      <c r="E847" s="245" t="s">
        <v>439</v>
      </c>
      <c r="F847" s="247">
        <v>35925</v>
      </c>
      <c r="G847" s="245" t="s">
        <v>415</v>
      </c>
      <c r="H847" s="245" t="s">
        <v>440</v>
      </c>
      <c r="I847" s="248" t="str">
        <f>VLOOKUP(A847,ورقة4!$A$1:$B$1271,2,0)</f>
        <v>الثانية</v>
      </c>
      <c r="T847" s="249"/>
    </row>
    <row r="848" spans="1:20" x14ac:dyDescent="0.3">
      <c r="A848" s="245">
        <v>122668</v>
      </c>
      <c r="B848" s="245" t="s">
        <v>3069</v>
      </c>
      <c r="C848" s="245" t="s">
        <v>154</v>
      </c>
      <c r="D848" s="245" t="s">
        <v>3070</v>
      </c>
      <c r="E848" s="245" t="s">
        <v>439</v>
      </c>
      <c r="F848" s="247">
        <v>36161</v>
      </c>
      <c r="H848" s="245" t="s">
        <v>440</v>
      </c>
      <c r="I848" s="248" t="str">
        <f>VLOOKUP(A848,ورقة4!$A$1:$B$1271,2,0)</f>
        <v>الثانية</v>
      </c>
      <c r="T848" s="249"/>
    </row>
    <row r="849" spans="1:20" x14ac:dyDescent="0.3">
      <c r="A849" s="245">
        <v>122064</v>
      </c>
      <c r="B849" s="245" t="s">
        <v>3071</v>
      </c>
      <c r="C849" s="245" t="s">
        <v>597</v>
      </c>
      <c r="D849" s="245" t="s">
        <v>3072</v>
      </c>
      <c r="E849" s="245" t="s">
        <v>439</v>
      </c>
      <c r="F849" s="247">
        <v>35980</v>
      </c>
      <c r="G849" s="245" t="s">
        <v>432</v>
      </c>
      <c r="H849" s="245" t="s">
        <v>440</v>
      </c>
      <c r="I849" s="248" t="str">
        <f>VLOOKUP(A849,ورقة4!$A$1:$B$1271,2,0)</f>
        <v>الثانية</v>
      </c>
      <c r="T849" s="249"/>
    </row>
    <row r="850" spans="1:20" x14ac:dyDescent="0.3">
      <c r="A850" s="245">
        <v>123165</v>
      </c>
      <c r="B850" s="245" t="s">
        <v>3074</v>
      </c>
      <c r="C850" s="245" t="s">
        <v>558</v>
      </c>
      <c r="D850" s="245" t="s">
        <v>274</v>
      </c>
      <c r="E850" s="245" t="s">
        <v>439</v>
      </c>
      <c r="F850" s="247">
        <v>35431</v>
      </c>
      <c r="H850" s="245" t="s">
        <v>440</v>
      </c>
      <c r="I850" s="248" t="str">
        <f>VLOOKUP(A850,ورقة4!$A$1:$B$1271,2,0)</f>
        <v>الثانية</v>
      </c>
      <c r="T850" s="249"/>
    </row>
    <row r="851" spans="1:20" x14ac:dyDescent="0.3">
      <c r="A851" s="245">
        <v>121113</v>
      </c>
      <c r="B851" s="245" t="s">
        <v>3149</v>
      </c>
      <c r="C851" s="245" t="s">
        <v>1182</v>
      </c>
      <c r="D851" s="245" t="s">
        <v>505</v>
      </c>
      <c r="E851" s="245" t="s">
        <v>439</v>
      </c>
      <c r="F851" s="247">
        <v>27930</v>
      </c>
      <c r="G851" s="245" t="s">
        <v>3150</v>
      </c>
      <c r="H851" s="245" t="s">
        <v>440</v>
      </c>
      <c r="I851" s="248" t="str">
        <f>VLOOKUP(A851,ورقة4!$A$1:$B$1271,2,0)</f>
        <v>الثانية</v>
      </c>
      <c r="T851" s="249"/>
    </row>
    <row r="852" spans="1:20" x14ac:dyDescent="0.3">
      <c r="A852" s="245">
        <v>121333</v>
      </c>
      <c r="B852" s="245" t="s">
        <v>3151</v>
      </c>
      <c r="C852" s="245" t="s">
        <v>69</v>
      </c>
      <c r="D852" s="245" t="s">
        <v>293</v>
      </c>
      <c r="E852" s="245" t="s">
        <v>439</v>
      </c>
      <c r="F852" s="247">
        <v>36075</v>
      </c>
      <c r="G852" s="245" t="s">
        <v>792</v>
      </c>
      <c r="H852" s="245" t="s">
        <v>440</v>
      </c>
      <c r="I852" s="248" t="str">
        <f>VLOOKUP(A852,ورقة4!$A$1:$B$1271,2,0)</f>
        <v>الثانية</v>
      </c>
      <c r="T852" s="249"/>
    </row>
    <row r="853" spans="1:20" x14ac:dyDescent="0.3">
      <c r="A853" s="245">
        <v>120880</v>
      </c>
      <c r="B853" s="245" t="s">
        <v>3152</v>
      </c>
      <c r="C853" s="245" t="s">
        <v>171</v>
      </c>
      <c r="D853" s="245" t="s">
        <v>2939</v>
      </c>
      <c r="E853" s="245" t="s">
        <v>439</v>
      </c>
      <c r="F853" s="247">
        <v>36356</v>
      </c>
      <c r="G853" s="245" t="s">
        <v>417</v>
      </c>
      <c r="H853" s="245" t="s">
        <v>440</v>
      </c>
      <c r="I853" s="248" t="str">
        <f>VLOOKUP(A853,ورقة4!$A$1:$B$1271,2,0)</f>
        <v>الثانية</v>
      </c>
      <c r="T853" s="249"/>
    </row>
    <row r="854" spans="1:20" x14ac:dyDescent="0.3">
      <c r="A854" s="245">
        <v>121395</v>
      </c>
      <c r="B854" s="245" t="s">
        <v>3153</v>
      </c>
      <c r="C854" s="245" t="s">
        <v>132</v>
      </c>
      <c r="D854" s="245" t="s">
        <v>2897</v>
      </c>
      <c r="E854" s="245" t="s">
        <v>439</v>
      </c>
      <c r="F854" s="247">
        <v>36437</v>
      </c>
      <c r="G854" s="245" t="s">
        <v>3154</v>
      </c>
      <c r="H854" s="245" t="s">
        <v>440</v>
      </c>
      <c r="I854" s="248" t="str">
        <f>VLOOKUP(A854,ورقة4!$A$1:$B$1271,2,0)</f>
        <v>الثانية</v>
      </c>
      <c r="T854" s="249"/>
    </row>
    <row r="855" spans="1:20" x14ac:dyDescent="0.3">
      <c r="A855" s="245">
        <v>120546</v>
      </c>
      <c r="B855" s="245" t="s">
        <v>3155</v>
      </c>
      <c r="C855" s="245" t="s">
        <v>94</v>
      </c>
      <c r="D855" s="245" t="s">
        <v>3156</v>
      </c>
      <c r="E855" s="245" t="s">
        <v>439</v>
      </c>
      <c r="F855" s="247">
        <v>35796</v>
      </c>
      <c r="G855" s="245" t="s">
        <v>415</v>
      </c>
      <c r="H855" s="245" t="s">
        <v>440</v>
      </c>
      <c r="I855" s="248" t="str">
        <f>VLOOKUP(A855,ورقة4!$A$1:$B$1271,2,0)</f>
        <v>الثانية</v>
      </c>
      <c r="T855" s="249"/>
    </row>
    <row r="856" spans="1:20" x14ac:dyDescent="0.3">
      <c r="A856" s="245">
        <v>121405</v>
      </c>
      <c r="B856" s="245" t="s">
        <v>3157</v>
      </c>
      <c r="C856" s="245" t="s">
        <v>206</v>
      </c>
      <c r="D856" s="245" t="s">
        <v>485</v>
      </c>
      <c r="E856" s="245" t="s">
        <v>439</v>
      </c>
      <c r="F856" s="247">
        <v>36283</v>
      </c>
      <c r="G856" s="245" t="s">
        <v>415</v>
      </c>
      <c r="H856" s="245" t="s">
        <v>440</v>
      </c>
      <c r="I856" s="248" t="str">
        <f>VLOOKUP(A856,ورقة4!$A$1:$B$1271,2,0)</f>
        <v>الثانية</v>
      </c>
      <c r="T856" s="249"/>
    </row>
    <row r="857" spans="1:20" x14ac:dyDescent="0.3">
      <c r="A857" s="245">
        <v>122904</v>
      </c>
      <c r="B857" s="245" t="s">
        <v>3158</v>
      </c>
      <c r="C857" s="245" t="s">
        <v>78</v>
      </c>
      <c r="D857" s="245" t="s">
        <v>317</v>
      </c>
      <c r="E857" s="245" t="s">
        <v>439</v>
      </c>
      <c r="F857" s="247">
        <v>36161</v>
      </c>
      <c r="H857" s="245" t="s">
        <v>440</v>
      </c>
      <c r="I857" s="248" t="str">
        <f>VLOOKUP(A857,ورقة4!$A$1:$B$1271,2,0)</f>
        <v>الثانية</v>
      </c>
      <c r="T857" s="249"/>
    </row>
    <row r="858" spans="1:20" x14ac:dyDescent="0.3">
      <c r="A858" s="245">
        <v>123121</v>
      </c>
      <c r="B858" s="245" t="s">
        <v>3159</v>
      </c>
      <c r="C858" s="245" t="s">
        <v>69</v>
      </c>
      <c r="D858" s="245" t="s">
        <v>705</v>
      </c>
      <c r="E858" s="245" t="s">
        <v>439</v>
      </c>
      <c r="F858" s="247">
        <v>36548</v>
      </c>
      <c r="G858" s="245" t="s">
        <v>415</v>
      </c>
      <c r="H858" s="245" t="s">
        <v>440</v>
      </c>
      <c r="I858" s="248" t="str">
        <f>VLOOKUP(A858,ورقة4!$A$1:$B$1271,2,0)</f>
        <v>الثانية</v>
      </c>
      <c r="T858" s="249"/>
    </row>
    <row r="859" spans="1:20" x14ac:dyDescent="0.3">
      <c r="A859" s="245">
        <v>122955</v>
      </c>
      <c r="B859" s="245" t="s">
        <v>3160</v>
      </c>
      <c r="C859" s="245" t="s">
        <v>572</v>
      </c>
      <c r="D859" s="245" t="s">
        <v>257</v>
      </c>
      <c r="E859" s="245" t="s">
        <v>439</v>
      </c>
      <c r="F859" s="247">
        <v>36526</v>
      </c>
      <c r="H859" s="245" t="s">
        <v>440</v>
      </c>
      <c r="I859" s="248" t="str">
        <f>VLOOKUP(A859,ورقة4!$A$1:$B$1271,2,0)</f>
        <v>الثانية</v>
      </c>
      <c r="T859" s="249"/>
    </row>
    <row r="860" spans="1:20" x14ac:dyDescent="0.3">
      <c r="A860" s="245">
        <v>122670</v>
      </c>
      <c r="B860" s="245" t="s">
        <v>3161</v>
      </c>
      <c r="C860" s="245" t="s">
        <v>3162</v>
      </c>
      <c r="D860" s="245" t="s">
        <v>3163</v>
      </c>
      <c r="E860" s="245" t="s">
        <v>439</v>
      </c>
      <c r="F860" s="247">
        <v>36678</v>
      </c>
      <c r="G860" s="245" t="s">
        <v>432</v>
      </c>
      <c r="H860" s="245" t="s">
        <v>440</v>
      </c>
      <c r="I860" s="248" t="str">
        <f>VLOOKUP(A860,ورقة4!$A$1:$B$1271,2,0)</f>
        <v>الثانية</v>
      </c>
      <c r="T860" s="249"/>
    </row>
    <row r="861" spans="1:20" x14ac:dyDescent="0.3">
      <c r="A861" s="245">
        <v>122673</v>
      </c>
      <c r="B861" s="245" t="s">
        <v>3164</v>
      </c>
      <c r="C861" s="245" t="s">
        <v>95</v>
      </c>
      <c r="D861" s="245" t="s">
        <v>272</v>
      </c>
      <c r="E861" s="245" t="s">
        <v>439</v>
      </c>
      <c r="F861" s="247">
        <v>35796</v>
      </c>
      <c r="H861" s="245" t="s">
        <v>440</v>
      </c>
      <c r="I861" s="248" t="str">
        <f>VLOOKUP(A861,ورقة4!$A$1:$B$1271,2,0)</f>
        <v>الثانية</v>
      </c>
      <c r="T861" s="249"/>
    </row>
    <row r="862" spans="1:20" x14ac:dyDescent="0.3">
      <c r="A862" s="245">
        <v>122974</v>
      </c>
      <c r="B862" s="245" t="s">
        <v>3179</v>
      </c>
      <c r="C862" s="245" t="s">
        <v>2165</v>
      </c>
      <c r="D862" s="245" t="s">
        <v>3180</v>
      </c>
      <c r="E862" s="245" t="s">
        <v>439</v>
      </c>
      <c r="F862" s="247">
        <v>32143</v>
      </c>
      <c r="H862" s="245" t="s">
        <v>440</v>
      </c>
      <c r="I862" s="248" t="str">
        <f>VLOOKUP(A862,ورقة4!$A$1:$B$1271,2,0)</f>
        <v>الثانية</v>
      </c>
      <c r="T862" s="249"/>
    </row>
    <row r="863" spans="1:20" x14ac:dyDescent="0.3">
      <c r="A863" s="245">
        <v>122540</v>
      </c>
      <c r="B863" s="245" t="s">
        <v>3181</v>
      </c>
      <c r="C863" s="245" t="s">
        <v>115</v>
      </c>
      <c r="D863" s="245" t="s">
        <v>2113</v>
      </c>
      <c r="E863" s="245" t="s">
        <v>439</v>
      </c>
      <c r="F863" s="247">
        <v>34569</v>
      </c>
      <c r="G863" s="245" t="s">
        <v>3182</v>
      </c>
      <c r="H863" s="245" t="s">
        <v>440</v>
      </c>
      <c r="I863" s="248" t="str">
        <f>VLOOKUP(A863,ورقة4!$A$1:$B$1271,2,0)</f>
        <v>الثانية</v>
      </c>
      <c r="T863" s="249"/>
    </row>
    <row r="864" spans="1:20" x14ac:dyDescent="0.3">
      <c r="A864" s="245">
        <v>119706</v>
      </c>
      <c r="B864" s="245" t="s">
        <v>2231</v>
      </c>
      <c r="C864" s="245" t="s">
        <v>111</v>
      </c>
      <c r="D864" s="245" t="s">
        <v>2232</v>
      </c>
      <c r="E864" s="245" t="s">
        <v>438</v>
      </c>
      <c r="F864" s="247">
        <v>31898</v>
      </c>
      <c r="G864" s="245" t="s">
        <v>2233</v>
      </c>
      <c r="H864" s="245" t="s">
        <v>440</v>
      </c>
      <c r="I864" s="248" t="str">
        <f>VLOOKUP(A864,ورقة4!$A$1:$B$1271,2,0)</f>
        <v>الثانية</v>
      </c>
      <c r="T864" s="249"/>
    </row>
    <row r="865" spans="1:20" x14ac:dyDescent="0.3">
      <c r="A865" s="245">
        <v>110467</v>
      </c>
      <c r="B865" s="245" t="s">
        <v>2235</v>
      </c>
      <c r="C865" s="245" t="s">
        <v>165</v>
      </c>
      <c r="D865" s="245" t="s">
        <v>371</v>
      </c>
      <c r="E865" s="245" t="s">
        <v>438</v>
      </c>
      <c r="F865" s="247">
        <v>30886</v>
      </c>
      <c r="G865" s="245" t="s">
        <v>415</v>
      </c>
      <c r="H865" s="245" t="s">
        <v>440</v>
      </c>
      <c r="I865" s="248" t="str">
        <f>VLOOKUP(A865,ورقة4!$A$1:$B$1271,2,0)</f>
        <v>الثانية</v>
      </c>
      <c r="T865" s="249"/>
    </row>
    <row r="866" spans="1:20" x14ac:dyDescent="0.3">
      <c r="A866" s="245">
        <v>120593</v>
      </c>
      <c r="B866" s="245" t="s">
        <v>2251</v>
      </c>
      <c r="C866" s="245" t="s">
        <v>1998</v>
      </c>
      <c r="D866" s="245" t="s">
        <v>2252</v>
      </c>
      <c r="E866" s="245" t="s">
        <v>438</v>
      </c>
      <c r="F866" s="247">
        <v>30792</v>
      </c>
      <c r="G866" s="245" t="s">
        <v>2253</v>
      </c>
      <c r="H866" s="245" t="s">
        <v>440</v>
      </c>
      <c r="I866" s="248" t="str">
        <f>VLOOKUP(A866,ورقة4!$A$1:$B$1271,2,0)</f>
        <v>الثانية</v>
      </c>
      <c r="T866" s="249"/>
    </row>
    <row r="867" spans="1:20" x14ac:dyDescent="0.3">
      <c r="A867" s="245">
        <v>120908</v>
      </c>
      <c r="B867" s="245" t="s">
        <v>2293</v>
      </c>
      <c r="C867" s="245" t="s">
        <v>854</v>
      </c>
      <c r="D867" s="245" t="s">
        <v>263</v>
      </c>
      <c r="E867" s="245" t="s">
        <v>438</v>
      </c>
      <c r="F867" s="247">
        <v>32264</v>
      </c>
      <c r="G867" s="245" t="s">
        <v>2294</v>
      </c>
      <c r="H867" s="245" t="s">
        <v>440</v>
      </c>
      <c r="I867" s="248" t="str">
        <f>VLOOKUP(A867,ورقة4!$A$1:$B$1271,2,0)</f>
        <v>الثانية</v>
      </c>
      <c r="T867" s="249"/>
    </row>
    <row r="868" spans="1:20" x14ac:dyDescent="0.3">
      <c r="A868" s="245">
        <v>123162</v>
      </c>
      <c r="B868" s="245" t="s">
        <v>2296</v>
      </c>
      <c r="C868" s="245" t="s">
        <v>211</v>
      </c>
      <c r="D868" s="245" t="s">
        <v>359</v>
      </c>
      <c r="E868" s="245" t="s">
        <v>438</v>
      </c>
      <c r="F868" s="247">
        <v>32238</v>
      </c>
      <c r="G868" s="245" t="s">
        <v>2297</v>
      </c>
      <c r="H868" s="245" t="s">
        <v>440</v>
      </c>
      <c r="I868" s="248" t="str">
        <f>VLOOKUP(A868,ورقة4!$A$1:$B$1271,2,0)</f>
        <v>الثانية</v>
      </c>
      <c r="T868" s="249"/>
    </row>
    <row r="869" spans="1:20" x14ac:dyDescent="0.3">
      <c r="A869" s="245">
        <v>120863</v>
      </c>
      <c r="B869" s="245" t="s">
        <v>2494</v>
      </c>
      <c r="C869" s="245" t="s">
        <v>690</v>
      </c>
      <c r="D869" s="245" t="s">
        <v>367</v>
      </c>
      <c r="E869" s="245" t="s">
        <v>438</v>
      </c>
      <c r="F869" s="247">
        <v>33878</v>
      </c>
      <c r="G869" s="245" t="s">
        <v>415</v>
      </c>
      <c r="H869" s="245" t="s">
        <v>440</v>
      </c>
      <c r="I869" s="248" t="str">
        <f>VLOOKUP(A869,ورقة4!$A$1:$B$1271,2,0)</f>
        <v>الثانية</v>
      </c>
      <c r="T869" s="249"/>
    </row>
    <row r="870" spans="1:20" x14ac:dyDescent="0.3">
      <c r="A870" s="245">
        <v>119810</v>
      </c>
      <c r="B870" s="245" t="s">
        <v>2568</v>
      </c>
      <c r="C870" s="245" t="s">
        <v>129</v>
      </c>
      <c r="D870" s="245" t="s">
        <v>374</v>
      </c>
      <c r="E870" s="245" t="s">
        <v>438</v>
      </c>
      <c r="F870" s="247">
        <v>26615</v>
      </c>
      <c r="G870" s="245" t="s">
        <v>415</v>
      </c>
      <c r="H870" s="245" t="s">
        <v>440</v>
      </c>
      <c r="I870" s="248" t="str">
        <f>VLOOKUP(A870,ورقة4!$A$1:$B$1271,2,0)</f>
        <v>الثانية</v>
      </c>
      <c r="T870" s="249"/>
    </row>
    <row r="871" spans="1:20" x14ac:dyDescent="0.3">
      <c r="A871" s="245">
        <v>120833</v>
      </c>
      <c r="B871" s="245" t="s">
        <v>2569</v>
      </c>
      <c r="C871" s="245" t="s">
        <v>493</v>
      </c>
      <c r="D871" s="245" t="s">
        <v>505</v>
      </c>
      <c r="E871" s="245" t="s">
        <v>438</v>
      </c>
      <c r="F871" s="247"/>
      <c r="H871" s="245" t="s">
        <v>440</v>
      </c>
      <c r="I871" s="248" t="str">
        <f>VLOOKUP(A871,ورقة4!$A$1:$B$1271,2,0)</f>
        <v>الثانية</v>
      </c>
      <c r="T871" s="249"/>
    </row>
    <row r="872" spans="1:20" x14ac:dyDescent="0.3">
      <c r="A872" s="245">
        <v>121537</v>
      </c>
      <c r="B872" s="245" t="s">
        <v>2732</v>
      </c>
      <c r="C872" s="245" t="s">
        <v>137</v>
      </c>
      <c r="D872" s="245" t="s">
        <v>305</v>
      </c>
      <c r="E872" s="245" t="s">
        <v>438</v>
      </c>
      <c r="F872" s="247">
        <v>35019</v>
      </c>
      <c r="G872" s="245" t="s">
        <v>789</v>
      </c>
      <c r="H872" s="245" t="s">
        <v>440</v>
      </c>
      <c r="I872" s="248" t="str">
        <f>VLOOKUP(A872,ورقة4!$A$1:$B$1271,2,0)</f>
        <v>الثانية</v>
      </c>
      <c r="T872" s="249"/>
    </row>
    <row r="873" spans="1:20" x14ac:dyDescent="0.3">
      <c r="A873" s="245">
        <v>123050</v>
      </c>
      <c r="B873" s="245" t="s">
        <v>2930</v>
      </c>
      <c r="C873" s="245" t="s">
        <v>156</v>
      </c>
      <c r="D873" s="245" t="s">
        <v>367</v>
      </c>
      <c r="E873" s="245" t="s">
        <v>438</v>
      </c>
      <c r="F873" s="247">
        <v>35431</v>
      </c>
      <c r="H873" s="245" t="s">
        <v>440</v>
      </c>
      <c r="I873" s="248" t="str">
        <f>VLOOKUP(A873,ورقة4!$A$1:$B$1271,2,0)</f>
        <v>الثانية</v>
      </c>
      <c r="T873" s="249"/>
    </row>
    <row r="874" spans="1:20" x14ac:dyDescent="0.3">
      <c r="A874" s="245">
        <v>123198</v>
      </c>
      <c r="B874" s="245" t="s">
        <v>2931</v>
      </c>
      <c r="C874" s="245" t="s">
        <v>2932</v>
      </c>
      <c r="D874" s="245" t="s">
        <v>2933</v>
      </c>
      <c r="E874" s="245" t="s">
        <v>438</v>
      </c>
      <c r="F874" s="247">
        <v>35544</v>
      </c>
      <c r="G874" s="245" t="s">
        <v>2934</v>
      </c>
      <c r="H874" s="245" t="s">
        <v>440</v>
      </c>
      <c r="I874" s="248" t="str">
        <f>VLOOKUP(A874,ورقة4!$A$1:$B$1271,2,0)</f>
        <v>الثانية</v>
      </c>
      <c r="T874" s="249"/>
    </row>
    <row r="875" spans="1:20" x14ac:dyDescent="0.3">
      <c r="A875" s="245">
        <v>121400</v>
      </c>
      <c r="B875" s="245" t="s">
        <v>3079</v>
      </c>
      <c r="C875" s="245" t="s">
        <v>1182</v>
      </c>
      <c r="D875" s="245" t="s">
        <v>294</v>
      </c>
      <c r="E875" s="245" t="s">
        <v>438</v>
      </c>
      <c r="F875" s="247">
        <v>33607</v>
      </c>
      <c r="G875" s="245" t="s">
        <v>415</v>
      </c>
      <c r="H875" s="245" t="s">
        <v>440</v>
      </c>
      <c r="I875" s="248" t="str">
        <f>VLOOKUP(A875,ورقة4!$A$1:$B$1271,2,0)</f>
        <v>الثانية</v>
      </c>
      <c r="T875" s="249"/>
    </row>
    <row r="876" spans="1:20" x14ac:dyDescent="0.3">
      <c r="A876" s="245">
        <v>121315</v>
      </c>
      <c r="B876" s="245" t="s">
        <v>3165</v>
      </c>
      <c r="C876" s="245" t="s">
        <v>82</v>
      </c>
      <c r="D876" s="245" t="s">
        <v>127</v>
      </c>
      <c r="E876" s="245" t="s">
        <v>438</v>
      </c>
      <c r="F876" s="247">
        <v>36495</v>
      </c>
      <c r="G876" s="245" t="s">
        <v>415</v>
      </c>
      <c r="H876" s="245" t="s">
        <v>440</v>
      </c>
      <c r="I876" s="248" t="str">
        <f>VLOOKUP(A876,ورقة4!$A$1:$B$1271,2,0)</f>
        <v>الثانية</v>
      </c>
      <c r="T876" s="249"/>
    </row>
    <row r="877" spans="1:20" x14ac:dyDescent="0.3">
      <c r="A877" s="245">
        <v>121602</v>
      </c>
      <c r="B877" s="245" t="s">
        <v>3166</v>
      </c>
      <c r="C877" s="245" t="s">
        <v>93</v>
      </c>
      <c r="D877" s="245" t="s">
        <v>304</v>
      </c>
      <c r="E877" s="245" t="s">
        <v>438</v>
      </c>
      <c r="F877" s="247">
        <v>36530</v>
      </c>
      <c r="G877" s="245" t="s">
        <v>415</v>
      </c>
      <c r="H877" s="245" t="s">
        <v>440</v>
      </c>
      <c r="I877" s="248" t="str">
        <f>VLOOKUP(A877,ورقة4!$A$1:$B$1271,2,0)</f>
        <v>الثانية</v>
      </c>
      <c r="T877" s="249"/>
    </row>
    <row r="878" spans="1:20" x14ac:dyDescent="0.3">
      <c r="A878" s="245">
        <v>123063</v>
      </c>
      <c r="B878" s="245" t="s">
        <v>3167</v>
      </c>
      <c r="C878" s="245" t="s">
        <v>3168</v>
      </c>
      <c r="D878" s="245" t="s">
        <v>2279</v>
      </c>
      <c r="E878" s="245" t="s">
        <v>438</v>
      </c>
      <c r="F878" s="247"/>
      <c r="H878" s="245" t="s">
        <v>440</v>
      </c>
      <c r="I878" s="248" t="str">
        <f>VLOOKUP(A878,ورقة4!$A$1:$B$1271,2,0)</f>
        <v>الثانية</v>
      </c>
      <c r="T878" s="249"/>
    </row>
    <row r="879" spans="1:20" x14ac:dyDescent="0.3">
      <c r="A879" s="245">
        <v>122951</v>
      </c>
      <c r="B879" s="245" t="s">
        <v>3178</v>
      </c>
      <c r="C879" s="245" t="s">
        <v>677</v>
      </c>
      <c r="D879" s="245" t="s">
        <v>301</v>
      </c>
      <c r="E879" s="245" t="s">
        <v>438</v>
      </c>
      <c r="F879" s="247">
        <v>36740</v>
      </c>
      <c r="G879" s="245" t="s">
        <v>794</v>
      </c>
      <c r="H879" s="245" t="s">
        <v>440</v>
      </c>
      <c r="I879" s="248" t="str">
        <f>VLOOKUP(A879,ورقة4!$A$1:$B$1271,2,0)</f>
        <v>الثانية</v>
      </c>
      <c r="T879" s="249"/>
    </row>
    <row r="880" spans="1:20" x14ac:dyDescent="0.3">
      <c r="A880" s="245">
        <v>123297</v>
      </c>
      <c r="B880" s="245" t="s">
        <v>2121</v>
      </c>
      <c r="C880" s="245" t="s">
        <v>2122</v>
      </c>
      <c r="D880" s="245" t="s">
        <v>279</v>
      </c>
      <c r="E880" s="245" t="s">
        <v>439</v>
      </c>
      <c r="F880" s="247">
        <v>27852</v>
      </c>
      <c r="G880" s="245" t="s">
        <v>2123</v>
      </c>
      <c r="H880" s="245" t="s">
        <v>448</v>
      </c>
      <c r="I880" s="248" t="str">
        <f>VLOOKUP(A880,ورقة4!$A$1:$B$1271,2,0)</f>
        <v>الثانية</v>
      </c>
      <c r="T880" s="249"/>
    </row>
    <row r="881" spans="1:20" x14ac:dyDescent="0.3">
      <c r="A881" s="245">
        <v>122431</v>
      </c>
      <c r="B881" s="245" t="s">
        <v>2437</v>
      </c>
      <c r="C881" s="245" t="s">
        <v>733</v>
      </c>
      <c r="D881" s="245" t="s">
        <v>273</v>
      </c>
      <c r="E881" s="245" t="s">
        <v>439</v>
      </c>
      <c r="F881" s="247">
        <v>31981</v>
      </c>
      <c r="G881" s="245" t="s">
        <v>787</v>
      </c>
      <c r="H881" s="245" t="s">
        <v>448</v>
      </c>
      <c r="I881" s="248" t="str">
        <f>VLOOKUP(A881,ورقة4!$A$1:$B$1271,2,0)</f>
        <v>الثانية</v>
      </c>
      <c r="T881" s="249"/>
    </row>
    <row r="882" spans="1:20" x14ac:dyDescent="0.3">
      <c r="A882" s="245">
        <v>122036</v>
      </c>
      <c r="B882" s="245" t="s">
        <v>2497</v>
      </c>
      <c r="C882" s="245" t="s">
        <v>571</v>
      </c>
      <c r="D882" s="245" t="s">
        <v>314</v>
      </c>
      <c r="E882" s="245" t="s">
        <v>439</v>
      </c>
      <c r="F882" s="247">
        <v>33473</v>
      </c>
      <c r="G882" s="245" t="s">
        <v>415</v>
      </c>
      <c r="H882" s="245" t="s">
        <v>448</v>
      </c>
      <c r="I882" s="248" t="str">
        <f>VLOOKUP(A882,ورقة4!$A$1:$B$1271,2,0)</f>
        <v>الثانية</v>
      </c>
      <c r="T882" s="249"/>
    </row>
    <row r="883" spans="1:20" x14ac:dyDescent="0.3">
      <c r="A883" s="245">
        <v>115037</v>
      </c>
      <c r="B883" s="245" t="s">
        <v>2498</v>
      </c>
      <c r="C883" s="245" t="s">
        <v>115</v>
      </c>
      <c r="D883" s="245" t="s">
        <v>565</v>
      </c>
      <c r="E883" s="245" t="s">
        <v>439</v>
      </c>
      <c r="F883" s="247">
        <v>32874</v>
      </c>
      <c r="G883" s="245" t="s">
        <v>415</v>
      </c>
      <c r="H883" s="245" t="s">
        <v>448</v>
      </c>
      <c r="I883" s="248" t="str">
        <f>VLOOKUP(A883,ورقة4!$A$1:$B$1271,2,0)</f>
        <v>الثانية</v>
      </c>
      <c r="T883" s="249"/>
    </row>
    <row r="884" spans="1:20" x14ac:dyDescent="0.3">
      <c r="A884" s="245">
        <v>122134</v>
      </c>
      <c r="B884" s="245" t="s">
        <v>2499</v>
      </c>
      <c r="C884" s="245" t="s">
        <v>206</v>
      </c>
      <c r="D884" s="245" t="s">
        <v>249</v>
      </c>
      <c r="E884" s="245" t="s">
        <v>439</v>
      </c>
      <c r="F884" s="247">
        <v>33806</v>
      </c>
      <c r="G884" s="245" t="s">
        <v>415</v>
      </c>
      <c r="H884" s="245" t="s">
        <v>448</v>
      </c>
      <c r="I884" s="248" t="str">
        <f>VLOOKUP(A884,ورقة4!$A$1:$B$1271,2,0)</f>
        <v>الثانية</v>
      </c>
      <c r="T884" s="249"/>
    </row>
    <row r="885" spans="1:20" x14ac:dyDescent="0.3">
      <c r="A885" s="245">
        <v>122421</v>
      </c>
      <c r="B885" s="245" t="s">
        <v>2502</v>
      </c>
      <c r="C885" s="245" t="s">
        <v>158</v>
      </c>
      <c r="D885" s="245" t="s">
        <v>2503</v>
      </c>
      <c r="E885" s="245" t="s">
        <v>439</v>
      </c>
      <c r="F885" s="247">
        <v>33268</v>
      </c>
      <c r="G885" s="245" t="s">
        <v>2504</v>
      </c>
      <c r="H885" s="245" t="s">
        <v>448</v>
      </c>
      <c r="I885" s="248" t="str">
        <f>VLOOKUP(A885,ورقة4!$A$1:$B$1271,2,0)</f>
        <v>الثانية</v>
      </c>
      <c r="T885" s="249"/>
    </row>
    <row r="886" spans="1:20" x14ac:dyDescent="0.3">
      <c r="A886" s="245">
        <v>122608</v>
      </c>
      <c r="B886" s="245" t="s">
        <v>2641</v>
      </c>
      <c r="C886" s="245" t="s">
        <v>78</v>
      </c>
      <c r="D886" s="245" t="s">
        <v>329</v>
      </c>
      <c r="E886" s="245" t="s">
        <v>439</v>
      </c>
      <c r="F886" s="247">
        <v>34335</v>
      </c>
      <c r="H886" s="245" t="s">
        <v>448</v>
      </c>
      <c r="I886" s="248" t="str">
        <f>VLOOKUP(A886,ورقة4!$A$1:$B$1271,2,0)</f>
        <v>الثانية</v>
      </c>
      <c r="T886" s="249"/>
    </row>
    <row r="887" spans="1:20" x14ac:dyDescent="0.3">
      <c r="A887" s="245">
        <v>122225</v>
      </c>
      <c r="B887" s="245" t="s">
        <v>2738</v>
      </c>
      <c r="C887" s="245" t="s">
        <v>2709</v>
      </c>
      <c r="D887" s="245" t="s">
        <v>357</v>
      </c>
      <c r="E887" s="245" t="s">
        <v>439</v>
      </c>
      <c r="F887" s="247">
        <v>34955</v>
      </c>
      <c r="G887" s="245" t="s">
        <v>415</v>
      </c>
      <c r="H887" s="245" t="s">
        <v>448</v>
      </c>
      <c r="I887" s="248" t="str">
        <f>VLOOKUP(A887,ورقة4!$A$1:$B$1271,2,0)</f>
        <v>الثانية</v>
      </c>
      <c r="T887" s="249"/>
    </row>
    <row r="888" spans="1:20" x14ac:dyDescent="0.3">
      <c r="A888" s="245">
        <v>123169</v>
      </c>
      <c r="B888" s="245" t="s">
        <v>3083</v>
      </c>
      <c r="C888" s="245" t="s">
        <v>2633</v>
      </c>
      <c r="D888" s="245" t="s">
        <v>1772</v>
      </c>
      <c r="E888" s="245" t="s">
        <v>439</v>
      </c>
      <c r="F888" s="247">
        <v>35796</v>
      </c>
      <c r="H888" s="245" t="s">
        <v>448</v>
      </c>
      <c r="I888" s="248" t="str">
        <f>VLOOKUP(A888,ورقة4!$A$1:$B$1271,2,0)</f>
        <v>الثانية</v>
      </c>
      <c r="T888" s="249"/>
    </row>
    <row r="889" spans="1:20" x14ac:dyDescent="0.3">
      <c r="A889" s="245">
        <v>123174</v>
      </c>
      <c r="B889" s="245" t="s">
        <v>3172</v>
      </c>
      <c r="C889" s="245" t="s">
        <v>472</v>
      </c>
      <c r="D889" s="245" t="s">
        <v>521</v>
      </c>
      <c r="E889" s="245" t="s">
        <v>439</v>
      </c>
      <c r="F889" s="247">
        <v>36526</v>
      </c>
      <c r="H889" s="245" t="s">
        <v>448</v>
      </c>
      <c r="I889" s="248" t="str">
        <f>VLOOKUP(A889,ورقة4!$A$1:$B$1271,2,0)</f>
        <v>الثانية</v>
      </c>
      <c r="T889" s="249"/>
    </row>
    <row r="890" spans="1:20" x14ac:dyDescent="0.3">
      <c r="A890" s="245">
        <v>123064</v>
      </c>
      <c r="B890" s="245" t="s">
        <v>2570</v>
      </c>
      <c r="C890" s="245" t="s">
        <v>69</v>
      </c>
      <c r="D890" s="245" t="s">
        <v>775</v>
      </c>
      <c r="E890" s="245" t="s">
        <v>438</v>
      </c>
      <c r="F890" s="247">
        <v>33332</v>
      </c>
      <c r="G890" s="245" t="s">
        <v>415</v>
      </c>
      <c r="H890" s="245" t="s">
        <v>448</v>
      </c>
      <c r="I890" s="248" t="str">
        <f>VLOOKUP(A890,ورقة4!$A$1:$B$1271,2,0)</f>
        <v>الثانية</v>
      </c>
      <c r="T890" s="249"/>
    </row>
    <row r="891" spans="1:20" x14ac:dyDescent="0.3">
      <c r="A891" s="245">
        <v>122948</v>
      </c>
      <c r="B891" s="245" t="s">
        <v>2739</v>
      </c>
      <c r="C891" s="245" t="s">
        <v>75</v>
      </c>
      <c r="D891" s="245" t="s">
        <v>303</v>
      </c>
      <c r="E891" s="245" t="s">
        <v>438</v>
      </c>
      <c r="F891" s="247">
        <v>34700</v>
      </c>
      <c r="H891" s="245" t="s">
        <v>448</v>
      </c>
      <c r="I891" s="248" t="str">
        <f>VLOOKUP(A891,ورقة4!$A$1:$B$1271,2,0)</f>
        <v>الثانية</v>
      </c>
      <c r="T891" s="249"/>
    </row>
    <row r="892" spans="1:20" x14ac:dyDescent="0.3">
      <c r="A892" s="245">
        <v>109008</v>
      </c>
      <c r="B892" s="245" t="s">
        <v>3205</v>
      </c>
      <c r="C892" s="245" t="s">
        <v>72</v>
      </c>
      <c r="D892" s="245" t="s">
        <v>509</v>
      </c>
      <c r="E892" s="245" t="s">
        <v>438</v>
      </c>
      <c r="F892" s="247"/>
      <c r="H892" s="245" t="s">
        <v>448</v>
      </c>
      <c r="I892" s="248" t="str">
        <f>VLOOKUP(A892,ورقة4!$A$1:$B$1271,2,0)</f>
        <v>الثانية</v>
      </c>
      <c r="T892" s="249"/>
    </row>
    <row r="893" spans="1:20" x14ac:dyDescent="0.3">
      <c r="A893" s="245">
        <v>120810</v>
      </c>
      <c r="B893" s="245" t="s">
        <v>2840</v>
      </c>
      <c r="C893" s="245" t="s">
        <v>2841</v>
      </c>
      <c r="D893" s="245" t="s">
        <v>246</v>
      </c>
      <c r="E893" s="245" t="s">
        <v>439</v>
      </c>
      <c r="F893" s="247">
        <v>35431</v>
      </c>
      <c r="G893" s="245" t="s">
        <v>415</v>
      </c>
      <c r="H893" s="241" t="s">
        <v>450</v>
      </c>
      <c r="I893" s="248" t="str">
        <f>VLOOKUP(A893,ورقة4!$A$1:$B$1271,2,0)</f>
        <v>الثانية</v>
      </c>
      <c r="T893" s="249"/>
    </row>
    <row r="894" spans="1:20" x14ac:dyDescent="0.3">
      <c r="A894" s="245">
        <v>122487</v>
      </c>
      <c r="B894" s="245" t="s">
        <v>2571</v>
      </c>
      <c r="C894" s="245" t="s">
        <v>2572</v>
      </c>
      <c r="D894" s="245" t="s">
        <v>1622</v>
      </c>
      <c r="E894" s="245" t="s">
        <v>439</v>
      </c>
      <c r="F894" s="247">
        <v>32893</v>
      </c>
      <c r="G894" s="245" t="s">
        <v>954</v>
      </c>
      <c r="H894" s="245" t="s">
        <v>440</v>
      </c>
      <c r="I894" s="248" t="str">
        <f>VLOOKUP(A894,ورقة4!$A$1:$B$1271,2,0)</f>
        <v>الثانية</v>
      </c>
      <c r="T894" s="249"/>
    </row>
    <row r="895" spans="1:20" x14ac:dyDescent="0.3">
      <c r="A895" s="245">
        <v>122792</v>
      </c>
      <c r="B895" s="245" t="s">
        <v>2740</v>
      </c>
      <c r="C895" s="245" t="s">
        <v>151</v>
      </c>
      <c r="D895" s="245" t="s">
        <v>325</v>
      </c>
      <c r="E895" s="245" t="s">
        <v>439</v>
      </c>
      <c r="F895" s="247">
        <v>35065</v>
      </c>
      <c r="G895" s="245" t="s">
        <v>808</v>
      </c>
      <c r="H895" s="245" t="s">
        <v>440</v>
      </c>
      <c r="I895" s="248" t="str">
        <f>VLOOKUP(A895,ورقة4!$A$1:$B$1271,2,0)</f>
        <v>الثانية</v>
      </c>
      <c r="T895" s="249"/>
    </row>
    <row r="896" spans="1:20" x14ac:dyDescent="0.3">
      <c r="A896" s="245">
        <v>122648</v>
      </c>
      <c r="B896" s="245" t="s">
        <v>2843</v>
      </c>
      <c r="C896" s="245" t="s">
        <v>115</v>
      </c>
      <c r="D896" s="245" t="s">
        <v>2844</v>
      </c>
      <c r="E896" s="245" t="s">
        <v>438</v>
      </c>
      <c r="F896" s="247">
        <v>35401</v>
      </c>
      <c r="G896" s="245" t="s">
        <v>2845</v>
      </c>
      <c r="H896" s="245" t="s">
        <v>440</v>
      </c>
      <c r="I896" s="248" t="str">
        <f>VLOOKUP(A896,ورقة4!$A$1:$B$1271,2,0)</f>
        <v>الثانية</v>
      </c>
      <c r="T896" s="249"/>
    </row>
    <row r="897" spans="1:20" x14ac:dyDescent="0.3">
      <c r="A897" s="245">
        <v>120895</v>
      </c>
      <c r="B897" s="245" t="s">
        <v>3209</v>
      </c>
      <c r="C897" s="245" t="s">
        <v>111</v>
      </c>
      <c r="D897" s="245" t="s">
        <v>573</v>
      </c>
      <c r="E897" s="245" t="s">
        <v>439</v>
      </c>
      <c r="F897" s="247">
        <v>33597</v>
      </c>
      <c r="G897" s="245" t="s">
        <v>415</v>
      </c>
      <c r="H897" s="245" t="s">
        <v>440</v>
      </c>
      <c r="I897" s="248" t="str">
        <f>VLOOKUP(A897,ورقة4!$A$1:$B$1271,2,0)</f>
        <v>الثانية</v>
      </c>
      <c r="T897" s="249"/>
    </row>
    <row r="898" spans="1:20" x14ac:dyDescent="0.3">
      <c r="A898" s="245">
        <v>123308</v>
      </c>
      <c r="B898" s="245" t="s">
        <v>3210</v>
      </c>
      <c r="C898" s="245" t="s">
        <v>69</v>
      </c>
      <c r="D898" s="245" t="s">
        <v>541</v>
      </c>
      <c r="E898" s="245" t="s">
        <v>439</v>
      </c>
      <c r="F898" s="247">
        <v>25846</v>
      </c>
      <c r="G898" s="245" t="s">
        <v>415</v>
      </c>
      <c r="H898" s="245" t="s">
        <v>440</v>
      </c>
      <c r="I898" s="248" t="str">
        <f>VLOOKUP(A898,ورقة4!$A$1:$B$1271,2,0)</f>
        <v>الثانية</v>
      </c>
      <c r="T898" s="249"/>
    </row>
    <row r="899" spans="1:20" x14ac:dyDescent="0.3">
      <c r="A899" s="245">
        <v>111081</v>
      </c>
      <c r="B899" s="245" t="s">
        <v>3286</v>
      </c>
      <c r="C899" s="245" t="s">
        <v>69</v>
      </c>
      <c r="D899" s="245" t="s">
        <v>402</v>
      </c>
      <c r="E899" s="245" t="s">
        <v>439</v>
      </c>
      <c r="F899" s="247">
        <v>32417</v>
      </c>
      <c r="G899" s="245" t="s">
        <v>3287</v>
      </c>
      <c r="H899" s="245" t="s">
        <v>440</v>
      </c>
      <c r="I899" s="248" t="str">
        <f>VLOOKUP(A899,ورقة4!$A$1:$B$1271,2,0)</f>
        <v>الثانية</v>
      </c>
      <c r="T899" s="249"/>
    </row>
    <row r="900" spans="1:20" x14ac:dyDescent="0.3">
      <c r="A900" s="245">
        <v>115319</v>
      </c>
      <c r="B900" s="245" t="s">
        <v>3288</v>
      </c>
      <c r="C900" s="245" t="s">
        <v>75</v>
      </c>
      <c r="D900" s="245" t="s">
        <v>272</v>
      </c>
      <c r="E900" s="245" t="s">
        <v>439</v>
      </c>
      <c r="F900" s="247"/>
      <c r="H900" s="245" t="s">
        <v>440</v>
      </c>
      <c r="I900" s="248" t="str">
        <f>VLOOKUP(A900,ورقة4!$A$1:$B$1271,2,0)</f>
        <v>الثانية</v>
      </c>
      <c r="T900" s="249"/>
    </row>
    <row r="901" spans="1:20" x14ac:dyDescent="0.3">
      <c r="A901" s="245">
        <v>117397</v>
      </c>
      <c r="B901" s="245" t="s">
        <v>3289</v>
      </c>
      <c r="C901" s="245" t="s">
        <v>67</v>
      </c>
      <c r="D901" s="245" t="s">
        <v>566</v>
      </c>
      <c r="E901" s="245" t="s">
        <v>439</v>
      </c>
      <c r="F901" s="247">
        <v>32723</v>
      </c>
      <c r="G901" s="245" t="s">
        <v>859</v>
      </c>
      <c r="H901" s="245" t="s">
        <v>440</v>
      </c>
      <c r="I901" s="248" t="str">
        <f>VLOOKUP(A901,ورقة4!$A$1:$B$1271,2,0)</f>
        <v>الثانية</v>
      </c>
      <c r="T901" s="249"/>
    </row>
    <row r="902" spans="1:20" x14ac:dyDescent="0.3">
      <c r="A902" s="245">
        <v>119017</v>
      </c>
      <c r="B902" s="245" t="s">
        <v>3290</v>
      </c>
      <c r="C902" s="245" t="s">
        <v>96</v>
      </c>
      <c r="D902" s="245">
        <v>0</v>
      </c>
      <c r="E902" s="245" t="s">
        <v>439</v>
      </c>
      <c r="F902" s="247"/>
      <c r="H902" s="245" t="s">
        <v>440</v>
      </c>
      <c r="I902" s="248" t="str">
        <f>VLOOKUP(A902,ورقة4!$A$1:$B$1271,2,0)</f>
        <v>الثانية</v>
      </c>
      <c r="T902" s="249"/>
    </row>
    <row r="903" spans="1:20" x14ac:dyDescent="0.3">
      <c r="A903" s="245">
        <v>119028</v>
      </c>
      <c r="B903" s="245" t="s">
        <v>3291</v>
      </c>
      <c r="C903" s="245" t="s">
        <v>651</v>
      </c>
      <c r="D903" s="245" t="s">
        <v>492</v>
      </c>
      <c r="E903" s="245" t="s">
        <v>439</v>
      </c>
      <c r="F903" s="247">
        <v>32808</v>
      </c>
      <c r="G903" s="245" t="s">
        <v>415</v>
      </c>
      <c r="H903" s="245" t="s">
        <v>440</v>
      </c>
      <c r="I903" s="248" t="str">
        <f>VLOOKUP(A903,ورقة4!$A$1:$B$1271,2,0)</f>
        <v>الثانية</v>
      </c>
      <c r="T903" s="249"/>
    </row>
    <row r="904" spans="1:20" x14ac:dyDescent="0.3">
      <c r="A904" s="245">
        <v>119129</v>
      </c>
      <c r="B904" s="245" t="s">
        <v>3292</v>
      </c>
      <c r="C904" s="245" t="s">
        <v>108</v>
      </c>
      <c r="D904" s="245" t="s">
        <v>344</v>
      </c>
      <c r="E904" s="245" t="s">
        <v>439</v>
      </c>
      <c r="F904" s="247">
        <v>35440</v>
      </c>
      <c r="G904" s="245" t="s">
        <v>415</v>
      </c>
      <c r="H904" s="245" t="s">
        <v>440</v>
      </c>
      <c r="I904" s="248" t="str">
        <f>VLOOKUP(A904,ورقة4!$A$1:$B$1271,2,0)</f>
        <v>الثانية</v>
      </c>
      <c r="T904" s="249"/>
    </row>
    <row r="905" spans="1:20" x14ac:dyDescent="0.3">
      <c r="A905" s="245">
        <v>119637</v>
      </c>
      <c r="B905" s="245" t="s">
        <v>3293</v>
      </c>
      <c r="C905" s="245" t="s">
        <v>3294</v>
      </c>
      <c r="D905" s="245">
        <v>0</v>
      </c>
      <c r="E905" s="245" t="s">
        <v>439</v>
      </c>
      <c r="F905" s="247"/>
      <c r="H905" s="245" t="s">
        <v>440</v>
      </c>
      <c r="I905" s="248" t="str">
        <f>VLOOKUP(A905,ورقة4!$A$1:$B$1271,2,0)</f>
        <v>الثانية</v>
      </c>
      <c r="T905" s="249"/>
    </row>
    <row r="906" spans="1:20" x14ac:dyDescent="0.3">
      <c r="A906" s="245">
        <v>119867</v>
      </c>
      <c r="B906" s="245" t="s">
        <v>3295</v>
      </c>
      <c r="C906" s="245" t="s">
        <v>632</v>
      </c>
      <c r="D906" s="245" t="s">
        <v>272</v>
      </c>
      <c r="E906" s="245" t="s">
        <v>439</v>
      </c>
      <c r="F906" s="247">
        <v>32901</v>
      </c>
      <c r="G906" s="245" t="s">
        <v>843</v>
      </c>
      <c r="H906" s="245" t="s">
        <v>440</v>
      </c>
      <c r="I906" s="248" t="str">
        <f>VLOOKUP(A906,ورقة4!$A$1:$B$1271,2,0)</f>
        <v>الثانية</v>
      </c>
      <c r="T906" s="249"/>
    </row>
    <row r="907" spans="1:20" x14ac:dyDescent="0.3">
      <c r="A907" s="245">
        <v>120057</v>
      </c>
      <c r="B907" s="245" t="s">
        <v>3296</v>
      </c>
      <c r="C907" s="245" t="s">
        <v>115</v>
      </c>
      <c r="D907" s="245" t="s">
        <v>293</v>
      </c>
      <c r="E907" s="245" t="s">
        <v>439</v>
      </c>
      <c r="F907" s="247">
        <v>34639</v>
      </c>
      <c r="G907" s="245" t="s">
        <v>417</v>
      </c>
      <c r="H907" s="245" t="s">
        <v>440</v>
      </c>
      <c r="I907" s="248" t="str">
        <f>VLOOKUP(A907,ورقة4!$A$1:$B$1271,2,0)</f>
        <v>الثانية</v>
      </c>
      <c r="T907" s="249"/>
    </row>
    <row r="908" spans="1:20" x14ac:dyDescent="0.3">
      <c r="A908" s="245">
        <v>120829</v>
      </c>
      <c r="B908" s="245" t="s">
        <v>3297</v>
      </c>
      <c r="C908" s="245" t="s">
        <v>181</v>
      </c>
      <c r="D908" s="245" t="s">
        <v>246</v>
      </c>
      <c r="E908" s="245" t="s">
        <v>439</v>
      </c>
      <c r="F908" s="247">
        <v>34251</v>
      </c>
      <c r="G908" s="245" t="s">
        <v>415</v>
      </c>
      <c r="H908" s="245" t="s">
        <v>440</v>
      </c>
      <c r="I908" s="248" t="str">
        <f>VLOOKUP(A908,ورقة4!$A$1:$B$1271,2,0)</f>
        <v>الثانية</v>
      </c>
      <c r="T908" s="249"/>
    </row>
    <row r="909" spans="1:20" x14ac:dyDescent="0.3">
      <c r="A909" s="245">
        <v>121078</v>
      </c>
      <c r="B909" s="245" t="s">
        <v>3298</v>
      </c>
      <c r="C909" s="245" t="s">
        <v>3299</v>
      </c>
      <c r="D909" s="245" t="s">
        <v>3300</v>
      </c>
      <c r="E909" s="245" t="s">
        <v>439</v>
      </c>
      <c r="F909" s="247">
        <v>32362</v>
      </c>
      <c r="G909" s="245" t="s">
        <v>844</v>
      </c>
      <c r="H909" s="245" t="s">
        <v>440</v>
      </c>
      <c r="I909" s="248" t="str">
        <f>VLOOKUP(A909,ورقة4!$A$1:$B$1271,2,0)</f>
        <v>الثانية</v>
      </c>
      <c r="T909" s="249"/>
    </row>
    <row r="910" spans="1:20" x14ac:dyDescent="0.3">
      <c r="A910" s="245">
        <v>121563</v>
      </c>
      <c r="B910" s="245" t="s">
        <v>3301</v>
      </c>
      <c r="C910" s="245" t="s">
        <v>208</v>
      </c>
      <c r="D910" s="245" t="s">
        <v>1086</v>
      </c>
      <c r="E910" s="245" t="s">
        <v>439</v>
      </c>
      <c r="F910" s="247">
        <v>34349</v>
      </c>
      <c r="G910" s="245" t="s">
        <v>2533</v>
      </c>
      <c r="H910" s="245" t="s">
        <v>440</v>
      </c>
      <c r="I910" s="248" t="str">
        <f>VLOOKUP(A910,ورقة4!$A$1:$B$1271,2,0)</f>
        <v>الثانية</v>
      </c>
      <c r="T910" s="249"/>
    </row>
    <row r="911" spans="1:20" x14ac:dyDescent="0.3">
      <c r="A911" s="245">
        <v>121759</v>
      </c>
      <c r="B911" s="245" t="s">
        <v>3302</v>
      </c>
      <c r="C911" s="245" t="s">
        <v>132</v>
      </c>
      <c r="D911" s="245" t="s">
        <v>3303</v>
      </c>
      <c r="E911" s="245" t="s">
        <v>439</v>
      </c>
      <c r="F911" s="247">
        <v>35127</v>
      </c>
      <c r="G911" s="245" t="s">
        <v>415</v>
      </c>
      <c r="H911" s="245" t="s">
        <v>440</v>
      </c>
      <c r="I911" s="248" t="str">
        <f>VLOOKUP(A911,ورقة4!$A$1:$B$1271,2,0)</f>
        <v>الثانية</v>
      </c>
      <c r="T911" s="249"/>
    </row>
    <row r="912" spans="1:20" x14ac:dyDescent="0.3">
      <c r="A912" s="245">
        <v>121777</v>
      </c>
      <c r="B912" s="245" t="s">
        <v>3304</v>
      </c>
      <c r="C912" s="245" t="s">
        <v>128</v>
      </c>
      <c r="D912" s="245" t="s">
        <v>573</v>
      </c>
      <c r="E912" s="245" t="s">
        <v>439</v>
      </c>
      <c r="F912" s="247">
        <v>35817</v>
      </c>
      <c r="G912" s="245" t="s">
        <v>415</v>
      </c>
      <c r="H912" s="245" t="s">
        <v>440</v>
      </c>
      <c r="I912" s="248" t="str">
        <f>VLOOKUP(A912,ورقة4!$A$1:$B$1271,2,0)</f>
        <v>الثانية</v>
      </c>
      <c r="T912" s="249"/>
    </row>
    <row r="913" spans="1:20" x14ac:dyDescent="0.3">
      <c r="A913" s="245">
        <v>122019</v>
      </c>
      <c r="B913" s="245" t="s">
        <v>3305</v>
      </c>
      <c r="C913" s="245" t="s">
        <v>96</v>
      </c>
      <c r="D913" s="245" t="s">
        <v>581</v>
      </c>
      <c r="E913" s="245" t="s">
        <v>439</v>
      </c>
      <c r="F913" s="247">
        <v>30677</v>
      </c>
      <c r="G913" s="245" t="s">
        <v>415</v>
      </c>
      <c r="H913" s="245" t="s">
        <v>440</v>
      </c>
      <c r="I913" s="248" t="str">
        <f>VLOOKUP(A913,ورقة4!$A$1:$B$1271,2,0)</f>
        <v>الثانية</v>
      </c>
      <c r="T913" s="249"/>
    </row>
    <row r="914" spans="1:20" x14ac:dyDescent="0.3">
      <c r="A914" s="245">
        <v>122600</v>
      </c>
      <c r="B914" s="245" t="s">
        <v>3306</v>
      </c>
      <c r="C914" s="245" t="s">
        <v>198</v>
      </c>
      <c r="D914" s="245" t="s">
        <v>303</v>
      </c>
      <c r="E914" s="245" t="s">
        <v>439</v>
      </c>
      <c r="F914" s="247">
        <v>33614</v>
      </c>
      <c r="G914" s="245" t="s">
        <v>415</v>
      </c>
      <c r="H914" s="245" t="s">
        <v>440</v>
      </c>
      <c r="I914" s="248" t="str">
        <f>VLOOKUP(A914,ورقة4!$A$1:$B$1271,2,0)</f>
        <v>الثانية</v>
      </c>
      <c r="T914" s="249"/>
    </row>
    <row r="915" spans="1:20" x14ac:dyDescent="0.3">
      <c r="A915" s="245">
        <v>120882</v>
      </c>
      <c r="B915" s="245" t="s">
        <v>3404</v>
      </c>
      <c r="C915" s="245" t="s">
        <v>124</v>
      </c>
      <c r="D915" s="245" t="s">
        <v>258</v>
      </c>
      <c r="E915" s="245" t="s">
        <v>438</v>
      </c>
      <c r="F915" s="247">
        <v>32778</v>
      </c>
      <c r="G915" s="245" t="s">
        <v>3405</v>
      </c>
      <c r="H915" s="245" t="s">
        <v>440</v>
      </c>
      <c r="I915" s="248" t="str">
        <f>VLOOKUP(A915,ورقة4!$A$1:$B$1271,2,0)</f>
        <v>الثانية</v>
      </c>
      <c r="T915" s="249"/>
    </row>
    <row r="916" spans="1:20" x14ac:dyDescent="0.3">
      <c r="A916" s="245">
        <v>123296</v>
      </c>
      <c r="B916" s="245" t="s">
        <v>3406</v>
      </c>
      <c r="C916" s="245" t="s">
        <v>497</v>
      </c>
      <c r="D916" s="245" t="s">
        <v>3407</v>
      </c>
      <c r="E916" s="245" t="s">
        <v>438</v>
      </c>
      <c r="F916" s="247">
        <v>34206</v>
      </c>
      <c r="G916" s="245" t="s">
        <v>415</v>
      </c>
      <c r="H916" s="245" t="s">
        <v>440</v>
      </c>
      <c r="I916" s="248" t="str">
        <f>VLOOKUP(A916,ورقة4!$A$1:$B$1271,2,0)</f>
        <v>الثانية</v>
      </c>
      <c r="T916" s="249"/>
    </row>
    <row r="917" spans="1:20" x14ac:dyDescent="0.3">
      <c r="A917" s="245">
        <v>116595</v>
      </c>
      <c r="B917" s="245" t="s">
        <v>3425</v>
      </c>
      <c r="C917" s="245" t="s">
        <v>86</v>
      </c>
      <c r="D917" s="245" t="s">
        <v>3426</v>
      </c>
      <c r="E917" s="245" t="s">
        <v>438</v>
      </c>
      <c r="F917" s="247">
        <v>33605</v>
      </c>
      <c r="G917" s="245" t="s">
        <v>3427</v>
      </c>
      <c r="H917" s="245" t="s">
        <v>440</v>
      </c>
      <c r="I917" s="248" t="str">
        <f>VLOOKUP(A917,ورقة4!$A$1:$B$1271,2,0)</f>
        <v>الثانية</v>
      </c>
      <c r="T917" s="249"/>
    </row>
    <row r="918" spans="1:20" x14ac:dyDescent="0.3">
      <c r="A918" s="245">
        <v>122114</v>
      </c>
      <c r="B918" s="245" t="s">
        <v>3428</v>
      </c>
      <c r="C918" s="245" t="s">
        <v>72</v>
      </c>
      <c r="D918" s="245" t="s">
        <v>248</v>
      </c>
      <c r="E918" s="245" t="s">
        <v>438</v>
      </c>
      <c r="F918" s="247">
        <v>29509</v>
      </c>
      <c r="G918" s="245" t="s">
        <v>817</v>
      </c>
      <c r="H918" s="245" t="s">
        <v>440</v>
      </c>
      <c r="I918" s="248" t="str">
        <f>VLOOKUP(A918,ورقة4!$A$1:$B$1271,2,0)</f>
        <v>الثانية</v>
      </c>
      <c r="T918" s="249"/>
    </row>
    <row r="919" spans="1:20" x14ac:dyDescent="0.3">
      <c r="A919" s="245">
        <v>121590</v>
      </c>
      <c r="B919" s="245" t="s">
        <v>3494</v>
      </c>
      <c r="C919" s="245" t="s">
        <v>495</v>
      </c>
      <c r="D919" s="245" t="s">
        <v>220</v>
      </c>
      <c r="E919" s="245" t="s">
        <v>439</v>
      </c>
      <c r="F919" s="247">
        <v>34407</v>
      </c>
      <c r="G919" s="245" t="s">
        <v>787</v>
      </c>
      <c r="H919" s="245" t="s">
        <v>448</v>
      </c>
      <c r="I919" s="248" t="str">
        <f>VLOOKUP(A919,ورقة4!$A$1:$B$1271,2,0)</f>
        <v>الثانية</v>
      </c>
      <c r="T919" s="249"/>
    </row>
    <row r="920" spans="1:20" x14ac:dyDescent="0.3">
      <c r="A920" s="245">
        <v>120386</v>
      </c>
      <c r="B920" s="245" t="s">
        <v>3496</v>
      </c>
      <c r="C920" s="245" t="s">
        <v>197</v>
      </c>
      <c r="D920" s="245" t="s">
        <v>301</v>
      </c>
      <c r="E920" s="245" t="s">
        <v>439</v>
      </c>
      <c r="F920" s="247"/>
      <c r="H920" s="245" t="s">
        <v>448</v>
      </c>
      <c r="I920" s="248" t="str">
        <f>VLOOKUP(A920,ورقة4!$A$1:$B$1271,2,0)</f>
        <v>الثانية</v>
      </c>
      <c r="T920" s="249"/>
    </row>
    <row r="921" spans="1:20" x14ac:dyDescent="0.3">
      <c r="A921" s="245">
        <v>121089</v>
      </c>
      <c r="B921" s="245" t="s">
        <v>3497</v>
      </c>
      <c r="C921" s="245" t="s">
        <v>3498</v>
      </c>
      <c r="D921" s="245" t="s">
        <v>336</v>
      </c>
      <c r="E921" s="245" t="s">
        <v>439</v>
      </c>
      <c r="F921" s="247"/>
      <c r="G921" s="245" t="s">
        <v>417</v>
      </c>
      <c r="H921" s="245" t="s">
        <v>448</v>
      </c>
      <c r="I921" s="248" t="str">
        <f>VLOOKUP(A921,ورقة4!$A$1:$B$1271,2,0)</f>
        <v>الثانية</v>
      </c>
      <c r="T921" s="249"/>
    </row>
    <row r="922" spans="1:20" x14ac:dyDescent="0.3">
      <c r="A922" s="245">
        <v>122449</v>
      </c>
      <c r="B922" s="245" t="s">
        <v>3503</v>
      </c>
      <c r="C922" s="245" t="s">
        <v>72</v>
      </c>
      <c r="D922" s="245" t="s">
        <v>304</v>
      </c>
      <c r="E922" s="245" t="s">
        <v>439</v>
      </c>
      <c r="F922" s="247">
        <v>30133</v>
      </c>
      <c r="G922" s="245" t="s">
        <v>415</v>
      </c>
      <c r="H922" s="241" t="s">
        <v>1548</v>
      </c>
      <c r="I922" s="248" t="str">
        <f>VLOOKUP(A922,ورقة4!$A$1:$B$1271,2,0)</f>
        <v>الثانية</v>
      </c>
      <c r="T922" s="249"/>
    </row>
    <row r="923" spans="1:20" x14ac:dyDescent="0.3">
      <c r="A923" s="245">
        <v>120515</v>
      </c>
      <c r="B923" s="245" t="s">
        <v>3507</v>
      </c>
      <c r="C923" s="245" t="s">
        <v>3508</v>
      </c>
      <c r="D923" s="245" t="s">
        <v>280</v>
      </c>
      <c r="E923" s="245" t="s">
        <v>439</v>
      </c>
      <c r="F923" s="247">
        <v>33269</v>
      </c>
      <c r="G923" s="245" t="s">
        <v>415</v>
      </c>
      <c r="H923" s="241" t="s">
        <v>1552</v>
      </c>
      <c r="I923" s="248" t="str">
        <f>VLOOKUP(A923,ورقة4!$A$1:$B$1271,2,0)</f>
        <v>الثانية</v>
      </c>
      <c r="T923" s="249"/>
    </row>
    <row r="924" spans="1:20" x14ac:dyDescent="0.3">
      <c r="A924" s="245">
        <v>120680</v>
      </c>
      <c r="B924" s="245" t="s">
        <v>1171</v>
      </c>
      <c r="C924" s="245" t="s">
        <v>675</v>
      </c>
      <c r="D924" s="245" t="s">
        <v>654</v>
      </c>
      <c r="F924" s="247"/>
      <c r="I924" s="248" t="str">
        <f>VLOOKUP(A924,ورقة4!$A$1:$B$1271,2,0)</f>
        <v>الثانية</v>
      </c>
      <c r="T924" s="249"/>
    </row>
    <row r="925" spans="1:20" x14ac:dyDescent="0.3">
      <c r="A925" s="245">
        <v>120554</v>
      </c>
      <c r="B925" s="245" t="s">
        <v>1169</v>
      </c>
      <c r="C925" s="245" t="s">
        <v>77</v>
      </c>
      <c r="D925" s="245" t="s">
        <v>713</v>
      </c>
      <c r="F925" s="247"/>
      <c r="I925" s="248" t="str">
        <f>VLOOKUP(A925,ورقة4!$A$1:$B$1271,2,0)</f>
        <v>الثانية</v>
      </c>
      <c r="T925" s="249"/>
    </row>
    <row r="926" spans="1:20" x14ac:dyDescent="0.3">
      <c r="A926" s="245">
        <v>120907</v>
      </c>
      <c r="B926" s="245" t="s">
        <v>1176</v>
      </c>
      <c r="C926" s="245" t="s">
        <v>75</v>
      </c>
      <c r="D926" s="245" t="s">
        <v>754</v>
      </c>
      <c r="F926" s="247"/>
      <c r="I926" s="248" t="str">
        <f>VLOOKUP(A926,ورقة4!$A$1:$B$1271,2,0)</f>
        <v>الثانية</v>
      </c>
      <c r="T926" s="249"/>
    </row>
    <row r="927" spans="1:20" x14ac:dyDescent="0.3">
      <c r="A927" s="245">
        <v>119193</v>
      </c>
      <c r="B927" s="245" t="s">
        <v>1206</v>
      </c>
      <c r="C927" s="245" t="s">
        <v>96</v>
      </c>
      <c r="D927" s="245" t="s">
        <v>266</v>
      </c>
      <c r="F927" s="247"/>
      <c r="I927" s="248" t="str">
        <f>VLOOKUP(A927,ورقة4!$A$1:$B$1271,2,0)</f>
        <v>الثانية</v>
      </c>
      <c r="T927" s="249"/>
    </row>
    <row r="928" spans="1:20" x14ac:dyDescent="0.3">
      <c r="A928" s="245">
        <v>119933</v>
      </c>
      <c r="B928" s="245" t="s">
        <v>1163</v>
      </c>
      <c r="C928" s="245" t="s">
        <v>74</v>
      </c>
      <c r="D928" s="245" t="s">
        <v>318</v>
      </c>
      <c r="F928" s="247"/>
      <c r="I928" s="248" t="str">
        <f>VLOOKUP(A928,ورقة4!$A$1:$B$1271,2,0)</f>
        <v>الثانية</v>
      </c>
      <c r="T928" s="249"/>
    </row>
    <row r="929" spans="1:20" x14ac:dyDescent="0.3">
      <c r="A929" s="245">
        <v>120428</v>
      </c>
      <c r="B929" s="245" t="s">
        <v>1106</v>
      </c>
      <c r="C929" s="245" t="s">
        <v>142</v>
      </c>
      <c r="D929" s="245" t="s">
        <v>280</v>
      </c>
      <c r="F929" s="247"/>
      <c r="I929" s="248" t="str">
        <f>VLOOKUP(A929,ورقة4!$A$1:$B$1271,2,0)</f>
        <v>الثانية</v>
      </c>
      <c r="T929" s="249"/>
    </row>
    <row r="930" spans="1:20" x14ac:dyDescent="0.3">
      <c r="A930" s="245">
        <v>118249</v>
      </c>
      <c r="B930" s="245" t="s">
        <v>1223</v>
      </c>
      <c r="C930" s="245" t="s">
        <v>106</v>
      </c>
      <c r="D930" s="245" t="s">
        <v>265</v>
      </c>
      <c r="F930" s="247"/>
      <c r="I930" s="248" t="str">
        <f>VLOOKUP(A930,ورقة4!$A$1:$B$1271,2,0)</f>
        <v>الثانية</v>
      </c>
      <c r="T930" s="249"/>
    </row>
    <row r="931" spans="1:20" x14ac:dyDescent="0.3">
      <c r="A931" s="245">
        <v>119551</v>
      </c>
      <c r="B931" s="245" t="s">
        <v>1160</v>
      </c>
      <c r="C931" s="245" t="s">
        <v>136</v>
      </c>
      <c r="D931" s="245" t="s">
        <v>686</v>
      </c>
      <c r="F931" s="247"/>
      <c r="I931" s="248" t="str">
        <f>VLOOKUP(A931,ورقة4!$A$1:$B$1271,2,0)</f>
        <v>الثانية</v>
      </c>
      <c r="T931" s="249"/>
    </row>
    <row r="932" spans="1:20" x14ac:dyDescent="0.3">
      <c r="A932" s="245">
        <v>120629</v>
      </c>
      <c r="B932" s="245" t="s">
        <v>1170</v>
      </c>
      <c r="C932" s="245" t="s">
        <v>86</v>
      </c>
      <c r="D932" s="245" t="s">
        <v>337</v>
      </c>
      <c r="F932" s="247"/>
      <c r="I932" s="248" t="str">
        <f>VLOOKUP(A932,ورقة4!$A$1:$B$1271,2,0)</f>
        <v>الثانية</v>
      </c>
      <c r="T932" s="249"/>
    </row>
    <row r="933" spans="1:20" x14ac:dyDescent="0.3">
      <c r="A933" s="245">
        <v>119170</v>
      </c>
      <c r="B933" s="245" t="s">
        <v>1145</v>
      </c>
      <c r="C933" s="245" t="s">
        <v>124</v>
      </c>
      <c r="D933" s="245" t="s">
        <v>566</v>
      </c>
      <c r="F933" s="247"/>
      <c r="I933" s="248" t="str">
        <f>VLOOKUP(A933,ورقة4!$A$1:$B$1271,2,0)</f>
        <v>الثانية</v>
      </c>
      <c r="T933" s="249"/>
    </row>
    <row r="934" spans="1:20" x14ac:dyDescent="0.3">
      <c r="A934" s="245">
        <v>117632</v>
      </c>
      <c r="B934" s="245" t="s">
        <v>3518</v>
      </c>
      <c r="C934" s="245" t="s">
        <v>140</v>
      </c>
      <c r="D934" s="245" t="s">
        <v>327</v>
      </c>
      <c r="F934" s="247"/>
      <c r="I934" s="248" t="str">
        <f>VLOOKUP(A934,ورقة4!$A$1:$B$1271,2,0)</f>
        <v>الثانية</v>
      </c>
      <c r="T934" s="249"/>
    </row>
    <row r="935" spans="1:20" x14ac:dyDescent="0.3">
      <c r="A935" s="245">
        <v>118238</v>
      </c>
      <c r="B935" s="245" t="s">
        <v>3519</v>
      </c>
      <c r="C935" s="245" t="s">
        <v>575</v>
      </c>
      <c r="D935" s="245" t="s">
        <v>313</v>
      </c>
      <c r="F935" s="247"/>
      <c r="I935" s="248" t="str">
        <f>VLOOKUP(A935,ورقة4!$A$1:$B$1271,2,0)</f>
        <v>الثانية</v>
      </c>
      <c r="T935" s="249"/>
    </row>
    <row r="936" spans="1:20" x14ac:dyDescent="0.3">
      <c r="A936" s="245">
        <v>119051</v>
      </c>
      <c r="B936" s="245" t="s">
        <v>3520</v>
      </c>
      <c r="C936" s="245" t="s">
        <v>572</v>
      </c>
      <c r="D936" s="245" t="s">
        <v>297</v>
      </c>
      <c r="F936" s="247"/>
      <c r="I936" s="248" t="str">
        <f>VLOOKUP(A936,ورقة4!$A$1:$B$1271,2,0)</f>
        <v>الثانية</v>
      </c>
      <c r="T936" s="249"/>
    </row>
    <row r="937" spans="1:20" x14ac:dyDescent="0.3">
      <c r="A937" s="245">
        <v>119683</v>
      </c>
      <c r="B937" s="245" t="s">
        <v>3521</v>
      </c>
      <c r="C937" s="245" t="s">
        <v>72</v>
      </c>
      <c r="D937" s="245">
        <v>0</v>
      </c>
      <c r="F937" s="247"/>
      <c r="I937" s="248" t="str">
        <f>VLOOKUP(A937,ورقة4!$A$1:$B$1271,2,0)</f>
        <v>الثانية</v>
      </c>
      <c r="T937" s="249"/>
    </row>
    <row r="938" spans="1:20" x14ac:dyDescent="0.3">
      <c r="A938" s="245">
        <v>120078</v>
      </c>
      <c r="B938" s="245" t="s">
        <v>3522</v>
      </c>
      <c r="C938" s="245" t="s">
        <v>143</v>
      </c>
      <c r="D938" s="245" t="s">
        <v>278</v>
      </c>
      <c r="F938" s="247"/>
      <c r="I938" s="248" t="str">
        <f>VLOOKUP(A938,ورقة4!$A$1:$B$1271,2,0)</f>
        <v>الثانية</v>
      </c>
      <c r="T938" s="249"/>
    </row>
    <row r="939" spans="1:20" x14ac:dyDescent="0.3">
      <c r="A939" s="245">
        <v>120804</v>
      </c>
      <c r="B939" s="245" t="s">
        <v>3523</v>
      </c>
      <c r="C939" s="245" t="s">
        <v>2239</v>
      </c>
      <c r="D939" s="245">
        <v>0</v>
      </c>
      <c r="F939" s="247"/>
      <c r="I939" s="248" t="str">
        <f>VLOOKUP(A939,ورقة4!$A$1:$B$1271,2,0)</f>
        <v>الثانية</v>
      </c>
      <c r="T939" s="249"/>
    </row>
    <row r="940" spans="1:20" x14ac:dyDescent="0.3">
      <c r="A940" s="245">
        <v>123336</v>
      </c>
      <c r="B940" s="245" t="s">
        <v>3524</v>
      </c>
      <c r="C940" s="245" t="s">
        <v>66</v>
      </c>
      <c r="D940" s="245" t="s">
        <v>3525</v>
      </c>
      <c r="F940" s="247"/>
      <c r="I940" s="248" t="str">
        <f>VLOOKUP(A940,ورقة4!$A$1:$B$1271,2,0)</f>
        <v>الثانية</v>
      </c>
      <c r="T940" s="249"/>
    </row>
    <row r="941" spans="1:20" x14ac:dyDescent="0.3">
      <c r="A941" s="245">
        <v>123438</v>
      </c>
      <c r="B941" s="245" t="s">
        <v>3526</v>
      </c>
      <c r="C941" s="245" t="s">
        <v>2377</v>
      </c>
      <c r="D941" s="245" t="s">
        <v>246</v>
      </c>
      <c r="F941" s="247"/>
      <c r="I941" s="248" t="str">
        <f>VLOOKUP(A941,ورقة4!$A$1:$B$1271,2,0)</f>
        <v>الثانية</v>
      </c>
      <c r="T941" s="249"/>
    </row>
    <row r="942" spans="1:20" x14ac:dyDescent="0.3">
      <c r="A942" s="245">
        <v>123481</v>
      </c>
      <c r="B942" s="245" t="s">
        <v>3527</v>
      </c>
      <c r="C942" s="245" t="s">
        <v>905</v>
      </c>
      <c r="D942" s="245" t="s">
        <v>756</v>
      </c>
      <c r="F942" s="247"/>
      <c r="I942" s="248" t="str">
        <f>VLOOKUP(A942,ورقة4!$A$1:$B$1271,2,0)</f>
        <v>الثانية</v>
      </c>
      <c r="T942" s="249"/>
    </row>
    <row r="943" spans="1:20" x14ac:dyDescent="0.3">
      <c r="A943" s="245">
        <v>123600</v>
      </c>
      <c r="B943" s="245" t="s">
        <v>3528</v>
      </c>
      <c r="C943" s="245" t="s">
        <v>115</v>
      </c>
      <c r="D943" s="245" t="s">
        <v>284</v>
      </c>
      <c r="F943" s="247"/>
      <c r="I943" s="248" t="str">
        <f>VLOOKUP(A943,ورقة4!$A$1:$B$1271,2,0)</f>
        <v>الثانية</v>
      </c>
      <c r="T943" s="249"/>
    </row>
    <row r="944" spans="1:20" x14ac:dyDescent="0.3">
      <c r="A944" s="245">
        <v>123700</v>
      </c>
      <c r="B944" s="245" t="s">
        <v>3529</v>
      </c>
      <c r="C944" s="245" t="s">
        <v>208</v>
      </c>
      <c r="D944" s="245" t="s">
        <v>267</v>
      </c>
      <c r="F944" s="247"/>
      <c r="I944" s="248" t="str">
        <f>VLOOKUP(A944,ورقة4!$A$1:$B$1271,2,0)</f>
        <v>الثانية</v>
      </c>
      <c r="T944" s="249"/>
    </row>
    <row r="945" spans="1:20" x14ac:dyDescent="0.3">
      <c r="A945" s="245">
        <v>123785</v>
      </c>
      <c r="B945" s="245" t="s">
        <v>3530</v>
      </c>
      <c r="C945" s="245" t="s">
        <v>630</v>
      </c>
      <c r="D945" s="245" t="s">
        <v>3531</v>
      </c>
      <c r="F945" s="247"/>
      <c r="I945" s="248" t="str">
        <f>VLOOKUP(A945,ورقة4!$A$1:$B$1271,2,0)</f>
        <v>الثانية</v>
      </c>
      <c r="T945" s="249"/>
    </row>
    <row r="946" spans="1:20" x14ac:dyDescent="0.3">
      <c r="A946" s="245">
        <v>111330</v>
      </c>
      <c r="B946" s="245" t="s">
        <v>3545</v>
      </c>
      <c r="C946" s="245" t="s">
        <v>185</v>
      </c>
      <c r="D946" s="245" t="s">
        <v>258</v>
      </c>
      <c r="F946" s="245">
        <v>31655</v>
      </c>
      <c r="G946" s="245" t="s">
        <v>415</v>
      </c>
      <c r="I946" s="245" t="s">
        <v>549</v>
      </c>
    </row>
    <row r="947" spans="1:20" x14ac:dyDescent="0.3">
      <c r="A947" s="245">
        <v>121494</v>
      </c>
      <c r="B947" s="245" t="s">
        <v>3547</v>
      </c>
      <c r="C947" s="245" t="s">
        <v>3012</v>
      </c>
      <c r="D947" s="245" t="s">
        <v>261</v>
      </c>
      <c r="F947" s="245">
        <v>35506</v>
      </c>
      <c r="G947" s="245" t="s">
        <v>813</v>
      </c>
      <c r="I947" s="245" t="s">
        <v>549</v>
      </c>
    </row>
    <row r="948" spans="1:20" x14ac:dyDescent="0.3">
      <c r="A948" s="245">
        <v>120776</v>
      </c>
      <c r="B948" s="245" t="s">
        <v>1605</v>
      </c>
      <c r="C948" s="245" t="s">
        <v>72</v>
      </c>
      <c r="D948" s="245" t="s">
        <v>313</v>
      </c>
      <c r="E948" s="245" t="s">
        <v>439</v>
      </c>
      <c r="F948" s="247">
        <v>29514</v>
      </c>
      <c r="G948" s="245" t="s">
        <v>1606</v>
      </c>
      <c r="H948" s="245" t="s">
        <v>440</v>
      </c>
      <c r="I948" s="248" t="str">
        <f>VLOOKUP(A948,ورقة4!$A$1:$B$1271,2,0)</f>
        <v>الثانية حديث</v>
      </c>
      <c r="T948" s="249"/>
    </row>
    <row r="949" spans="1:20" x14ac:dyDescent="0.3">
      <c r="A949" s="245">
        <v>119804</v>
      </c>
      <c r="B949" s="245" t="s">
        <v>1631</v>
      </c>
      <c r="C949" s="245" t="s">
        <v>69</v>
      </c>
      <c r="D949" s="245" t="s">
        <v>246</v>
      </c>
      <c r="E949" s="245" t="s">
        <v>439</v>
      </c>
      <c r="F949" s="247">
        <v>32278</v>
      </c>
      <c r="G949" s="245" t="s">
        <v>871</v>
      </c>
      <c r="H949" s="245" t="s">
        <v>440</v>
      </c>
      <c r="I949" s="248" t="str">
        <f>VLOOKUP(A949,ورقة4!$A$1:$B$1271,2,0)</f>
        <v>الثانية حديث</v>
      </c>
      <c r="T949" s="249"/>
    </row>
    <row r="950" spans="1:20" x14ac:dyDescent="0.3">
      <c r="A950" s="245">
        <v>123208</v>
      </c>
      <c r="B950" s="245" t="s">
        <v>1634</v>
      </c>
      <c r="C950" s="245" t="s">
        <v>912</v>
      </c>
      <c r="D950" s="245" t="s">
        <v>757</v>
      </c>
      <c r="E950" s="245" t="s">
        <v>439</v>
      </c>
      <c r="F950" s="247">
        <v>33364</v>
      </c>
      <c r="G950" s="245" t="s">
        <v>1606</v>
      </c>
      <c r="H950" s="245" t="s">
        <v>440</v>
      </c>
      <c r="I950" s="248" t="str">
        <f>VLOOKUP(A950,ورقة4!$A$1:$B$1271,2,0)</f>
        <v>الثانية حديث</v>
      </c>
      <c r="T950" s="249"/>
    </row>
    <row r="951" spans="1:20" x14ac:dyDescent="0.3">
      <c r="A951" s="245">
        <v>123242</v>
      </c>
      <c r="B951" s="245" t="s">
        <v>1635</v>
      </c>
      <c r="C951" s="245" t="s">
        <v>75</v>
      </c>
      <c r="D951" s="245" t="s">
        <v>506</v>
      </c>
      <c r="E951" s="245" t="s">
        <v>439</v>
      </c>
      <c r="F951" s="247">
        <v>33604</v>
      </c>
      <c r="H951" s="245" t="s">
        <v>440</v>
      </c>
      <c r="I951" s="248" t="str">
        <f>VLOOKUP(A951,ورقة4!$A$1:$B$1271,2,0)</f>
        <v>الثانية حديث</v>
      </c>
      <c r="T951" s="249"/>
    </row>
    <row r="952" spans="1:20" x14ac:dyDescent="0.3">
      <c r="A952" s="245">
        <v>123155</v>
      </c>
      <c r="B952" s="245" t="s">
        <v>1644</v>
      </c>
      <c r="C952" s="245" t="s">
        <v>66</v>
      </c>
      <c r="D952" s="245" t="s">
        <v>1645</v>
      </c>
      <c r="E952" s="245" t="s">
        <v>439</v>
      </c>
      <c r="F952" s="247">
        <v>34335</v>
      </c>
      <c r="H952" s="245" t="s">
        <v>440</v>
      </c>
      <c r="I952" s="248" t="str">
        <f>VLOOKUP(A952,ورقة4!$A$1:$B$1271,2,0)</f>
        <v>الثانية حديث</v>
      </c>
      <c r="T952" s="249"/>
    </row>
    <row r="953" spans="1:20" x14ac:dyDescent="0.3">
      <c r="A953" s="245">
        <v>123107</v>
      </c>
      <c r="B953" s="245" t="s">
        <v>1653</v>
      </c>
      <c r="C953" s="245" t="s">
        <v>911</v>
      </c>
      <c r="D953" s="245" t="s">
        <v>734</v>
      </c>
      <c r="E953" s="245" t="s">
        <v>439</v>
      </c>
      <c r="F953" s="247">
        <v>35065</v>
      </c>
      <c r="H953" s="245" t="s">
        <v>440</v>
      </c>
      <c r="I953" s="248" t="str">
        <f>VLOOKUP(A953,ورقة4!$A$1:$B$1271,2,0)</f>
        <v>الثانية حديث</v>
      </c>
      <c r="T953" s="249"/>
    </row>
    <row r="954" spans="1:20" x14ac:dyDescent="0.3">
      <c r="A954" s="245">
        <v>121632</v>
      </c>
      <c r="B954" s="245" t="s">
        <v>1654</v>
      </c>
      <c r="C954" s="245" t="s">
        <v>1655</v>
      </c>
      <c r="D954" s="245" t="s">
        <v>267</v>
      </c>
      <c r="E954" s="245" t="s">
        <v>439</v>
      </c>
      <c r="F954" s="247">
        <v>35431</v>
      </c>
      <c r="G954" s="245" t="s">
        <v>817</v>
      </c>
      <c r="H954" s="245" t="s">
        <v>440</v>
      </c>
      <c r="I954" s="248" t="str">
        <f>VLOOKUP(A954,ورقة4!$A$1:$B$1271,2,0)</f>
        <v>الثانية حديث</v>
      </c>
      <c r="T954" s="249"/>
    </row>
    <row r="955" spans="1:20" x14ac:dyDescent="0.3">
      <c r="A955" s="245">
        <v>122762</v>
      </c>
      <c r="B955" s="245" t="s">
        <v>1656</v>
      </c>
      <c r="C955" s="245" t="s">
        <v>1657</v>
      </c>
      <c r="D955" s="245" t="s">
        <v>272</v>
      </c>
      <c r="E955" s="245" t="s">
        <v>439</v>
      </c>
      <c r="F955" s="247">
        <v>35431</v>
      </c>
      <c r="H955" s="245" t="s">
        <v>440</v>
      </c>
      <c r="I955" s="248" t="str">
        <f>VLOOKUP(A955,ورقة4!$A$1:$B$1271,2,0)</f>
        <v>الثانية حديث</v>
      </c>
      <c r="T955" s="249"/>
    </row>
    <row r="956" spans="1:20" x14ac:dyDescent="0.3">
      <c r="A956" s="245">
        <v>122738</v>
      </c>
      <c r="B956" s="245" t="s">
        <v>1658</v>
      </c>
      <c r="C956" s="245" t="s">
        <v>1659</v>
      </c>
      <c r="D956" s="245" t="s">
        <v>346</v>
      </c>
      <c r="E956" s="245" t="s">
        <v>439</v>
      </c>
      <c r="F956" s="247">
        <v>35065</v>
      </c>
      <c r="H956" s="245" t="s">
        <v>440</v>
      </c>
      <c r="I956" s="248" t="str">
        <f>VLOOKUP(A956,ورقة4!$A$1:$B$1271,2,0)</f>
        <v>الثانية حديث</v>
      </c>
      <c r="T956" s="249"/>
    </row>
    <row r="957" spans="1:20" x14ac:dyDescent="0.3">
      <c r="A957" s="245">
        <v>120622</v>
      </c>
      <c r="B957" s="245" t="s">
        <v>1675</v>
      </c>
      <c r="C957" s="245" t="s">
        <v>167</v>
      </c>
      <c r="D957" s="245" t="s">
        <v>250</v>
      </c>
      <c r="E957" s="245" t="s">
        <v>439</v>
      </c>
      <c r="F957" s="247">
        <v>35916</v>
      </c>
      <c r="G957" s="245" t="s">
        <v>415</v>
      </c>
      <c r="H957" s="245" t="s">
        <v>440</v>
      </c>
      <c r="I957" s="248" t="str">
        <f>VLOOKUP(A957,ورقة4!$A$1:$B$1271,2,0)</f>
        <v>الثانية حديث</v>
      </c>
      <c r="T957" s="249"/>
    </row>
    <row r="958" spans="1:20" x14ac:dyDescent="0.3">
      <c r="A958" s="245">
        <v>121071</v>
      </c>
      <c r="B958" s="245" t="s">
        <v>1676</v>
      </c>
      <c r="C958" s="245" t="s">
        <v>77</v>
      </c>
      <c r="D958" s="245" t="s">
        <v>573</v>
      </c>
      <c r="E958" s="245" t="s">
        <v>439</v>
      </c>
      <c r="F958" s="247">
        <v>35740</v>
      </c>
      <c r="G958" s="245" t="s">
        <v>415</v>
      </c>
      <c r="H958" s="245" t="s">
        <v>440</v>
      </c>
      <c r="I958" s="248" t="str">
        <f>VLOOKUP(A958,ورقة4!$A$1:$B$1271,2,0)</f>
        <v>الثانية حديث</v>
      </c>
      <c r="T958" s="249"/>
    </row>
    <row r="959" spans="1:20" x14ac:dyDescent="0.3">
      <c r="A959" s="245">
        <v>122724</v>
      </c>
      <c r="B959" s="245" t="s">
        <v>1677</v>
      </c>
      <c r="C959" s="245" t="s">
        <v>207</v>
      </c>
      <c r="D959" s="245" t="s">
        <v>275</v>
      </c>
      <c r="E959" s="245" t="s">
        <v>439</v>
      </c>
      <c r="F959" s="247">
        <v>35580</v>
      </c>
      <c r="G959" s="245" t="s">
        <v>415</v>
      </c>
      <c r="H959" s="245" t="s">
        <v>440</v>
      </c>
      <c r="I959" s="248" t="str">
        <f>VLOOKUP(A959,ورقة4!$A$1:$B$1271,2,0)</f>
        <v>الثانية حديث</v>
      </c>
      <c r="T959" s="249"/>
    </row>
    <row r="960" spans="1:20" x14ac:dyDescent="0.3">
      <c r="A960" s="245">
        <v>123003</v>
      </c>
      <c r="B960" s="245" t="s">
        <v>1678</v>
      </c>
      <c r="C960" s="245" t="s">
        <v>165</v>
      </c>
      <c r="D960" s="245" t="s">
        <v>278</v>
      </c>
      <c r="E960" s="245" t="s">
        <v>439</v>
      </c>
      <c r="F960" s="247">
        <v>35308</v>
      </c>
      <c r="G960" s="245" t="s">
        <v>1679</v>
      </c>
      <c r="H960" s="245" t="s">
        <v>440</v>
      </c>
      <c r="I960" s="248" t="str">
        <f>VLOOKUP(A960,ورقة4!$A$1:$B$1271,2,0)</f>
        <v>الثانية حديث</v>
      </c>
      <c r="T960" s="249"/>
    </row>
    <row r="961" spans="1:20" x14ac:dyDescent="0.3">
      <c r="A961" s="245">
        <v>123236</v>
      </c>
      <c r="B961" s="245" t="s">
        <v>1680</v>
      </c>
      <c r="C961" s="245" t="s">
        <v>170</v>
      </c>
      <c r="D961" s="245" t="s">
        <v>245</v>
      </c>
      <c r="E961" s="245" t="s">
        <v>439</v>
      </c>
      <c r="F961" s="247">
        <v>35796</v>
      </c>
      <c r="H961" s="245" t="s">
        <v>440</v>
      </c>
      <c r="I961" s="248" t="str">
        <f>VLOOKUP(A961,ورقة4!$A$1:$B$1271,2,0)</f>
        <v>الثانية حديث</v>
      </c>
      <c r="T961" s="249"/>
    </row>
    <row r="962" spans="1:20" x14ac:dyDescent="0.3">
      <c r="A962" s="245">
        <v>121882</v>
      </c>
      <c r="B962" s="245" t="s">
        <v>1689</v>
      </c>
      <c r="C962" s="245" t="s">
        <v>1690</v>
      </c>
      <c r="D962" s="245" t="s">
        <v>265</v>
      </c>
      <c r="E962" s="245" t="s">
        <v>439</v>
      </c>
      <c r="F962" s="247">
        <v>35817</v>
      </c>
      <c r="G962" s="245" t="s">
        <v>822</v>
      </c>
      <c r="H962" s="245" t="s">
        <v>440</v>
      </c>
      <c r="I962" s="248" t="str">
        <f>VLOOKUP(A962,ورقة4!$A$1:$B$1271,2,0)</f>
        <v>الثانية حديث</v>
      </c>
      <c r="T962" s="249"/>
    </row>
    <row r="963" spans="1:20" x14ac:dyDescent="0.3">
      <c r="A963" s="245">
        <v>123017</v>
      </c>
      <c r="B963" s="245" t="s">
        <v>1691</v>
      </c>
      <c r="C963" s="245" t="s">
        <v>72</v>
      </c>
      <c r="D963" s="245" t="s">
        <v>267</v>
      </c>
      <c r="E963" s="245" t="s">
        <v>439</v>
      </c>
      <c r="F963" s="247">
        <v>36161</v>
      </c>
      <c r="H963" s="245" t="s">
        <v>440</v>
      </c>
      <c r="I963" s="248" t="str">
        <f>VLOOKUP(A963,ورقة4!$A$1:$B$1271,2,0)</f>
        <v>الثانية حديث</v>
      </c>
      <c r="T963" s="249"/>
    </row>
    <row r="964" spans="1:20" x14ac:dyDescent="0.3">
      <c r="A964" s="245">
        <v>123042</v>
      </c>
      <c r="B964" s="245" t="s">
        <v>1692</v>
      </c>
      <c r="C964" s="245" t="s">
        <v>140</v>
      </c>
      <c r="D964" s="245" t="s">
        <v>540</v>
      </c>
      <c r="E964" s="245" t="s">
        <v>439</v>
      </c>
      <c r="F964" s="247">
        <v>35796</v>
      </c>
      <c r="H964" s="245" t="s">
        <v>440</v>
      </c>
      <c r="I964" s="248" t="str">
        <f>VLOOKUP(A964,ورقة4!$A$1:$B$1271,2,0)</f>
        <v>الثانية حديث</v>
      </c>
      <c r="T964" s="249"/>
    </row>
    <row r="965" spans="1:20" x14ac:dyDescent="0.3">
      <c r="A965" s="245">
        <v>121619</v>
      </c>
      <c r="B965" s="245" t="s">
        <v>1693</v>
      </c>
      <c r="C965" s="245" t="s">
        <v>162</v>
      </c>
      <c r="D965" s="245" t="s">
        <v>1694</v>
      </c>
      <c r="E965" s="245" t="s">
        <v>439</v>
      </c>
      <c r="F965" s="247">
        <v>35815</v>
      </c>
      <c r="G965" s="245" t="s">
        <v>415</v>
      </c>
      <c r="H965" s="245" t="s">
        <v>440</v>
      </c>
      <c r="I965" s="248" t="str">
        <f>VLOOKUP(A965,ورقة4!$A$1:$B$1271,2,0)</f>
        <v>الثانية حديث</v>
      </c>
      <c r="T965" s="249"/>
    </row>
    <row r="966" spans="1:20" x14ac:dyDescent="0.3">
      <c r="A966" s="245">
        <v>122645</v>
      </c>
      <c r="B966" s="245" t="s">
        <v>1701</v>
      </c>
      <c r="C966" s="245" t="s">
        <v>1702</v>
      </c>
      <c r="D966" s="245" t="s">
        <v>722</v>
      </c>
      <c r="E966" s="245" t="s">
        <v>439</v>
      </c>
      <c r="F966" s="247">
        <v>36435</v>
      </c>
      <c r="G966" s="245" t="s">
        <v>1703</v>
      </c>
      <c r="H966" s="245" t="s">
        <v>440</v>
      </c>
      <c r="I966" s="248" t="str">
        <f>VLOOKUP(A966,ورقة4!$A$1:$B$1271,2,0)</f>
        <v>الثانية حديث</v>
      </c>
      <c r="T966" s="249"/>
    </row>
    <row r="967" spans="1:20" x14ac:dyDescent="0.3">
      <c r="A967" s="245">
        <v>122729</v>
      </c>
      <c r="B967" s="245" t="s">
        <v>1710</v>
      </c>
      <c r="C967" s="245" t="s">
        <v>1711</v>
      </c>
      <c r="D967" s="245" t="s">
        <v>337</v>
      </c>
      <c r="E967" s="245" t="s">
        <v>439</v>
      </c>
      <c r="F967" s="247">
        <v>33239</v>
      </c>
      <c r="H967" s="245" t="s">
        <v>440</v>
      </c>
      <c r="I967" s="248" t="str">
        <f>VLOOKUP(A967,ورقة4!$A$1:$B$1271,2,0)</f>
        <v>الثانية حديث</v>
      </c>
      <c r="T967" s="249"/>
    </row>
    <row r="968" spans="1:20" x14ac:dyDescent="0.3">
      <c r="A968" s="245">
        <v>107456</v>
      </c>
      <c r="B968" s="245" t="s">
        <v>1602</v>
      </c>
      <c r="C968" s="245" t="s">
        <v>95</v>
      </c>
      <c r="D968" s="245" t="s">
        <v>857</v>
      </c>
      <c r="E968" s="245" t="s">
        <v>438</v>
      </c>
      <c r="F968" s="247"/>
      <c r="H968" s="245" t="s">
        <v>440</v>
      </c>
      <c r="I968" s="248" t="str">
        <f>VLOOKUP(A968,ورقة4!$A$1:$B$1271,2,0)</f>
        <v>الثانية حديث</v>
      </c>
      <c r="T968" s="249"/>
    </row>
    <row r="969" spans="1:20" x14ac:dyDescent="0.3">
      <c r="A969" s="245">
        <v>120466</v>
      </c>
      <c r="B969" s="245" t="s">
        <v>1603</v>
      </c>
      <c r="C969" s="245" t="s">
        <v>542</v>
      </c>
      <c r="D969" s="245" t="s">
        <v>1604</v>
      </c>
      <c r="E969" s="245" t="s">
        <v>438</v>
      </c>
      <c r="F969" s="247">
        <v>27638</v>
      </c>
      <c r="G969" s="245" t="s">
        <v>808</v>
      </c>
      <c r="H969" s="245" t="s">
        <v>440</v>
      </c>
      <c r="I969" s="248" t="str">
        <f>VLOOKUP(A969,ورقة4!$A$1:$B$1271,2,0)</f>
        <v>الثانية حديث</v>
      </c>
      <c r="T969" s="249"/>
    </row>
    <row r="970" spans="1:20" x14ac:dyDescent="0.3">
      <c r="A970" s="245">
        <v>121663</v>
      </c>
      <c r="B970" s="245" t="s">
        <v>1611</v>
      </c>
      <c r="C970" s="245" t="s">
        <v>75</v>
      </c>
      <c r="D970" s="245" t="s">
        <v>654</v>
      </c>
      <c r="E970" s="245" t="s">
        <v>438</v>
      </c>
      <c r="F970" s="247">
        <v>29877</v>
      </c>
      <c r="G970" s="245" t="s">
        <v>1612</v>
      </c>
      <c r="H970" s="245" t="s">
        <v>440</v>
      </c>
      <c r="I970" s="248" t="str">
        <f>VLOOKUP(A970,ورقة4!$A$1:$B$1271,2,0)</f>
        <v>الثانية حديث</v>
      </c>
      <c r="T970" s="249"/>
    </row>
    <row r="971" spans="1:20" x14ac:dyDescent="0.3">
      <c r="A971" s="245">
        <v>122966</v>
      </c>
      <c r="B971" s="245" t="s">
        <v>1615</v>
      </c>
      <c r="C971" s="245" t="s">
        <v>1616</v>
      </c>
      <c r="D971" s="245" t="s">
        <v>1617</v>
      </c>
      <c r="E971" s="245" t="s">
        <v>438</v>
      </c>
      <c r="F971" s="247">
        <v>31204</v>
      </c>
      <c r="G971" s="245" t="s">
        <v>415</v>
      </c>
      <c r="H971" s="245" t="s">
        <v>440</v>
      </c>
      <c r="I971" s="248" t="str">
        <f>VLOOKUP(A971,ورقة4!$A$1:$B$1271,2,0)</f>
        <v>الثانية حديث</v>
      </c>
      <c r="T971" s="249"/>
    </row>
    <row r="972" spans="1:20" x14ac:dyDescent="0.3">
      <c r="A972" s="245">
        <v>122169</v>
      </c>
      <c r="B972" s="245" t="s">
        <v>1623</v>
      </c>
      <c r="C972" s="245" t="s">
        <v>512</v>
      </c>
      <c r="D972" s="245" t="s">
        <v>1624</v>
      </c>
      <c r="E972" s="245" t="s">
        <v>438</v>
      </c>
      <c r="F972" s="247">
        <v>31875</v>
      </c>
      <c r="G972" s="245" t="s">
        <v>415</v>
      </c>
      <c r="H972" s="245" t="s">
        <v>440</v>
      </c>
      <c r="I972" s="248" t="str">
        <f>VLOOKUP(A972,ورقة4!$A$1:$B$1271,2,0)</f>
        <v>الثانية حديث</v>
      </c>
      <c r="T972" s="249"/>
    </row>
    <row r="973" spans="1:20" x14ac:dyDescent="0.3">
      <c r="A973" s="245">
        <v>121935</v>
      </c>
      <c r="B973" s="245" t="s">
        <v>1636</v>
      </c>
      <c r="C973" s="245" t="s">
        <v>570</v>
      </c>
      <c r="D973" s="245" t="s">
        <v>330</v>
      </c>
      <c r="E973" s="245" t="s">
        <v>438</v>
      </c>
      <c r="F973" s="247">
        <v>33460</v>
      </c>
      <c r="G973" s="245" t="s">
        <v>808</v>
      </c>
      <c r="H973" s="245" t="s">
        <v>440</v>
      </c>
      <c r="I973" s="248" t="str">
        <f>VLOOKUP(A973,ورقة4!$A$1:$B$1271,2,0)</f>
        <v>الثانية حديث</v>
      </c>
      <c r="T973" s="249"/>
    </row>
    <row r="974" spans="1:20" x14ac:dyDescent="0.3">
      <c r="A974" s="245">
        <v>122749</v>
      </c>
      <c r="B974" s="245" t="s">
        <v>1660</v>
      </c>
      <c r="C974" s="245" t="s">
        <v>495</v>
      </c>
      <c r="D974" s="245" t="s">
        <v>1661</v>
      </c>
      <c r="E974" s="245" t="s">
        <v>438</v>
      </c>
      <c r="F974" s="247">
        <v>35179</v>
      </c>
      <c r="G974" s="245" t="s">
        <v>432</v>
      </c>
      <c r="H974" s="245" t="s">
        <v>440</v>
      </c>
      <c r="I974" s="248" t="str">
        <f>VLOOKUP(A974,ورقة4!$A$1:$B$1271,2,0)</f>
        <v>الثانية حديث</v>
      </c>
      <c r="T974" s="249"/>
    </row>
    <row r="975" spans="1:20" x14ac:dyDescent="0.3">
      <c r="A975" s="245">
        <v>123323</v>
      </c>
      <c r="B975" s="245" t="s">
        <v>1662</v>
      </c>
      <c r="C975" s="245" t="s">
        <v>172</v>
      </c>
      <c r="D975" s="245" t="s">
        <v>256</v>
      </c>
      <c r="E975" s="245" t="s">
        <v>438</v>
      </c>
      <c r="F975" s="247">
        <v>35431</v>
      </c>
      <c r="H975" s="245" t="s">
        <v>440</v>
      </c>
      <c r="I975" s="248" t="str">
        <f>VLOOKUP(A975,ورقة4!$A$1:$B$1271,2,0)</f>
        <v>الثانية حديث</v>
      </c>
      <c r="T975" s="249"/>
    </row>
    <row r="976" spans="1:20" x14ac:dyDescent="0.3">
      <c r="A976" s="245">
        <v>121541</v>
      </c>
      <c r="B976" s="245" t="s">
        <v>1695</v>
      </c>
      <c r="C976" s="245" t="s">
        <v>208</v>
      </c>
      <c r="D976" s="245" t="s">
        <v>319</v>
      </c>
      <c r="E976" s="245" t="s">
        <v>438</v>
      </c>
      <c r="F976" s="247">
        <v>36053</v>
      </c>
      <c r="G976" s="245" t="s">
        <v>1696</v>
      </c>
      <c r="H976" s="245" t="s">
        <v>440</v>
      </c>
      <c r="I976" s="248" t="str">
        <f>VLOOKUP(A976,ورقة4!$A$1:$B$1271,2,0)</f>
        <v>الثانية حديث</v>
      </c>
      <c r="T976" s="249"/>
    </row>
    <row r="977" spans="1:20" x14ac:dyDescent="0.3">
      <c r="A977" s="245">
        <v>120970</v>
      </c>
      <c r="B977" s="245" t="s">
        <v>1704</v>
      </c>
      <c r="C977" s="245" t="s">
        <v>624</v>
      </c>
      <c r="D977" s="245" t="s">
        <v>587</v>
      </c>
      <c r="E977" s="245" t="s">
        <v>438</v>
      </c>
      <c r="F977" s="247">
        <v>35980</v>
      </c>
      <c r="G977" s="245" t="s">
        <v>808</v>
      </c>
      <c r="H977" s="245" t="s">
        <v>440</v>
      </c>
      <c r="I977" s="248" t="str">
        <f>VLOOKUP(A977,ورقة4!$A$1:$B$1271,2,0)</f>
        <v>الثانية حديث</v>
      </c>
      <c r="T977" s="249"/>
    </row>
    <row r="978" spans="1:20" x14ac:dyDescent="0.3">
      <c r="A978" s="245">
        <v>123075</v>
      </c>
      <c r="B978" s="245" t="s">
        <v>1705</v>
      </c>
      <c r="C978" s="245" t="s">
        <v>910</v>
      </c>
      <c r="D978" s="245" t="s">
        <v>1706</v>
      </c>
      <c r="E978" s="245" t="s">
        <v>438</v>
      </c>
      <c r="F978" s="247">
        <v>36161</v>
      </c>
      <c r="H978" s="245" t="s">
        <v>440</v>
      </c>
      <c r="I978" s="248" t="str">
        <f>VLOOKUP(A978,ورقة4!$A$1:$B$1271,2,0)</f>
        <v>الثانية حديث</v>
      </c>
      <c r="T978" s="249"/>
    </row>
    <row r="979" spans="1:20" x14ac:dyDescent="0.3">
      <c r="A979" s="245">
        <v>122874</v>
      </c>
      <c r="B979" s="245" t="s">
        <v>1618</v>
      </c>
      <c r="C979" s="245" t="s">
        <v>1619</v>
      </c>
      <c r="D979" s="245" t="s">
        <v>1620</v>
      </c>
      <c r="E979" s="245" t="s">
        <v>439</v>
      </c>
      <c r="F979" s="247"/>
      <c r="H979" s="245" t="s">
        <v>448</v>
      </c>
      <c r="I979" s="248" t="str">
        <f>VLOOKUP(A979,ورقة4!$A$1:$B$1271,2,0)</f>
        <v>الثانية حديث</v>
      </c>
      <c r="T979" s="249"/>
    </row>
    <row r="980" spans="1:20" x14ac:dyDescent="0.3">
      <c r="A980" s="245">
        <v>121923</v>
      </c>
      <c r="B980" s="245" t="s">
        <v>1646</v>
      </c>
      <c r="C980" s="245" t="s">
        <v>641</v>
      </c>
      <c r="D980" s="245" t="s">
        <v>127</v>
      </c>
      <c r="E980" s="245" t="s">
        <v>439</v>
      </c>
      <c r="F980" s="247">
        <v>34924</v>
      </c>
      <c r="G980" s="245" t="s">
        <v>1647</v>
      </c>
      <c r="H980" s="245" t="s">
        <v>448</v>
      </c>
      <c r="I980" s="248" t="str">
        <f>VLOOKUP(A980,ورقة4!$A$1:$B$1271,2,0)</f>
        <v>الثانية حديث</v>
      </c>
      <c r="T980" s="249"/>
    </row>
    <row r="981" spans="1:20" x14ac:dyDescent="0.3">
      <c r="A981" s="245">
        <v>122976</v>
      </c>
      <c r="B981" s="245" t="s">
        <v>1707</v>
      </c>
      <c r="C981" s="245" t="s">
        <v>198</v>
      </c>
      <c r="D981" s="245" t="s">
        <v>1708</v>
      </c>
      <c r="E981" s="245" t="s">
        <v>438</v>
      </c>
      <c r="F981" s="247">
        <v>36237</v>
      </c>
      <c r="G981" s="245" t="s">
        <v>415</v>
      </c>
      <c r="H981" s="245" t="s">
        <v>448</v>
      </c>
      <c r="I981" s="248" t="str">
        <f>VLOOKUP(A981,ورقة4!$A$1:$B$1271,2,0)</f>
        <v>الثانية حديث</v>
      </c>
      <c r="T981" s="249"/>
    </row>
    <row r="982" spans="1:20" x14ac:dyDescent="0.3">
      <c r="A982" s="245">
        <v>120591</v>
      </c>
      <c r="B982" s="245" t="s">
        <v>1607</v>
      </c>
      <c r="C982" s="245" t="s">
        <v>72</v>
      </c>
      <c r="D982" s="245" t="s">
        <v>261</v>
      </c>
      <c r="E982" s="245" t="s">
        <v>439</v>
      </c>
      <c r="F982" s="247">
        <v>30683</v>
      </c>
      <c r="G982" s="245" t="s">
        <v>808</v>
      </c>
      <c r="H982" s="245" t="s">
        <v>440</v>
      </c>
      <c r="I982" s="248" t="str">
        <f>VLOOKUP(A982,ورقة4!$A$1:$B$1271,2,0)</f>
        <v>الثانية حديث</v>
      </c>
      <c r="T982" s="249"/>
    </row>
    <row r="983" spans="1:20" x14ac:dyDescent="0.3">
      <c r="A983" s="245">
        <v>122969</v>
      </c>
      <c r="B983" s="245" t="s">
        <v>1608</v>
      </c>
      <c r="C983" s="245" t="s">
        <v>1609</v>
      </c>
      <c r="D983" s="245" t="s">
        <v>774</v>
      </c>
      <c r="E983" s="245" t="s">
        <v>439</v>
      </c>
      <c r="F983" s="247">
        <v>30590</v>
      </c>
      <c r="G983" s="245" t="s">
        <v>1610</v>
      </c>
      <c r="H983" s="245" t="s">
        <v>440</v>
      </c>
      <c r="I983" s="248" t="str">
        <f>VLOOKUP(A983,ورقة4!$A$1:$B$1271,2,0)</f>
        <v>الثانية حديث</v>
      </c>
      <c r="T983" s="249"/>
    </row>
    <row r="984" spans="1:20" x14ac:dyDescent="0.3">
      <c r="A984" s="245">
        <v>122516</v>
      </c>
      <c r="B984" s="245" t="s">
        <v>1613</v>
      </c>
      <c r="C984" s="245" t="s">
        <v>84</v>
      </c>
      <c r="D984" s="245" t="s">
        <v>1614</v>
      </c>
      <c r="E984" s="245" t="s">
        <v>439</v>
      </c>
      <c r="F984" s="247">
        <v>31291</v>
      </c>
      <c r="G984" s="245" t="s">
        <v>809</v>
      </c>
      <c r="H984" s="245" t="s">
        <v>440</v>
      </c>
      <c r="I984" s="248" t="str">
        <f>VLOOKUP(A984,ورقة4!$A$1:$B$1271,2,0)</f>
        <v>الثانية حديث</v>
      </c>
      <c r="T984" s="249"/>
    </row>
    <row r="985" spans="1:20" x14ac:dyDescent="0.3">
      <c r="A985" s="245">
        <v>123119</v>
      </c>
      <c r="B985" s="245" t="s">
        <v>1625</v>
      </c>
      <c r="C985" s="245" t="s">
        <v>1626</v>
      </c>
      <c r="D985" s="245" t="s">
        <v>322</v>
      </c>
      <c r="E985" s="245" t="s">
        <v>439</v>
      </c>
      <c r="F985" s="247">
        <v>31778</v>
      </c>
      <c r="H985" s="245" t="s">
        <v>440</v>
      </c>
      <c r="I985" s="248" t="str">
        <f>VLOOKUP(A985,ورقة4!$A$1:$B$1271,2,0)</f>
        <v>الثانية حديث</v>
      </c>
      <c r="T985" s="249"/>
    </row>
    <row r="986" spans="1:20" x14ac:dyDescent="0.3">
      <c r="A986" s="245">
        <v>122735</v>
      </c>
      <c r="B986" s="245" t="s">
        <v>1627</v>
      </c>
      <c r="C986" s="245" t="s">
        <v>1628</v>
      </c>
      <c r="D986" s="245" t="s">
        <v>1629</v>
      </c>
      <c r="E986" s="245" t="s">
        <v>439</v>
      </c>
      <c r="F986" s="247">
        <v>31214</v>
      </c>
      <c r="G986" s="245" t="s">
        <v>801</v>
      </c>
      <c r="H986" s="245" t="s">
        <v>440</v>
      </c>
      <c r="I986" s="248" t="str">
        <f>VLOOKUP(A986,ورقة4!$A$1:$B$1271,2,0)</f>
        <v>الثانية حديث</v>
      </c>
      <c r="T986" s="249"/>
    </row>
    <row r="987" spans="1:20" x14ac:dyDescent="0.3">
      <c r="A987" s="245">
        <v>120918</v>
      </c>
      <c r="B987" s="245" t="s">
        <v>1630</v>
      </c>
      <c r="C987" s="245" t="s">
        <v>554</v>
      </c>
      <c r="D987" s="245" t="s">
        <v>283</v>
      </c>
      <c r="E987" s="245" t="s">
        <v>439</v>
      </c>
      <c r="F987" s="247">
        <v>30002</v>
      </c>
      <c r="G987" s="245" t="s">
        <v>808</v>
      </c>
      <c r="H987" s="245" t="s">
        <v>440</v>
      </c>
      <c r="I987" s="248" t="str">
        <f>VLOOKUP(A987,ورقة4!$A$1:$B$1271,2,0)</f>
        <v>الثانية حديث</v>
      </c>
      <c r="T987" s="249"/>
    </row>
    <row r="988" spans="1:20" x14ac:dyDescent="0.3">
      <c r="A988" s="245">
        <v>120282</v>
      </c>
      <c r="B988" s="245" t="s">
        <v>1637</v>
      </c>
      <c r="C988" s="245" t="s">
        <v>72</v>
      </c>
      <c r="D988" s="245" t="s">
        <v>665</v>
      </c>
      <c r="E988" s="245" t="s">
        <v>439</v>
      </c>
      <c r="F988" s="247">
        <v>33239</v>
      </c>
      <c r="G988" s="245" t="s">
        <v>1638</v>
      </c>
      <c r="H988" s="245" t="s">
        <v>440</v>
      </c>
      <c r="I988" s="248" t="str">
        <f>VLOOKUP(A988,ورقة4!$A$1:$B$1271,2,0)</f>
        <v>الثانية حديث</v>
      </c>
      <c r="T988" s="249"/>
    </row>
    <row r="989" spans="1:20" x14ac:dyDescent="0.3">
      <c r="A989" s="245">
        <v>123083</v>
      </c>
      <c r="B989" s="245" t="s">
        <v>1639</v>
      </c>
      <c r="C989" s="245" t="s">
        <v>656</v>
      </c>
      <c r="D989" s="245" t="s">
        <v>1640</v>
      </c>
      <c r="E989" s="245" t="s">
        <v>439</v>
      </c>
      <c r="F989" s="247">
        <v>33970</v>
      </c>
      <c r="H989" s="245" t="s">
        <v>440</v>
      </c>
      <c r="I989" s="248" t="str">
        <f>VLOOKUP(A989,ورقة4!$A$1:$B$1271,2,0)</f>
        <v>الثانية حديث</v>
      </c>
      <c r="T989" s="249"/>
    </row>
    <row r="990" spans="1:20" x14ac:dyDescent="0.3">
      <c r="A990" s="245">
        <v>123199</v>
      </c>
      <c r="B990" s="245" t="s">
        <v>1641</v>
      </c>
      <c r="C990" s="245" t="s">
        <v>74</v>
      </c>
      <c r="D990" s="245" t="s">
        <v>490</v>
      </c>
      <c r="E990" s="245" t="s">
        <v>439</v>
      </c>
      <c r="F990" s="247">
        <v>33970</v>
      </c>
      <c r="H990" s="245" t="s">
        <v>440</v>
      </c>
      <c r="I990" s="248" t="str">
        <f>VLOOKUP(A990,ورقة4!$A$1:$B$1271,2,0)</f>
        <v>الثانية حديث</v>
      </c>
      <c r="T990" s="249"/>
    </row>
    <row r="991" spans="1:20" x14ac:dyDescent="0.3">
      <c r="A991" s="245">
        <v>121327</v>
      </c>
      <c r="B991" s="245" t="s">
        <v>1642</v>
      </c>
      <c r="C991" s="245" t="s">
        <v>482</v>
      </c>
      <c r="D991" s="245" t="s">
        <v>267</v>
      </c>
      <c r="E991" s="245" t="s">
        <v>439</v>
      </c>
      <c r="F991" s="247">
        <v>26830</v>
      </c>
      <c r="G991" s="245" t="s">
        <v>415</v>
      </c>
      <c r="H991" s="245" t="s">
        <v>440</v>
      </c>
      <c r="I991" s="248" t="str">
        <f>VLOOKUP(A991,ورقة4!$A$1:$B$1271,2,0)</f>
        <v>الثانية حديث</v>
      </c>
      <c r="T991" s="249"/>
    </row>
    <row r="992" spans="1:20" x14ac:dyDescent="0.3">
      <c r="A992" s="245">
        <v>120487</v>
      </c>
      <c r="B992" s="245" t="s">
        <v>1648</v>
      </c>
      <c r="C992" s="245" t="s">
        <v>68</v>
      </c>
      <c r="D992" s="245" t="s">
        <v>660</v>
      </c>
      <c r="E992" s="245" t="s">
        <v>439</v>
      </c>
      <c r="F992" s="247">
        <v>34700</v>
      </c>
      <c r="G992" s="245" t="s">
        <v>415</v>
      </c>
      <c r="H992" s="245" t="s">
        <v>440</v>
      </c>
      <c r="I992" s="248" t="str">
        <f>VLOOKUP(A992,ورقة4!$A$1:$B$1271,2,0)</f>
        <v>الثانية حديث</v>
      </c>
      <c r="T992" s="249"/>
    </row>
    <row r="993" spans="1:20" x14ac:dyDescent="0.3">
      <c r="A993" s="245">
        <v>123088</v>
      </c>
      <c r="B993" s="245" t="s">
        <v>1649</v>
      </c>
      <c r="C993" s="245" t="s">
        <v>82</v>
      </c>
      <c r="D993" s="245" t="s">
        <v>1650</v>
      </c>
      <c r="E993" s="245" t="s">
        <v>439</v>
      </c>
      <c r="F993" s="247">
        <v>34840</v>
      </c>
      <c r="G993" s="245" t="s">
        <v>794</v>
      </c>
      <c r="H993" s="245" t="s">
        <v>440</v>
      </c>
      <c r="I993" s="248" t="str">
        <f>VLOOKUP(A993,ورقة4!$A$1:$B$1271,2,0)</f>
        <v>الثانية حديث</v>
      </c>
      <c r="T993" s="249"/>
    </row>
    <row r="994" spans="1:20" x14ac:dyDescent="0.3">
      <c r="A994" s="245">
        <v>122832</v>
      </c>
      <c r="B994" s="245" t="s">
        <v>1651</v>
      </c>
      <c r="C994" s="245" t="s">
        <v>211</v>
      </c>
      <c r="D994" s="245" t="s">
        <v>1652</v>
      </c>
      <c r="E994" s="245" t="s">
        <v>439</v>
      </c>
      <c r="F994" s="247">
        <v>34700</v>
      </c>
      <c r="H994" s="245" t="s">
        <v>440</v>
      </c>
      <c r="I994" s="248" t="str">
        <f>VLOOKUP(A994,ورقة4!$A$1:$B$1271,2,0)</f>
        <v>الثانية حديث</v>
      </c>
      <c r="T994" s="249"/>
    </row>
    <row r="995" spans="1:20" x14ac:dyDescent="0.3">
      <c r="A995" s="245">
        <v>121921</v>
      </c>
      <c r="B995" s="245" t="s">
        <v>1663</v>
      </c>
      <c r="C995" s="245" t="s">
        <v>102</v>
      </c>
      <c r="D995" s="245" t="s">
        <v>292</v>
      </c>
      <c r="E995" s="245" t="s">
        <v>439</v>
      </c>
      <c r="F995" s="247">
        <v>30504</v>
      </c>
      <c r="G995" s="245" t="s">
        <v>1664</v>
      </c>
      <c r="H995" s="245" t="s">
        <v>440</v>
      </c>
      <c r="I995" s="248" t="str">
        <f>VLOOKUP(A995,ورقة4!$A$1:$B$1271,2,0)</f>
        <v>الثانية حديث</v>
      </c>
      <c r="T995" s="249"/>
    </row>
    <row r="996" spans="1:20" x14ac:dyDescent="0.3">
      <c r="A996" s="245">
        <v>121363</v>
      </c>
      <c r="B996" s="245" t="s">
        <v>1665</v>
      </c>
      <c r="C996" s="245" t="s">
        <v>178</v>
      </c>
      <c r="D996" s="245" t="s">
        <v>640</v>
      </c>
      <c r="E996" s="245" t="s">
        <v>439</v>
      </c>
      <c r="F996" s="247">
        <v>34718</v>
      </c>
      <c r="G996" s="245" t="s">
        <v>415</v>
      </c>
      <c r="H996" s="245" t="s">
        <v>440</v>
      </c>
      <c r="I996" s="248" t="str">
        <f>VLOOKUP(A996,ورقة4!$A$1:$B$1271,2,0)</f>
        <v>الثانية حديث</v>
      </c>
      <c r="T996" s="249"/>
    </row>
    <row r="997" spans="1:20" x14ac:dyDescent="0.3">
      <c r="A997" s="245">
        <v>122707</v>
      </c>
      <c r="B997" s="245" t="s">
        <v>1666</v>
      </c>
      <c r="C997" s="245" t="s">
        <v>98</v>
      </c>
      <c r="D997" s="245" t="s">
        <v>1667</v>
      </c>
      <c r="E997" s="245" t="s">
        <v>439</v>
      </c>
      <c r="F997" s="247">
        <v>35238</v>
      </c>
      <c r="G997" s="245" t="s">
        <v>415</v>
      </c>
      <c r="H997" s="245" t="s">
        <v>440</v>
      </c>
      <c r="I997" s="248" t="str">
        <f>VLOOKUP(A997,ورقة4!$A$1:$B$1271,2,0)</f>
        <v>الثانية حديث</v>
      </c>
      <c r="T997" s="249"/>
    </row>
    <row r="998" spans="1:20" x14ac:dyDescent="0.3">
      <c r="A998" s="245">
        <v>122785</v>
      </c>
      <c r="B998" s="245" t="s">
        <v>1668</v>
      </c>
      <c r="C998" s="245" t="s">
        <v>155</v>
      </c>
      <c r="D998" s="245" t="s">
        <v>1669</v>
      </c>
      <c r="E998" s="245" t="s">
        <v>439</v>
      </c>
      <c r="F998" s="247">
        <v>35113</v>
      </c>
      <c r="G998" s="245" t="s">
        <v>813</v>
      </c>
      <c r="H998" s="245" t="s">
        <v>440</v>
      </c>
      <c r="I998" s="248" t="str">
        <f>VLOOKUP(A998,ورقة4!$A$1:$B$1271,2,0)</f>
        <v>الثانية حديث</v>
      </c>
      <c r="T998" s="249"/>
    </row>
    <row r="999" spans="1:20" x14ac:dyDescent="0.3">
      <c r="A999" s="245">
        <v>123044</v>
      </c>
      <c r="B999" s="245" t="s">
        <v>1670</v>
      </c>
      <c r="C999" s="245" t="s">
        <v>1671</v>
      </c>
      <c r="D999" s="245" t="s">
        <v>328</v>
      </c>
      <c r="E999" s="245" t="s">
        <v>439</v>
      </c>
      <c r="F999" s="247">
        <v>35065</v>
      </c>
      <c r="H999" s="245" t="s">
        <v>440</v>
      </c>
      <c r="I999" s="248" t="str">
        <f>VLOOKUP(A999,ورقة4!$A$1:$B$1271,2,0)</f>
        <v>الثانية حديث</v>
      </c>
      <c r="T999" s="249"/>
    </row>
    <row r="1000" spans="1:20" x14ac:dyDescent="0.3">
      <c r="A1000" s="245">
        <v>123166</v>
      </c>
      <c r="B1000" s="245" t="s">
        <v>1672</v>
      </c>
      <c r="C1000" s="245" t="s">
        <v>73</v>
      </c>
      <c r="D1000" s="245" t="s">
        <v>598</v>
      </c>
      <c r="E1000" s="245" t="s">
        <v>439</v>
      </c>
      <c r="F1000" s="247">
        <v>35431</v>
      </c>
      <c r="H1000" s="245" t="s">
        <v>440</v>
      </c>
      <c r="I1000" s="248" t="str">
        <f>VLOOKUP(A1000,ورقة4!$A$1:$B$1271,2,0)</f>
        <v>الثانية حديث</v>
      </c>
      <c r="T1000" s="249"/>
    </row>
    <row r="1001" spans="1:20" x14ac:dyDescent="0.3">
      <c r="A1001" s="245">
        <v>122313</v>
      </c>
      <c r="B1001" s="245" t="s">
        <v>1681</v>
      </c>
      <c r="C1001" s="245" t="s">
        <v>1682</v>
      </c>
      <c r="D1001" s="245" t="s">
        <v>1683</v>
      </c>
      <c r="E1001" s="245" t="s">
        <v>439</v>
      </c>
      <c r="F1001" s="247">
        <v>35573</v>
      </c>
      <c r="G1001" s="245" t="s">
        <v>1684</v>
      </c>
      <c r="H1001" s="245" t="s">
        <v>440</v>
      </c>
      <c r="I1001" s="248" t="str">
        <f>VLOOKUP(A1001,ورقة4!$A$1:$B$1271,2,0)</f>
        <v>الثانية حديث</v>
      </c>
      <c r="T1001" s="249"/>
    </row>
    <row r="1002" spans="1:20" x14ac:dyDescent="0.3">
      <c r="A1002" s="245">
        <v>122618</v>
      </c>
      <c r="B1002" s="245" t="s">
        <v>1685</v>
      </c>
      <c r="C1002" s="245" t="s">
        <v>132</v>
      </c>
      <c r="D1002" s="245" t="s">
        <v>648</v>
      </c>
      <c r="E1002" s="245" t="s">
        <v>439</v>
      </c>
      <c r="F1002" s="247">
        <v>35431</v>
      </c>
      <c r="H1002" s="245" t="s">
        <v>440</v>
      </c>
      <c r="I1002" s="248" t="str">
        <f>VLOOKUP(A1002,ورقة4!$A$1:$B$1271,2,0)</f>
        <v>الثانية حديث</v>
      </c>
      <c r="T1002" s="249"/>
    </row>
    <row r="1003" spans="1:20" x14ac:dyDescent="0.3">
      <c r="A1003" s="245">
        <v>122684</v>
      </c>
      <c r="B1003" s="245" t="s">
        <v>1686</v>
      </c>
      <c r="C1003" s="245" t="s">
        <v>507</v>
      </c>
      <c r="D1003" s="245" t="s">
        <v>1687</v>
      </c>
      <c r="E1003" s="245" t="s">
        <v>439</v>
      </c>
      <c r="F1003" s="247">
        <v>35431</v>
      </c>
      <c r="H1003" s="245" t="s">
        <v>440</v>
      </c>
      <c r="I1003" s="248" t="str">
        <f>VLOOKUP(A1003,ورقة4!$A$1:$B$1271,2,0)</f>
        <v>الثانية حديث</v>
      </c>
      <c r="T1003" s="249"/>
    </row>
    <row r="1004" spans="1:20" x14ac:dyDescent="0.3">
      <c r="A1004" s="245">
        <v>121652</v>
      </c>
      <c r="B1004" s="245" t="s">
        <v>1697</v>
      </c>
      <c r="C1004" s="245" t="s">
        <v>156</v>
      </c>
      <c r="D1004" s="245" t="s">
        <v>306</v>
      </c>
      <c r="E1004" s="245" t="s">
        <v>439</v>
      </c>
      <c r="F1004" s="247">
        <v>35145</v>
      </c>
      <c r="G1004" s="245" t="s">
        <v>415</v>
      </c>
      <c r="H1004" s="245" t="s">
        <v>440</v>
      </c>
      <c r="I1004" s="248" t="str">
        <f>VLOOKUP(A1004,ورقة4!$A$1:$B$1271,2,0)</f>
        <v>الثانية حديث</v>
      </c>
      <c r="T1004" s="249"/>
    </row>
    <row r="1005" spans="1:20" x14ac:dyDescent="0.3">
      <c r="A1005" s="245">
        <v>119582</v>
      </c>
      <c r="B1005" s="245" t="s">
        <v>1698</v>
      </c>
      <c r="C1005" s="245" t="s">
        <v>115</v>
      </c>
      <c r="D1005" s="245" t="s">
        <v>268</v>
      </c>
      <c r="E1005" s="245" t="s">
        <v>439</v>
      </c>
      <c r="F1005" s="247">
        <v>33817</v>
      </c>
      <c r="G1005" s="245" t="s">
        <v>1699</v>
      </c>
      <c r="H1005" s="245" t="s">
        <v>440</v>
      </c>
      <c r="I1005" s="248" t="str">
        <f>VLOOKUP(A1005,ورقة4!$A$1:$B$1271,2,0)</f>
        <v>الثانية حديث</v>
      </c>
      <c r="T1005" s="249"/>
    </row>
    <row r="1006" spans="1:20" x14ac:dyDescent="0.3">
      <c r="A1006" s="245">
        <v>123018</v>
      </c>
      <c r="B1006" s="245" t="s">
        <v>1709</v>
      </c>
      <c r="C1006" s="245" t="s">
        <v>138</v>
      </c>
      <c r="D1006" s="245" t="s">
        <v>253</v>
      </c>
      <c r="E1006" s="245" t="s">
        <v>439</v>
      </c>
      <c r="F1006" s="247">
        <v>36161</v>
      </c>
      <c r="H1006" s="245" t="s">
        <v>440</v>
      </c>
      <c r="I1006" s="248" t="str">
        <f>VLOOKUP(A1006,ورقة4!$A$1:$B$1271,2,0)</f>
        <v>الثانية حديث</v>
      </c>
      <c r="T1006" s="249"/>
    </row>
    <row r="1007" spans="1:20" x14ac:dyDescent="0.3">
      <c r="A1007" s="245">
        <v>122622</v>
      </c>
      <c r="B1007" s="245" t="s">
        <v>1632</v>
      </c>
      <c r="C1007" s="245" t="s">
        <v>146</v>
      </c>
      <c r="D1007" s="245" t="s">
        <v>1633</v>
      </c>
      <c r="E1007" s="245" t="s">
        <v>438</v>
      </c>
      <c r="F1007" s="247">
        <v>32874</v>
      </c>
      <c r="H1007" s="245" t="s">
        <v>440</v>
      </c>
      <c r="I1007" s="248" t="str">
        <f>VLOOKUP(A1007,ورقة4!$A$1:$B$1271,2,0)</f>
        <v>الثانية حديث</v>
      </c>
      <c r="T1007" s="249"/>
    </row>
    <row r="1008" spans="1:20" x14ac:dyDescent="0.3">
      <c r="A1008" s="245">
        <v>120596</v>
      </c>
      <c r="B1008" s="245" t="s">
        <v>1673</v>
      </c>
      <c r="C1008" s="245" t="s">
        <v>1674</v>
      </c>
      <c r="D1008" s="245" t="s">
        <v>266</v>
      </c>
      <c r="E1008" s="245" t="s">
        <v>438</v>
      </c>
      <c r="F1008" s="247">
        <v>35065</v>
      </c>
      <c r="G1008" s="245" t="s">
        <v>415</v>
      </c>
      <c r="H1008" s="245" t="s">
        <v>440</v>
      </c>
      <c r="I1008" s="248" t="str">
        <f>VLOOKUP(A1008,ورقة4!$A$1:$B$1271,2,0)</f>
        <v>الثانية حديث</v>
      </c>
      <c r="T1008" s="249"/>
    </row>
    <row r="1009" spans="1:20" x14ac:dyDescent="0.3">
      <c r="A1009" s="245">
        <v>119885</v>
      </c>
      <c r="B1009" s="245" t="s">
        <v>1700</v>
      </c>
      <c r="C1009" s="245" t="s">
        <v>72</v>
      </c>
      <c r="D1009" s="245" t="s">
        <v>355</v>
      </c>
      <c r="E1009" s="245" t="s">
        <v>438</v>
      </c>
      <c r="F1009" s="247">
        <v>36161</v>
      </c>
      <c r="G1009" s="245" t="s">
        <v>819</v>
      </c>
      <c r="H1009" s="245" t="s">
        <v>440</v>
      </c>
      <c r="I1009" s="248" t="str">
        <f>VLOOKUP(A1009,ورقة4!$A$1:$B$1271,2,0)</f>
        <v>الثانية حديث</v>
      </c>
      <c r="T1009" s="249"/>
    </row>
    <row r="1010" spans="1:20" x14ac:dyDescent="0.3">
      <c r="A1010" s="245">
        <v>123082</v>
      </c>
      <c r="B1010" s="245" t="s">
        <v>1643</v>
      </c>
      <c r="C1010" s="245" t="s">
        <v>70</v>
      </c>
      <c r="D1010" s="245" t="s">
        <v>248</v>
      </c>
      <c r="E1010" s="245" t="s">
        <v>439</v>
      </c>
      <c r="F1010" s="247">
        <v>34700</v>
      </c>
      <c r="H1010" s="245" t="s">
        <v>448</v>
      </c>
      <c r="I1010" s="248" t="str">
        <f>VLOOKUP(A1010,ورقة4!$A$1:$B$1271,2,0)</f>
        <v>الثانية حديث</v>
      </c>
      <c r="T1010" s="249"/>
    </row>
    <row r="1011" spans="1:20" x14ac:dyDescent="0.3">
      <c r="A1011" s="245">
        <v>118215</v>
      </c>
      <c r="B1011" s="245" t="s">
        <v>1621</v>
      </c>
      <c r="C1011" s="245" t="s">
        <v>115</v>
      </c>
      <c r="D1011" s="245" t="s">
        <v>1622</v>
      </c>
      <c r="E1011" s="245" t="s">
        <v>438</v>
      </c>
      <c r="F1011" s="247"/>
      <c r="H1011" s="245" t="s">
        <v>448</v>
      </c>
      <c r="I1011" s="248" t="str">
        <f>VLOOKUP(A1011,ورقة4!$A$1:$B$1271,2,0)</f>
        <v>الثانية حديث</v>
      </c>
      <c r="T1011" s="249"/>
    </row>
    <row r="1012" spans="1:20" x14ac:dyDescent="0.3">
      <c r="A1012" s="245">
        <v>122763</v>
      </c>
      <c r="B1012" s="245" t="s">
        <v>1688</v>
      </c>
      <c r="C1012" s="245" t="s">
        <v>215</v>
      </c>
      <c r="D1012" s="245" t="s">
        <v>342</v>
      </c>
      <c r="E1012" s="245" t="s">
        <v>439</v>
      </c>
      <c r="F1012" s="247">
        <v>35859</v>
      </c>
      <c r="G1012" s="245" t="s">
        <v>808</v>
      </c>
      <c r="H1012" s="245" t="s">
        <v>440</v>
      </c>
      <c r="I1012" s="248" t="str">
        <f>VLOOKUP(A1012,ورقة4!$A$1:$B$1271,2,0)</f>
        <v>الثانية حديث</v>
      </c>
      <c r="T1012" s="249"/>
    </row>
    <row r="1013" spans="1:20" x14ac:dyDescent="0.3">
      <c r="A1013" s="245">
        <v>120042</v>
      </c>
      <c r="B1013" s="245" t="s">
        <v>1712</v>
      </c>
      <c r="C1013" s="245" t="s">
        <v>87</v>
      </c>
      <c r="D1013" s="245" t="s">
        <v>1713</v>
      </c>
      <c r="E1013" s="245" t="s">
        <v>439</v>
      </c>
      <c r="F1013" s="247">
        <v>36415</v>
      </c>
      <c r="G1013" s="245" t="s">
        <v>836</v>
      </c>
      <c r="H1013" s="245" t="s">
        <v>440</v>
      </c>
      <c r="I1013" s="248" t="str">
        <f>VLOOKUP(A1013,ورقة4!$A$1:$B$1271,2,0)</f>
        <v>الثانية حديث</v>
      </c>
      <c r="T1013" s="249"/>
    </row>
    <row r="1014" spans="1:20" x14ac:dyDescent="0.3">
      <c r="A1014" s="245">
        <v>121797</v>
      </c>
      <c r="B1014" s="245" t="s">
        <v>1714</v>
      </c>
      <c r="C1014" s="245" t="s">
        <v>67</v>
      </c>
      <c r="D1014" s="245" t="s">
        <v>309</v>
      </c>
      <c r="E1014" s="245" t="s">
        <v>439</v>
      </c>
      <c r="F1014" s="247">
        <v>31048</v>
      </c>
      <c r="G1014" s="245" t="s">
        <v>1715</v>
      </c>
      <c r="H1014" s="245" t="s">
        <v>440</v>
      </c>
      <c r="I1014" s="248" t="str">
        <f>VLOOKUP(A1014,ورقة4!$A$1:$B$1271,2,0)</f>
        <v>الثانية حديث</v>
      </c>
      <c r="T1014" s="249"/>
    </row>
    <row r="1015" spans="1:20" x14ac:dyDescent="0.3">
      <c r="A1015" s="245">
        <v>121980</v>
      </c>
      <c r="B1015" s="245" t="s">
        <v>1716</v>
      </c>
      <c r="C1015" s="245" t="s">
        <v>129</v>
      </c>
      <c r="D1015" s="245" t="s">
        <v>270</v>
      </c>
      <c r="E1015" s="245" t="s">
        <v>439</v>
      </c>
      <c r="F1015" s="247">
        <v>33789</v>
      </c>
      <c r="G1015" s="245" t="s">
        <v>1717</v>
      </c>
      <c r="H1015" s="245" t="s">
        <v>440</v>
      </c>
      <c r="I1015" s="248" t="str">
        <f>VLOOKUP(A1015,ورقة4!$A$1:$B$1271,2,0)</f>
        <v>الثانية حديث</v>
      </c>
      <c r="T1015" s="249"/>
    </row>
    <row r="1016" spans="1:20" x14ac:dyDescent="0.3">
      <c r="A1016" s="245">
        <v>120432</v>
      </c>
      <c r="B1016" s="245" t="s">
        <v>1718</v>
      </c>
      <c r="C1016" s="245" t="s">
        <v>1719</v>
      </c>
      <c r="D1016" s="245" t="s">
        <v>304</v>
      </c>
      <c r="E1016" s="245" t="s">
        <v>439</v>
      </c>
      <c r="F1016" s="247">
        <v>34799</v>
      </c>
      <c r="G1016" s="245" t="s">
        <v>415</v>
      </c>
      <c r="H1016" s="245" t="s">
        <v>440</v>
      </c>
      <c r="I1016" s="248" t="str">
        <f>VLOOKUP(A1016,ورقة4!$A$1:$B$1271,2,0)</f>
        <v>الثانية حديث</v>
      </c>
      <c r="T1016" s="249"/>
    </row>
    <row r="1017" spans="1:20" x14ac:dyDescent="0.3">
      <c r="A1017" s="245">
        <v>120056</v>
      </c>
      <c r="B1017" s="245" t="s">
        <v>1720</v>
      </c>
      <c r="C1017" s="245" t="s">
        <v>195</v>
      </c>
      <c r="D1017" s="245" t="s">
        <v>627</v>
      </c>
      <c r="E1017" s="245" t="s">
        <v>439</v>
      </c>
      <c r="F1017" s="247"/>
      <c r="H1017" s="245" t="s">
        <v>448</v>
      </c>
      <c r="I1017" s="248" t="str">
        <f>VLOOKUP(A1017,ورقة4!$A$1:$B$1271,2,0)</f>
        <v>الثانية حديث</v>
      </c>
      <c r="T1017" s="249"/>
    </row>
    <row r="1018" spans="1:20" x14ac:dyDescent="0.3">
      <c r="A1018" s="245">
        <v>120715</v>
      </c>
      <c r="B1018" s="245" t="s">
        <v>1721</v>
      </c>
      <c r="C1018" s="245" t="s">
        <v>1722</v>
      </c>
      <c r="D1018" s="245" t="s">
        <v>1723</v>
      </c>
      <c r="F1018" s="247"/>
      <c r="I1018" s="248" t="str">
        <f>VLOOKUP(A1018,ورقة4!$A$1:$B$1271,2,0)</f>
        <v>الثانية حديث</v>
      </c>
      <c r="T1018" s="249"/>
    </row>
    <row r="1019" spans="1:20" x14ac:dyDescent="0.3">
      <c r="A1019" s="245">
        <v>123332</v>
      </c>
      <c r="B1019" s="245" t="s">
        <v>1724</v>
      </c>
      <c r="C1019" s="245" t="s">
        <v>72</v>
      </c>
      <c r="D1019" s="245" t="s">
        <v>1725</v>
      </c>
      <c r="F1019" s="247"/>
      <c r="I1019" s="248" t="str">
        <f>VLOOKUP(A1019,ورقة4!$A$1:$B$1271,2,0)</f>
        <v>الثانية حديث</v>
      </c>
      <c r="T1019" s="249"/>
    </row>
    <row r="1020" spans="1:20" x14ac:dyDescent="0.3">
      <c r="A1020" s="245">
        <v>123335</v>
      </c>
      <c r="B1020" s="245" t="s">
        <v>1726</v>
      </c>
      <c r="C1020" s="245" t="s">
        <v>115</v>
      </c>
      <c r="D1020" s="245" t="s">
        <v>320</v>
      </c>
      <c r="F1020" s="247"/>
      <c r="I1020" s="248" t="str">
        <f>VLOOKUP(A1020,ورقة4!$A$1:$B$1271,2,0)</f>
        <v>الثانية حديث</v>
      </c>
      <c r="T1020" s="249"/>
    </row>
    <row r="1021" spans="1:20" x14ac:dyDescent="0.3">
      <c r="A1021" s="245">
        <v>123337</v>
      </c>
      <c r="B1021" s="245" t="s">
        <v>1727</v>
      </c>
      <c r="C1021" s="245" t="s">
        <v>583</v>
      </c>
      <c r="D1021" s="245" t="s">
        <v>296</v>
      </c>
      <c r="F1021" s="247"/>
      <c r="I1021" s="248" t="str">
        <f>VLOOKUP(A1021,ورقة4!$A$1:$B$1271,2,0)</f>
        <v>الثانية حديث</v>
      </c>
      <c r="T1021" s="249"/>
    </row>
    <row r="1022" spans="1:20" x14ac:dyDescent="0.3">
      <c r="A1022" s="245">
        <v>123345</v>
      </c>
      <c r="B1022" s="245" t="s">
        <v>1728</v>
      </c>
      <c r="C1022" s="245" t="s">
        <v>531</v>
      </c>
      <c r="D1022" s="245" t="s">
        <v>1729</v>
      </c>
      <c r="F1022" s="247"/>
      <c r="I1022" s="248" t="str">
        <f>VLOOKUP(A1022,ورقة4!$A$1:$B$1271,2,0)</f>
        <v>الثانية حديث</v>
      </c>
      <c r="T1022" s="249"/>
    </row>
    <row r="1023" spans="1:20" x14ac:dyDescent="0.3">
      <c r="A1023" s="245">
        <v>123348</v>
      </c>
      <c r="B1023" s="245" t="s">
        <v>1730</v>
      </c>
      <c r="C1023" s="245" t="s">
        <v>524</v>
      </c>
      <c r="D1023" s="245" t="s">
        <v>314</v>
      </c>
      <c r="F1023" s="247"/>
      <c r="I1023" s="248" t="str">
        <f>VLOOKUP(A1023,ورقة4!$A$1:$B$1271,2,0)</f>
        <v>الثانية حديث</v>
      </c>
      <c r="T1023" s="249"/>
    </row>
    <row r="1024" spans="1:20" x14ac:dyDescent="0.3">
      <c r="A1024" s="245">
        <v>123369</v>
      </c>
      <c r="B1024" s="245" t="s">
        <v>1731</v>
      </c>
      <c r="C1024" s="245" t="s">
        <v>1732</v>
      </c>
      <c r="D1024" s="245" t="s">
        <v>1733</v>
      </c>
      <c r="F1024" s="247"/>
      <c r="I1024" s="248" t="str">
        <f>VLOOKUP(A1024,ورقة4!$A$1:$B$1271,2,0)</f>
        <v>الثانية حديث</v>
      </c>
      <c r="T1024" s="249"/>
    </row>
    <row r="1025" spans="1:20" x14ac:dyDescent="0.3">
      <c r="A1025" s="245">
        <v>123370</v>
      </c>
      <c r="B1025" s="245" t="s">
        <v>1734</v>
      </c>
      <c r="C1025" s="245" t="s">
        <v>473</v>
      </c>
      <c r="D1025" s="245" t="s">
        <v>970</v>
      </c>
      <c r="F1025" s="247"/>
      <c r="I1025" s="248" t="str">
        <f>VLOOKUP(A1025,ورقة4!$A$1:$B$1271,2,0)</f>
        <v>الثانية حديث</v>
      </c>
      <c r="T1025" s="249"/>
    </row>
    <row r="1026" spans="1:20" x14ac:dyDescent="0.3">
      <c r="A1026" s="245">
        <v>123371</v>
      </c>
      <c r="B1026" s="245" t="s">
        <v>1735</v>
      </c>
      <c r="C1026" s="245" t="s">
        <v>79</v>
      </c>
      <c r="D1026" s="245" t="s">
        <v>346</v>
      </c>
      <c r="F1026" s="247"/>
      <c r="I1026" s="248" t="str">
        <f>VLOOKUP(A1026,ورقة4!$A$1:$B$1271,2,0)</f>
        <v>الثانية حديث</v>
      </c>
      <c r="T1026" s="249"/>
    </row>
    <row r="1027" spans="1:20" x14ac:dyDescent="0.3">
      <c r="A1027" s="245">
        <v>123375</v>
      </c>
      <c r="B1027" s="245" t="s">
        <v>1736</v>
      </c>
      <c r="C1027" s="245" t="s">
        <v>753</v>
      </c>
      <c r="D1027" s="245" t="s">
        <v>1737</v>
      </c>
      <c r="F1027" s="247"/>
      <c r="I1027" s="248" t="str">
        <f>VLOOKUP(A1027,ورقة4!$A$1:$B$1271,2,0)</f>
        <v>الثانية حديث</v>
      </c>
      <c r="T1027" s="249"/>
    </row>
    <row r="1028" spans="1:20" x14ac:dyDescent="0.3">
      <c r="A1028" s="245">
        <v>123376</v>
      </c>
      <c r="B1028" s="245" t="s">
        <v>1738</v>
      </c>
      <c r="C1028" s="245" t="s">
        <v>121</v>
      </c>
      <c r="D1028" s="245" t="s">
        <v>1739</v>
      </c>
      <c r="F1028" s="247"/>
      <c r="I1028" s="248" t="str">
        <f>VLOOKUP(A1028,ورقة4!$A$1:$B$1271,2,0)</f>
        <v>الثانية حديث</v>
      </c>
      <c r="T1028" s="249"/>
    </row>
    <row r="1029" spans="1:20" x14ac:dyDescent="0.3">
      <c r="A1029" s="245">
        <v>123382</v>
      </c>
      <c r="B1029" s="245" t="s">
        <v>1740</v>
      </c>
      <c r="C1029" s="245" t="s">
        <v>72</v>
      </c>
      <c r="D1029" s="245" t="s">
        <v>611</v>
      </c>
      <c r="F1029" s="247"/>
      <c r="I1029" s="248" t="str">
        <f>VLOOKUP(A1029,ورقة4!$A$1:$B$1271,2,0)</f>
        <v>الثانية حديث</v>
      </c>
      <c r="T1029" s="249"/>
    </row>
    <row r="1030" spans="1:20" x14ac:dyDescent="0.3">
      <c r="A1030" s="245">
        <v>123386</v>
      </c>
      <c r="B1030" s="245" t="s">
        <v>1741</v>
      </c>
      <c r="C1030" s="245" t="s">
        <v>188</v>
      </c>
      <c r="D1030" s="245" t="s">
        <v>343</v>
      </c>
      <c r="F1030" s="247"/>
      <c r="I1030" s="248" t="str">
        <f>VLOOKUP(A1030,ورقة4!$A$1:$B$1271,2,0)</f>
        <v>الثانية حديث</v>
      </c>
      <c r="T1030" s="249"/>
    </row>
    <row r="1031" spans="1:20" x14ac:dyDescent="0.3">
      <c r="A1031" s="245">
        <v>123387</v>
      </c>
      <c r="B1031" s="245" t="s">
        <v>1742</v>
      </c>
      <c r="C1031" s="245" t="s">
        <v>123</v>
      </c>
      <c r="D1031" s="245" t="s">
        <v>1743</v>
      </c>
      <c r="F1031" s="247"/>
      <c r="I1031" s="248" t="str">
        <f>VLOOKUP(A1031,ورقة4!$A$1:$B$1271,2,0)</f>
        <v>الثانية حديث</v>
      </c>
      <c r="T1031" s="249"/>
    </row>
    <row r="1032" spans="1:20" x14ac:dyDescent="0.3">
      <c r="A1032" s="245">
        <v>123389</v>
      </c>
      <c r="B1032" s="245" t="s">
        <v>1744</v>
      </c>
      <c r="C1032" s="245" t="s">
        <v>1745</v>
      </c>
      <c r="D1032" s="245" t="s">
        <v>667</v>
      </c>
      <c r="F1032" s="247"/>
      <c r="I1032" s="248" t="str">
        <f>VLOOKUP(A1032,ورقة4!$A$1:$B$1271,2,0)</f>
        <v>الثانية حديث</v>
      </c>
      <c r="T1032" s="249"/>
    </row>
    <row r="1033" spans="1:20" x14ac:dyDescent="0.3">
      <c r="A1033" s="245">
        <v>123390</v>
      </c>
      <c r="B1033" s="245" t="s">
        <v>1746</v>
      </c>
      <c r="C1033" s="245" t="s">
        <v>497</v>
      </c>
      <c r="D1033" s="245" t="s">
        <v>975</v>
      </c>
      <c r="F1033" s="247"/>
      <c r="I1033" s="248" t="str">
        <f>VLOOKUP(A1033,ورقة4!$A$1:$B$1271,2,0)</f>
        <v>الثانية حديث</v>
      </c>
      <c r="T1033" s="249"/>
    </row>
    <row r="1034" spans="1:20" x14ac:dyDescent="0.3">
      <c r="A1034" s="245">
        <v>123393</v>
      </c>
      <c r="B1034" s="245" t="s">
        <v>1747</v>
      </c>
      <c r="C1034" s="245" t="s">
        <v>1748</v>
      </c>
      <c r="D1034" s="245" t="s">
        <v>278</v>
      </c>
      <c r="F1034" s="247"/>
      <c r="I1034" s="248" t="str">
        <f>VLOOKUP(A1034,ورقة4!$A$1:$B$1271,2,0)</f>
        <v>الثانية حديث</v>
      </c>
      <c r="T1034" s="249"/>
    </row>
    <row r="1035" spans="1:20" x14ac:dyDescent="0.3">
      <c r="A1035" s="245">
        <v>123394</v>
      </c>
      <c r="B1035" s="245" t="s">
        <v>1749</v>
      </c>
      <c r="C1035" s="245" t="s">
        <v>72</v>
      </c>
      <c r="D1035" s="245" t="s">
        <v>1750</v>
      </c>
      <c r="F1035" s="247"/>
      <c r="I1035" s="248" t="str">
        <f>VLOOKUP(A1035,ورقة4!$A$1:$B$1271,2,0)</f>
        <v>الثانية حديث</v>
      </c>
      <c r="T1035" s="249"/>
    </row>
    <row r="1036" spans="1:20" x14ac:dyDescent="0.3">
      <c r="A1036" s="245">
        <v>123395</v>
      </c>
      <c r="B1036" s="245" t="s">
        <v>1751</v>
      </c>
      <c r="C1036" s="245" t="s">
        <v>1752</v>
      </c>
      <c r="D1036" s="245" t="s">
        <v>1753</v>
      </c>
      <c r="F1036" s="247"/>
      <c r="I1036" s="248" t="str">
        <f>VLOOKUP(A1036,ورقة4!$A$1:$B$1271,2,0)</f>
        <v>الثانية حديث</v>
      </c>
      <c r="T1036" s="249"/>
    </row>
    <row r="1037" spans="1:20" x14ac:dyDescent="0.3">
      <c r="A1037" s="245">
        <v>123397</v>
      </c>
      <c r="B1037" s="245" t="s">
        <v>1754</v>
      </c>
      <c r="C1037" s="245" t="s">
        <v>1755</v>
      </c>
      <c r="D1037" s="245" t="s">
        <v>256</v>
      </c>
      <c r="F1037" s="247"/>
      <c r="I1037" s="248" t="str">
        <f>VLOOKUP(A1037,ورقة4!$A$1:$B$1271,2,0)</f>
        <v>الثانية حديث</v>
      </c>
      <c r="T1037" s="249"/>
    </row>
    <row r="1038" spans="1:20" x14ac:dyDescent="0.3">
      <c r="A1038" s="245">
        <v>123398</v>
      </c>
      <c r="B1038" s="245" t="s">
        <v>1756</v>
      </c>
      <c r="C1038" s="245" t="s">
        <v>517</v>
      </c>
      <c r="D1038" s="245" t="s">
        <v>248</v>
      </c>
      <c r="F1038" s="247"/>
      <c r="I1038" s="248" t="str">
        <f>VLOOKUP(A1038,ورقة4!$A$1:$B$1271,2,0)</f>
        <v>الثانية حديث</v>
      </c>
      <c r="T1038" s="249"/>
    </row>
    <row r="1039" spans="1:20" x14ac:dyDescent="0.3">
      <c r="A1039" s="245">
        <v>123400</v>
      </c>
      <c r="B1039" s="245" t="s">
        <v>1757</v>
      </c>
      <c r="C1039" s="245" t="s">
        <v>1758</v>
      </c>
      <c r="D1039" s="245" t="s">
        <v>258</v>
      </c>
      <c r="F1039" s="247"/>
      <c r="I1039" s="248" t="str">
        <f>VLOOKUP(A1039,ورقة4!$A$1:$B$1271,2,0)</f>
        <v>الثانية حديث</v>
      </c>
      <c r="T1039" s="249"/>
    </row>
    <row r="1040" spans="1:20" x14ac:dyDescent="0.3">
      <c r="A1040" s="245">
        <v>123402</v>
      </c>
      <c r="B1040" s="245" t="s">
        <v>1759</v>
      </c>
      <c r="C1040" s="245" t="s">
        <v>614</v>
      </c>
      <c r="D1040" s="245" t="s">
        <v>1760</v>
      </c>
      <c r="F1040" s="247"/>
      <c r="I1040" s="248" t="str">
        <f>VLOOKUP(A1040,ورقة4!$A$1:$B$1271,2,0)</f>
        <v>الثانية حديث</v>
      </c>
      <c r="T1040" s="249"/>
    </row>
    <row r="1041" spans="1:20" x14ac:dyDescent="0.3">
      <c r="A1041" s="245">
        <v>123404</v>
      </c>
      <c r="B1041" s="245" t="s">
        <v>1761</v>
      </c>
      <c r="C1041" s="245" t="s">
        <v>88</v>
      </c>
      <c r="D1041" s="245" t="s">
        <v>1762</v>
      </c>
      <c r="F1041" s="247"/>
      <c r="I1041" s="248" t="str">
        <f>VLOOKUP(A1041,ورقة4!$A$1:$B$1271,2,0)</f>
        <v>الثانية حديث</v>
      </c>
      <c r="T1041" s="249"/>
    </row>
    <row r="1042" spans="1:20" x14ac:dyDescent="0.3">
      <c r="A1042" s="245">
        <v>123407</v>
      </c>
      <c r="B1042" s="245" t="s">
        <v>1763</v>
      </c>
      <c r="C1042" s="245" t="s">
        <v>183</v>
      </c>
      <c r="D1042" s="245" t="s">
        <v>1764</v>
      </c>
      <c r="F1042" s="247"/>
      <c r="I1042" s="248" t="str">
        <f>VLOOKUP(A1042,ورقة4!$A$1:$B$1271,2,0)</f>
        <v>الثانية حديث</v>
      </c>
      <c r="T1042" s="249"/>
    </row>
    <row r="1043" spans="1:20" x14ac:dyDescent="0.3">
      <c r="A1043" s="245">
        <v>123408</v>
      </c>
      <c r="B1043" s="245" t="s">
        <v>1765</v>
      </c>
      <c r="C1043" s="245" t="s">
        <v>1766</v>
      </c>
      <c r="D1043" s="245" t="s">
        <v>649</v>
      </c>
      <c r="F1043" s="247"/>
      <c r="I1043" s="248" t="str">
        <f>VLOOKUP(A1043,ورقة4!$A$1:$B$1271,2,0)</f>
        <v>الثانية حديث</v>
      </c>
      <c r="T1043" s="249"/>
    </row>
    <row r="1044" spans="1:20" x14ac:dyDescent="0.3">
      <c r="A1044" s="245">
        <v>123409</v>
      </c>
      <c r="B1044" s="245" t="s">
        <v>1767</v>
      </c>
      <c r="C1044" s="245" t="s">
        <v>776</v>
      </c>
      <c r="D1044" s="245" t="s">
        <v>698</v>
      </c>
      <c r="F1044" s="247"/>
      <c r="I1044" s="248" t="str">
        <f>VLOOKUP(A1044,ورقة4!$A$1:$B$1271,2,0)</f>
        <v>الثانية حديث</v>
      </c>
      <c r="T1044" s="249"/>
    </row>
    <row r="1045" spans="1:20" x14ac:dyDescent="0.3">
      <c r="A1045" s="245">
        <v>123410</v>
      </c>
      <c r="B1045" s="245" t="s">
        <v>1768</v>
      </c>
      <c r="C1045" s="245" t="s">
        <v>996</v>
      </c>
      <c r="D1045" s="245" t="s">
        <v>258</v>
      </c>
      <c r="F1045" s="247"/>
      <c r="I1045" s="248" t="str">
        <f>VLOOKUP(A1045,ورقة4!$A$1:$B$1271,2,0)</f>
        <v>الثانية حديث</v>
      </c>
      <c r="T1045" s="249"/>
    </row>
    <row r="1046" spans="1:20" x14ac:dyDescent="0.3">
      <c r="A1046" s="245">
        <v>123413</v>
      </c>
      <c r="B1046" s="245" t="s">
        <v>1769</v>
      </c>
      <c r="C1046" s="245" t="s">
        <v>1770</v>
      </c>
      <c r="D1046" s="245" t="s">
        <v>367</v>
      </c>
      <c r="F1046" s="247"/>
      <c r="I1046" s="248" t="str">
        <f>VLOOKUP(A1046,ورقة4!$A$1:$B$1271,2,0)</f>
        <v>الثانية حديث</v>
      </c>
      <c r="T1046" s="249"/>
    </row>
    <row r="1047" spans="1:20" x14ac:dyDescent="0.3">
      <c r="A1047" s="245">
        <v>123415</v>
      </c>
      <c r="B1047" s="245" t="s">
        <v>1771</v>
      </c>
      <c r="C1047" s="245" t="s">
        <v>143</v>
      </c>
      <c r="D1047" s="245" t="s">
        <v>1772</v>
      </c>
      <c r="F1047" s="247"/>
      <c r="I1047" s="248" t="str">
        <f>VLOOKUP(A1047,ورقة4!$A$1:$B$1271,2,0)</f>
        <v>الثانية حديث</v>
      </c>
      <c r="T1047" s="249"/>
    </row>
    <row r="1048" spans="1:20" x14ac:dyDescent="0.3">
      <c r="A1048" s="245">
        <v>123416</v>
      </c>
      <c r="B1048" s="245" t="s">
        <v>1773</v>
      </c>
      <c r="C1048" s="245" t="s">
        <v>997</v>
      </c>
      <c r="D1048" s="245" t="s">
        <v>271</v>
      </c>
      <c r="F1048" s="247"/>
      <c r="I1048" s="248" t="str">
        <f>VLOOKUP(A1048,ورقة4!$A$1:$B$1271,2,0)</f>
        <v>الثانية حديث</v>
      </c>
      <c r="T1048" s="249"/>
    </row>
    <row r="1049" spans="1:20" x14ac:dyDescent="0.3">
      <c r="A1049" s="245">
        <v>123417</v>
      </c>
      <c r="B1049" s="245" t="s">
        <v>1774</v>
      </c>
      <c r="C1049" s="245" t="s">
        <v>1775</v>
      </c>
      <c r="D1049" s="245" t="s">
        <v>347</v>
      </c>
      <c r="F1049" s="247"/>
      <c r="I1049" s="248" t="str">
        <f>VLOOKUP(A1049,ورقة4!$A$1:$B$1271,2,0)</f>
        <v>الثانية حديث</v>
      </c>
      <c r="T1049" s="249"/>
    </row>
    <row r="1050" spans="1:20" x14ac:dyDescent="0.3">
      <c r="A1050" s="245">
        <v>123418</v>
      </c>
      <c r="B1050" s="245" t="s">
        <v>1776</v>
      </c>
      <c r="C1050" s="245" t="s">
        <v>128</v>
      </c>
      <c r="D1050" s="245" t="s">
        <v>745</v>
      </c>
      <c r="F1050" s="247"/>
      <c r="I1050" s="248" t="str">
        <f>VLOOKUP(A1050,ورقة4!$A$1:$B$1271,2,0)</f>
        <v>الثانية حديث</v>
      </c>
      <c r="T1050" s="249"/>
    </row>
    <row r="1051" spans="1:20" x14ac:dyDescent="0.3">
      <c r="A1051" s="245">
        <v>123419</v>
      </c>
      <c r="B1051" s="245" t="s">
        <v>1777</v>
      </c>
      <c r="C1051" s="245" t="s">
        <v>1778</v>
      </c>
      <c r="D1051" s="245" t="s">
        <v>1779</v>
      </c>
      <c r="F1051" s="247"/>
      <c r="I1051" s="248" t="str">
        <f>VLOOKUP(A1051,ورقة4!$A$1:$B$1271,2,0)</f>
        <v>الثانية حديث</v>
      </c>
      <c r="T1051" s="249"/>
    </row>
    <row r="1052" spans="1:20" x14ac:dyDescent="0.3">
      <c r="A1052" s="245">
        <v>123421</v>
      </c>
      <c r="B1052" s="245" t="s">
        <v>1780</v>
      </c>
      <c r="C1052" s="245" t="s">
        <v>78</v>
      </c>
      <c r="D1052" s="245" t="s">
        <v>627</v>
      </c>
      <c r="F1052" s="247"/>
      <c r="I1052" s="248" t="str">
        <f>VLOOKUP(A1052,ورقة4!$A$1:$B$1271,2,0)</f>
        <v>الثانية حديث</v>
      </c>
      <c r="T1052" s="249"/>
    </row>
    <row r="1053" spans="1:20" x14ac:dyDescent="0.3">
      <c r="A1053" s="245">
        <v>123422</v>
      </c>
      <c r="B1053" s="245" t="s">
        <v>1781</v>
      </c>
      <c r="C1053" s="245" t="s">
        <v>152</v>
      </c>
      <c r="D1053" s="245" t="s">
        <v>1782</v>
      </c>
      <c r="F1053" s="247"/>
      <c r="I1053" s="248" t="str">
        <f>VLOOKUP(A1053,ورقة4!$A$1:$B$1271,2,0)</f>
        <v>الثانية حديث</v>
      </c>
      <c r="T1053" s="249"/>
    </row>
    <row r="1054" spans="1:20" x14ac:dyDescent="0.3">
      <c r="A1054" s="245">
        <v>123423</v>
      </c>
      <c r="B1054" s="245" t="s">
        <v>1783</v>
      </c>
      <c r="C1054" s="245" t="s">
        <v>97</v>
      </c>
      <c r="D1054" s="245" t="s">
        <v>1784</v>
      </c>
      <c r="F1054" s="247"/>
      <c r="I1054" s="248" t="str">
        <f>VLOOKUP(A1054,ورقة4!$A$1:$B$1271,2,0)</f>
        <v>الثانية حديث</v>
      </c>
      <c r="T1054" s="249"/>
    </row>
    <row r="1055" spans="1:20" x14ac:dyDescent="0.3">
      <c r="A1055" s="245">
        <v>123424</v>
      </c>
      <c r="B1055" s="245" t="s">
        <v>1785</v>
      </c>
      <c r="C1055" s="245" t="s">
        <v>187</v>
      </c>
      <c r="D1055" s="245" t="s">
        <v>306</v>
      </c>
      <c r="F1055" s="247"/>
      <c r="I1055" s="248" t="str">
        <f>VLOOKUP(A1055,ورقة4!$A$1:$B$1271,2,0)</f>
        <v>الثانية حديث</v>
      </c>
      <c r="T1055" s="249"/>
    </row>
    <row r="1056" spans="1:20" x14ac:dyDescent="0.3">
      <c r="A1056" s="245">
        <v>123426</v>
      </c>
      <c r="B1056" s="245" t="s">
        <v>1786</v>
      </c>
      <c r="C1056" s="245" t="s">
        <v>779</v>
      </c>
      <c r="D1056" s="245" t="s">
        <v>481</v>
      </c>
      <c r="F1056" s="247"/>
      <c r="I1056" s="248" t="str">
        <f>VLOOKUP(A1056,ورقة4!$A$1:$B$1271,2,0)</f>
        <v>الثانية حديث</v>
      </c>
      <c r="T1056" s="249"/>
    </row>
    <row r="1057" spans="1:20" x14ac:dyDescent="0.3">
      <c r="A1057" s="245">
        <v>123427</v>
      </c>
      <c r="B1057" s="245" t="s">
        <v>1787</v>
      </c>
      <c r="C1057" s="245" t="s">
        <v>206</v>
      </c>
      <c r="D1057" s="245" t="s">
        <v>363</v>
      </c>
      <c r="F1057" s="247"/>
      <c r="I1057" s="248" t="str">
        <f>VLOOKUP(A1057,ورقة4!$A$1:$B$1271,2,0)</f>
        <v>الثانية حديث</v>
      </c>
      <c r="T1057" s="249"/>
    </row>
    <row r="1058" spans="1:20" x14ac:dyDescent="0.3">
      <c r="A1058" s="245">
        <v>123428</v>
      </c>
      <c r="B1058" s="245" t="s">
        <v>1788</v>
      </c>
      <c r="C1058" s="245" t="s">
        <v>753</v>
      </c>
      <c r="D1058" s="245" t="s">
        <v>1789</v>
      </c>
      <c r="F1058" s="247"/>
      <c r="I1058" s="248" t="str">
        <f>VLOOKUP(A1058,ورقة4!$A$1:$B$1271,2,0)</f>
        <v>الثانية حديث</v>
      </c>
      <c r="T1058" s="249"/>
    </row>
    <row r="1059" spans="1:20" x14ac:dyDescent="0.3">
      <c r="A1059" s="245">
        <v>123430</v>
      </c>
      <c r="B1059" s="245" t="s">
        <v>1790</v>
      </c>
      <c r="C1059" s="245" t="s">
        <v>700</v>
      </c>
      <c r="D1059" s="245" t="s">
        <v>1791</v>
      </c>
      <c r="F1059" s="247"/>
      <c r="I1059" s="248" t="str">
        <f>VLOOKUP(A1059,ورقة4!$A$1:$B$1271,2,0)</f>
        <v>الثانية حديث</v>
      </c>
      <c r="T1059" s="249"/>
    </row>
    <row r="1060" spans="1:20" x14ac:dyDescent="0.3">
      <c r="A1060" s="245">
        <v>123431</v>
      </c>
      <c r="B1060" s="245" t="s">
        <v>1792</v>
      </c>
      <c r="C1060" s="245" t="s">
        <v>580</v>
      </c>
      <c r="D1060" s="245" t="s">
        <v>573</v>
      </c>
      <c r="F1060" s="247"/>
      <c r="I1060" s="248" t="str">
        <f>VLOOKUP(A1060,ورقة4!$A$1:$B$1271,2,0)</f>
        <v>الثانية حديث</v>
      </c>
      <c r="T1060" s="249"/>
    </row>
    <row r="1061" spans="1:20" x14ac:dyDescent="0.3">
      <c r="A1061" s="245">
        <v>123432</v>
      </c>
      <c r="B1061" s="245" t="s">
        <v>1793</v>
      </c>
      <c r="C1061" s="245" t="s">
        <v>114</v>
      </c>
      <c r="D1061" s="245" t="s">
        <v>490</v>
      </c>
      <c r="F1061" s="247"/>
      <c r="I1061" s="248" t="str">
        <f>VLOOKUP(A1061,ورقة4!$A$1:$B$1271,2,0)</f>
        <v>الثانية حديث</v>
      </c>
      <c r="T1061" s="249"/>
    </row>
    <row r="1062" spans="1:20" x14ac:dyDescent="0.3">
      <c r="A1062" s="245">
        <v>123433</v>
      </c>
      <c r="B1062" s="245" t="s">
        <v>1794</v>
      </c>
      <c r="C1062" s="245" t="s">
        <v>483</v>
      </c>
      <c r="D1062" s="245" t="s">
        <v>317</v>
      </c>
      <c r="F1062" s="247"/>
      <c r="I1062" s="248" t="str">
        <f>VLOOKUP(A1062,ورقة4!$A$1:$B$1271,2,0)</f>
        <v>الثانية حديث</v>
      </c>
      <c r="T1062" s="249"/>
    </row>
    <row r="1063" spans="1:20" x14ac:dyDescent="0.3">
      <c r="A1063" s="245">
        <v>123436</v>
      </c>
      <c r="B1063" s="245" t="s">
        <v>1795</v>
      </c>
      <c r="C1063" s="245" t="s">
        <v>72</v>
      </c>
      <c r="D1063" s="245" t="s">
        <v>564</v>
      </c>
      <c r="F1063" s="247"/>
      <c r="I1063" s="248" t="str">
        <f>VLOOKUP(A1063,ورقة4!$A$1:$B$1271,2,0)</f>
        <v>الثانية حديث</v>
      </c>
      <c r="T1063" s="249"/>
    </row>
    <row r="1064" spans="1:20" x14ac:dyDescent="0.3">
      <c r="A1064" s="245">
        <v>123437</v>
      </c>
      <c r="B1064" s="245" t="s">
        <v>1796</v>
      </c>
      <c r="C1064" s="245" t="s">
        <v>183</v>
      </c>
      <c r="D1064" s="245" t="s">
        <v>254</v>
      </c>
      <c r="F1064" s="247"/>
      <c r="I1064" s="248" t="str">
        <f>VLOOKUP(A1064,ورقة4!$A$1:$B$1271,2,0)</f>
        <v>الثانية حديث</v>
      </c>
      <c r="T1064" s="249"/>
    </row>
    <row r="1065" spans="1:20" x14ac:dyDescent="0.3">
      <c r="A1065" s="245">
        <v>123440</v>
      </c>
      <c r="B1065" s="245" t="s">
        <v>1797</v>
      </c>
      <c r="C1065" s="245" t="s">
        <v>158</v>
      </c>
      <c r="D1065" s="245" t="s">
        <v>1798</v>
      </c>
      <c r="F1065" s="247"/>
      <c r="I1065" s="248" t="str">
        <f>VLOOKUP(A1065,ورقة4!$A$1:$B$1271,2,0)</f>
        <v>الثانية حديث</v>
      </c>
      <c r="T1065" s="249"/>
    </row>
    <row r="1066" spans="1:20" x14ac:dyDescent="0.3">
      <c r="A1066" s="245">
        <v>123443</v>
      </c>
      <c r="B1066" s="245" t="s">
        <v>1799</v>
      </c>
      <c r="C1066" s="245" t="s">
        <v>128</v>
      </c>
      <c r="D1066" s="245" t="s">
        <v>297</v>
      </c>
      <c r="F1066" s="247"/>
      <c r="I1066" s="248" t="str">
        <f>VLOOKUP(A1066,ورقة4!$A$1:$B$1271,2,0)</f>
        <v>الثانية حديث</v>
      </c>
      <c r="T1066" s="249"/>
    </row>
    <row r="1067" spans="1:20" x14ac:dyDescent="0.3">
      <c r="A1067" s="245">
        <v>123445</v>
      </c>
      <c r="B1067" s="245" t="s">
        <v>1800</v>
      </c>
      <c r="C1067" s="245" t="s">
        <v>1801</v>
      </c>
      <c r="D1067" s="245" t="s">
        <v>366</v>
      </c>
      <c r="F1067" s="247"/>
      <c r="I1067" s="248" t="str">
        <f>VLOOKUP(A1067,ورقة4!$A$1:$B$1271,2,0)</f>
        <v>الثانية حديث</v>
      </c>
      <c r="T1067" s="249"/>
    </row>
    <row r="1068" spans="1:20" x14ac:dyDescent="0.3">
      <c r="A1068" s="245">
        <v>123446</v>
      </c>
      <c r="B1068" s="245" t="s">
        <v>1802</v>
      </c>
      <c r="C1068" s="245" t="s">
        <v>1803</v>
      </c>
      <c r="D1068" s="245" t="s">
        <v>246</v>
      </c>
      <c r="F1068" s="247"/>
      <c r="I1068" s="248" t="str">
        <f>VLOOKUP(A1068,ورقة4!$A$1:$B$1271,2,0)</f>
        <v>الثانية حديث</v>
      </c>
      <c r="T1068" s="249"/>
    </row>
    <row r="1069" spans="1:20" x14ac:dyDescent="0.3">
      <c r="A1069" s="245">
        <v>123448</v>
      </c>
      <c r="B1069" s="245" t="s">
        <v>1804</v>
      </c>
      <c r="C1069" s="245" t="s">
        <v>1805</v>
      </c>
      <c r="D1069" s="245" t="s">
        <v>608</v>
      </c>
      <c r="F1069" s="247"/>
      <c r="I1069" s="248" t="str">
        <f>VLOOKUP(A1069,ورقة4!$A$1:$B$1271,2,0)</f>
        <v>الثانية حديث</v>
      </c>
      <c r="T1069" s="249"/>
    </row>
    <row r="1070" spans="1:20" x14ac:dyDescent="0.3">
      <c r="A1070" s="245">
        <v>123449</v>
      </c>
      <c r="B1070" s="245" t="s">
        <v>1806</v>
      </c>
      <c r="C1070" s="245" t="s">
        <v>115</v>
      </c>
      <c r="D1070" s="245" t="s">
        <v>260</v>
      </c>
      <c r="F1070" s="247"/>
      <c r="I1070" s="248" t="str">
        <f>VLOOKUP(A1070,ورقة4!$A$1:$B$1271,2,0)</f>
        <v>الثانية حديث</v>
      </c>
      <c r="T1070" s="249"/>
    </row>
    <row r="1071" spans="1:20" x14ac:dyDescent="0.3">
      <c r="A1071" s="245">
        <v>123456</v>
      </c>
      <c r="B1071" s="245" t="s">
        <v>999</v>
      </c>
      <c r="C1071" s="245" t="s">
        <v>72</v>
      </c>
      <c r="D1071" s="245" t="s">
        <v>708</v>
      </c>
      <c r="F1071" s="247"/>
      <c r="I1071" s="248" t="str">
        <f>VLOOKUP(A1071,ورقة4!$A$1:$B$1271,2,0)</f>
        <v>الثانية حديث</v>
      </c>
      <c r="T1071" s="249"/>
    </row>
    <row r="1072" spans="1:20" x14ac:dyDescent="0.3">
      <c r="A1072" s="245">
        <v>123459</v>
      </c>
      <c r="B1072" s="245" t="s">
        <v>1807</v>
      </c>
      <c r="C1072" s="245" t="s">
        <v>68</v>
      </c>
      <c r="D1072" s="245" t="s">
        <v>291</v>
      </c>
      <c r="F1072" s="247"/>
      <c r="I1072" s="248" t="str">
        <f>VLOOKUP(A1072,ورقة4!$A$1:$B$1271,2,0)</f>
        <v>الثانية حديث</v>
      </c>
      <c r="T1072" s="249"/>
    </row>
    <row r="1073" spans="1:20" x14ac:dyDescent="0.3">
      <c r="A1073" s="245">
        <v>123460</v>
      </c>
      <c r="B1073" s="245" t="s">
        <v>1808</v>
      </c>
      <c r="C1073" s="245" t="s">
        <v>1809</v>
      </c>
      <c r="D1073" s="245" t="s">
        <v>304</v>
      </c>
      <c r="F1073" s="247"/>
      <c r="I1073" s="248" t="str">
        <f>VLOOKUP(A1073,ورقة4!$A$1:$B$1271,2,0)</f>
        <v>الثانية حديث</v>
      </c>
      <c r="T1073" s="249"/>
    </row>
    <row r="1074" spans="1:20" x14ac:dyDescent="0.3">
      <c r="A1074" s="245">
        <v>123461</v>
      </c>
      <c r="B1074" s="245" t="s">
        <v>1810</v>
      </c>
      <c r="C1074" s="245" t="s">
        <v>72</v>
      </c>
      <c r="D1074" s="245" t="s">
        <v>341</v>
      </c>
      <c r="F1074" s="247"/>
      <c r="I1074" s="248" t="str">
        <f>VLOOKUP(A1074,ورقة4!$A$1:$B$1271,2,0)</f>
        <v>الثانية حديث</v>
      </c>
      <c r="T1074" s="249"/>
    </row>
    <row r="1075" spans="1:20" x14ac:dyDescent="0.3">
      <c r="A1075" s="245">
        <v>123462</v>
      </c>
      <c r="B1075" s="245" t="s">
        <v>1811</v>
      </c>
      <c r="C1075" s="245" t="s">
        <v>172</v>
      </c>
      <c r="D1075" s="245" t="s">
        <v>320</v>
      </c>
      <c r="F1075" s="247"/>
      <c r="I1075" s="248" t="str">
        <f>VLOOKUP(A1075,ورقة4!$A$1:$B$1271,2,0)</f>
        <v>الثانية حديث</v>
      </c>
      <c r="T1075" s="249"/>
    </row>
    <row r="1076" spans="1:20" x14ac:dyDescent="0.3">
      <c r="A1076" s="245">
        <v>123463</v>
      </c>
      <c r="B1076" s="245" t="s">
        <v>1812</v>
      </c>
      <c r="C1076" s="245" t="s">
        <v>72</v>
      </c>
      <c r="D1076" s="245" t="s">
        <v>306</v>
      </c>
      <c r="F1076" s="247"/>
      <c r="I1076" s="248" t="str">
        <f>VLOOKUP(A1076,ورقة4!$A$1:$B$1271,2,0)</f>
        <v>الثانية حديث</v>
      </c>
      <c r="T1076" s="249"/>
    </row>
    <row r="1077" spans="1:20" x14ac:dyDescent="0.3">
      <c r="A1077" s="245">
        <v>123464</v>
      </c>
      <c r="B1077" s="245" t="s">
        <v>1813</v>
      </c>
      <c r="C1077" s="245" t="s">
        <v>99</v>
      </c>
      <c r="D1077" s="245" t="s">
        <v>286</v>
      </c>
      <c r="F1077" s="247"/>
      <c r="I1077" s="248" t="str">
        <f>VLOOKUP(A1077,ورقة4!$A$1:$B$1271,2,0)</f>
        <v>الثانية حديث</v>
      </c>
      <c r="T1077" s="249"/>
    </row>
    <row r="1078" spans="1:20" x14ac:dyDescent="0.3">
      <c r="A1078" s="245">
        <v>123465</v>
      </c>
      <c r="B1078" s="245" t="s">
        <v>1814</v>
      </c>
      <c r="C1078" s="245" t="s">
        <v>497</v>
      </c>
      <c r="D1078" s="245" t="s">
        <v>491</v>
      </c>
      <c r="F1078" s="247"/>
      <c r="I1078" s="248" t="str">
        <f>VLOOKUP(A1078,ورقة4!$A$1:$B$1271,2,0)</f>
        <v>الثانية حديث</v>
      </c>
      <c r="T1078" s="249"/>
    </row>
    <row r="1079" spans="1:20" x14ac:dyDescent="0.3">
      <c r="A1079" s="245">
        <v>123467</v>
      </c>
      <c r="B1079" s="245" t="s">
        <v>1815</v>
      </c>
      <c r="C1079" s="245" t="s">
        <v>1816</v>
      </c>
      <c r="D1079" s="245" t="s">
        <v>1817</v>
      </c>
      <c r="F1079" s="247"/>
      <c r="I1079" s="248" t="str">
        <f>VLOOKUP(A1079,ورقة4!$A$1:$B$1271,2,0)</f>
        <v>الثانية حديث</v>
      </c>
      <c r="T1079" s="249"/>
    </row>
    <row r="1080" spans="1:20" x14ac:dyDescent="0.3">
      <c r="A1080" s="245">
        <v>123470</v>
      </c>
      <c r="B1080" s="245" t="s">
        <v>1818</v>
      </c>
      <c r="C1080" s="245" t="s">
        <v>145</v>
      </c>
      <c r="D1080" s="245" t="s">
        <v>608</v>
      </c>
      <c r="F1080" s="247"/>
      <c r="I1080" s="248" t="str">
        <f>VLOOKUP(A1080,ورقة4!$A$1:$B$1271,2,0)</f>
        <v>الثانية حديث</v>
      </c>
      <c r="T1080" s="249"/>
    </row>
    <row r="1081" spans="1:20" x14ac:dyDescent="0.3">
      <c r="A1081" s="245">
        <v>123471</v>
      </c>
      <c r="B1081" s="245" t="s">
        <v>1819</v>
      </c>
      <c r="C1081" s="245" t="s">
        <v>1820</v>
      </c>
      <c r="D1081" s="245" t="s">
        <v>247</v>
      </c>
      <c r="F1081" s="247"/>
      <c r="I1081" s="248" t="str">
        <f>VLOOKUP(A1081,ورقة4!$A$1:$B$1271,2,0)</f>
        <v>الثانية حديث</v>
      </c>
      <c r="T1081" s="249"/>
    </row>
    <row r="1082" spans="1:20" x14ac:dyDescent="0.3">
      <c r="A1082" s="245">
        <v>123472</v>
      </c>
      <c r="B1082" s="245" t="s">
        <v>1821</v>
      </c>
      <c r="C1082" s="245" t="s">
        <v>776</v>
      </c>
      <c r="D1082" s="245" t="s">
        <v>1822</v>
      </c>
      <c r="F1082" s="247"/>
      <c r="I1082" s="248" t="str">
        <f>VLOOKUP(A1082,ورقة4!$A$1:$B$1271,2,0)</f>
        <v>الثانية حديث</v>
      </c>
      <c r="T1082" s="249"/>
    </row>
    <row r="1083" spans="1:20" x14ac:dyDescent="0.3">
      <c r="A1083" s="245">
        <v>123474</v>
      </c>
      <c r="B1083" s="245" t="s">
        <v>1823</v>
      </c>
      <c r="C1083" s="245" t="s">
        <v>201</v>
      </c>
      <c r="D1083" s="245" t="s">
        <v>1000</v>
      </c>
      <c r="F1083" s="247"/>
      <c r="I1083" s="248" t="str">
        <f>VLOOKUP(A1083,ورقة4!$A$1:$B$1271,2,0)</f>
        <v>الثانية حديث</v>
      </c>
      <c r="T1083" s="249"/>
    </row>
    <row r="1084" spans="1:20" x14ac:dyDescent="0.3">
      <c r="A1084" s="245">
        <v>123475</v>
      </c>
      <c r="B1084" s="245" t="s">
        <v>1824</v>
      </c>
      <c r="C1084" s="245" t="s">
        <v>128</v>
      </c>
      <c r="D1084" s="245" t="s">
        <v>285</v>
      </c>
      <c r="F1084" s="247"/>
      <c r="I1084" s="248" t="str">
        <f>VLOOKUP(A1084,ورقة4!$A$1:$B$1271,2,0)</f>
        <v>الثانية حديث</v>
      </c>
      <c r="T1084" s="249"/>
    </row>
    <row r="1085" spans="1:20" x14ac:dyDescent="0.3">
      <c r="A1085" s="245">
        <v>123476</v>
      </c>
      <c r="B1085" s="245" t="s">
        <v>1825</v>
      </c>
      <c r="C1085" s="245" t="s">
        <v>1826</v>
      </c>
      <c r="D1085" s="245" t="s">
        <v>576</v>
      </c>
      <c r="F1085" s="247"/>
      <c r="I1085" s="248" t="str">
        <f>VLOOKUP(A1085,ورقة4!$A$1:$B$1271,2,0)</f>
        <v>الثانية حديث</v>
      </c>
      <c r="T1085" s="249"/>
    </row>
    <row r="1086" spans="1:20" x14ac:dyDescent="0.3">
      <c r="A1086" s="245">
        <v>123477</v>
      </c>
      <c r="B1086" s="245" t="s">
        <v>1827</v>
      </c>
      <c r="C1086" s="245" t="s">
        <v>115</v>
      </c>
      <c r="D1086" s="245" t="s">
        <v>303</v>
      </c>
      <c r="F1086" s="247"/>
      <c r="I1086" s="248" t="str">
        <f>VLOOKUP(A1086,ورقة4!$A$1:$B$1271,2,0)</f>
        <v>الثانية حديث</v>
      </c>
      <c r="T1086" s="249"/>
    </row>
    <row r="1087" spans="1:20" x14ac:dyDescent="0.3">
      <c r="A1087" s="245">
        <v>123482</v>
      </c>
      <c r="B1087" s="245" t="s">
        <v>1828</v>
      </c>
      <c r="C1087" s="245" t="s">
        <v>106</v>
      </c>
      <c r="D1087" s="245" t="s">
        <v>314</v>
      </c>
      <c r="F1087" s="247"/>
      <c r="I1087" s="248" t="str">
        <f>VLOOKUP(A1087,ورقة4!$A$1:$B$1271,2,0)</f>
        <v>الثانية حديث</v>
      </c>
      <c r="T1087" s="249"/>
    </row>
    <row r="1088" spans="1:20" x14ac:dyDescent="0.3">
      <c r="A1088" s="245">
        <v>123483</v>
      </c>
      <c r="B1088" s="245" t="s">
        <v>1829</v>
      </c>
      <c r="C1088" s="245" t="s">
        <v>497</v>
      </c>
      <c r="D1088" s="245" t="s">
        <v>1830</v>
      </c>
      <c r="F1088" s="247"/>
      <c r="I1088" s="248" t="str">
        <f>VLOOKUP(A1088,ورقة4!$A$1:$B$1271,2,0)</f>
        <v>الثانية حديث</v>
      </c>
      <c r="T1088" s="249"/>
    </row>
    <row r="1089" spans="1:20" x14ac:dyDescent="0.3">
      <c r="A1089" s="245">
        <v>123485</v>
      </c>
      <c r="B1089" s="245" t="s">
        <v>1831</v>
      </c>
      <c r="C1089" s="245" t="s">
        <v>1832</v>
      </c>
      <c r="D1089" s="245" t="s">
        <v>1833</v>
      </c>
      <c r="F1089" s="247"/>
      <c r="I1089" s="248" t="str">
        <f>VLOOKUP(A1089,ورقة4!$A$1:$B$1271,2,0)</f>
        <v>الثانية حديث</v>
      </c>
      <c r="T1089" s="249"/>
    </row>
    <row r="1090" spans="1:20" x14ac:dyDescent="0.3">
      <c r="A1090" s="245">
        <v>123487</v>
      </c>
      <c r="B1090" s="245" t="s">
        <v>1834</v>
      </c>
      <c r="C1090" s="245" t="s">
        <v>67</v>
      </c>
      <c r="D1090" s="245" t="s">
        <v>494</v>
      </c>
      <c r="F1090" s="247"/>
      <c r="I1090" s="248" t="str">
        <f>VLOOKUP(A1090,ورقة4!$A$1:$B$1271,2,0)</f>
        <v>الثانية حديث</v>
      </c>
      <c r="T1090" s="249"/>
    </row>
    <row r="1091" spans="1:20" x14ac:dyDescent="0.3">
      <c r="A1091" s="245">
        <v>123489</v>
      </c>
      <c r="B1091" s="245" t="s">
        <v>1835</v>
      </c>
      <c r="C1091" s="245" t="s">
        <v>176</v>
      </c>
      <c r="D1091" s="245" t="s">
        <v>1836</v>
      </c>
      <c r="F1091" s="247"/>
      <c r="I1091" s="248" t="str">
        <f>VLOOKUP(A1091,ورقة4!$A$1:$B$1271,2,0)</f>
        <v>الثانية حديث</v>
      </c>
      <c r="T1091" s="249"/>
    </row>
    <row r="1092" spans="1:20" x14ac:dyDescent="0.3">
      <c r="A1092" s="245">
        <v>123490</v>
      </c>
      <c r="B1092" s="245" t="s">
        <v>1837</v>
      </c>
      <c r="C1092" s="245" t="s">
        <v>516</v>
      </c>
      <c r="D1092" s="245" t="s">
        <v>1838</v>
      </c>
      <c r="F1092" s="247"/>
      <c r="I1092" s="248" t="str">
        <f>VLOOKUP(A1092,ورقة4!$A$1:$B$1271,2,0)</f>
        <v>الثانية حديث</v>
      </c>
      <c r="T1092" s="249"/>
    </row>
    <row r="1093" spans="1:20" x14ac:dyDescent="0.3">
      <c r="A1093" s="245">
        <v>123496</v>
      </c>
      <c r="B1093" s="245" t="s">
        <v>1839</v>
      </c>
      <c r="C1093" s="245" t="s">
        <v>177</v>
      </c>
      <c r="D1093" s="245" t="s">
        <v>1840</v>
      </c>
      <c r="F1093" s="247"/>
      <c r="I1093" s="248" t="str">
        <f>VLOOKUP(A1093,ورقة4!$A$1:$B$1271,2,0)</f>
        <v>الثانية حديث</v>
      </c>
      <c r="T1093" s="249"/>
    </row>
    <row r="1094" spans="1:20" x14ac:dyDescent="0.3">
      <c r="A1094" s="245">
        <v>123501</v>
      </c>
      <c r="B1094" s="245" t="s">
        <v>1841</v>
      </c>
      <c r="C1094" s="245" t="s">
        <v>974</v>
      </c>
      <c r="D1094" s="245" t="s">
        <v>909</v>
      </c>
      <c r="F1094" s="247"/>
      <c r="I1094" s="248" t="str">
        <f>VLOOKUP(A1094,ورقة4!$A$1:$B$1271,2,0)</f>
        <v>الثانية حديث</v>
      </c>
      <c r="T1094" s="249"/>
    </row>
    <row r="1095" spans="1:20" x14ac:dyDescent="0.3">
      <c r="A1095" s="245">
        <v>123502</v>
      </c>
      <c r="B1095" s="245" t="s">
        <v>1842</v>
      </c>
      <c r="C1095" s="245" t="s">
        <v>757</v>
      </c>
      <c r="D1095" s="245" t="s">
        <v>337</v>
      </c>
      <c r="F1095" s="247"/>
      <c r="I1095" s="248" t="str">
        <f>VLOOKUP(A1095,ورقة4!$A$1:$B$1271,2,0)</f>
        <v>الثانية حديث</v>
      </c>
      <c r="T1095" s="249"/>
    </row>
    <row r="1096" spans="1:20" x14ac:dyDescent="0.3">
      <c r="A1096" s="245">
        <v>123505</v>
      </c>
      <c r="B1096" s="245" t="s">
        <v>1843</v>
      </c>
      <c r="C1096" s="245" t="s">
        <v>1844</v>
      </c>
      <c r="D1096" s="245" t="s">
        <v>272</v>
      </c>
      <c r="F1096" s="247"/>
      <c r="I1096" s="248" t="str">
        <f>VLOOKUP(A1096,ورقة4!$A$1:$B$1271,2,0)</f>
        <v>الثانية حديث</v>
      </c>
      <c r="T1096" s="249"/>
    </row>
    <row r="1097" spans="1:20" x14ac:dyDescent="0.3">
      <c r="A1097" s="245">
        <v>123506</v>
      </c>
      <c r="B1097" s="245" t="s">
        <v>1845</v>
      </c>
      <c r="C1097" s="245" t="s">
        <v>692</v>
      </c>
      <c r="D1097" s="245" t="s">
        <v>629</v>
      </c>
      <c r="F1097" s="247"/>
      <c r="I1097" s="248" t="str">
        <f>VLOOKUP(A1097,ورقة4!$A$1:$B$1271,2,0)</f>
        <v>الثانية حديث</v>
      </c>
      <c r="T1097" s="249"/>
    </row>
    <row r="1098" spans="1:20" x14ac:dyDescent="0.3">
      <c r="A1098" s="245">
        <v>123508</v>
      </c>
      <c r="B1098" s="245" t="s">
        <v>1846</v>
      </c>
      <c r="C1098" s="245" t="s">
        <v>753</v>
      </c>
      <c r="D1098" s="245" t="s">
        <v>276</v>
      </c>
      <c r="F1098" s="247"/>
      <c r="I1098" s="248" t="str">
        <f>VLOOKUP(A1098,ورقة4!$A$1:$B$1271,2,0)</f>
        <v>الثانية حديث</v>
      </c>
      <c r="T1098" s="249"/>
    </row>
    <row r="1099" spans="1:20" x14ac:dyDescent="0.3">
      <c r="A1099" s="245">
        <v>123509</v>
      </c>
      <c r="B1099" s="245" t="s">
        <v>1847</v>
      </c>
      <c r="C1099" s="245" t="s">
        <v>72</v>
      </c>
      <c r="D1099" s="245" t="s">
        <v>1848</v>
      </c>
      <c r="F1099" s="247"/>
      <c r="I1099" s="248" t="str">
        <f>VLOOKUP(A1099,ورقة4!$A$1:$B$1271,2,0)</f>
        <v>الثانية حديث</v>
      </c>
      <c r="T1099" s="249"/>
    </row>
    <row r="1100" spans="1:20" x14ac:dyDescent="0.3">
      <c r="A1100" s="245">
        <v>123510</v>
      </c>
      <c r="B1100" s="245" t="s">
        <v>1849</v>
      </c>
      <c r="C1100" s="245" t="s">
        <v>169</v>
      </c>
      <c r="D1100" s="245" t="s">
        <v>1850</v>
      </c>
      <c r="F1100" s="247"/>
      <c r="I1100" s="248" t="str">
        <f>VLOOKUP(A1100,ورقة4!$A$1:$B$1271,2,0)</f>
        <v>الثانية حديث</v>
      </c>
      <c r="T1100" s="249"/>
    </row>
    <row r="1101" spans="1:20" x14ac:dyDescent="0.3">
      <c r="A1101" s="245">
        <v>123511</v>
      </c>
      <c r="B1101" s="245" t="s">
        <v>1851</v>
      </c>
      <c r="C1101" s="245" t="s">
        <v>520</v>
      </c>
      <c r="D1101" s="245" t="s">
        <v>756</v>
      </c>
      <c r="F1101" s="247"/>
      <c r="I1101" s="250" t="str">
        <f>VLOOKUP(A1101,ورقة4!$A$1:$B$1271,2,0)</f>
        <v>الثانية حديث</v>
      </c>
      <c r="T1101" s="249"/>
    </row>
    <row r="1102" spans="1:20" x14ac:dyDescent="0.3">
      <c r="A1102" s="245">
        <v>123514</v>
      </c>
      <c r="B1102" s="245" t="s">
        <v>1852</v>
      </c>
      <c r="C1102" s="245" t="s">
        <v>124</v>
      </c>
      <c r="D1102" s="245" t="s">
        <v>1853</v>
      </c>
      <c r="F1102" s="247"/>
      <c r="I1102" s="250" t="str">
        <f>VLOOKUP(A1102,ورقة4!$A$1:$B$1271,2,0)</f>
        <v>الثانية حديث</v>
      </c>
      <c r="T1102" s="249"/>
    </row>
    <row r="1103" spans="1:20" x14ac:dyDescent="0.3">
      <c r="A1103" s="245">
        <v>123519</v>
      </c>
      <c r="B1103" s="245" t="s">
        <v>1854</v>
      </c>
      <c r="C1103" s="245" t="s">
        <v>1855</v>
      </c>
      <c r="D1103" s="245" t="s">
        <v>663</v>
      </c>
      <c r="F1103" s="247"/>
      <c r="I1103" s="250" t="str">
        <f>VLOOKUP(A1103,ورقة4!$A$1:$B$1271,2,0)</f>
        <v>الثانية حديث</v>
      </c>
      <c r="T1103" s="249"/>
    </row>
    <row r="1104" spans="1:20" x14ac:dyDescent="0.3">
      <c r="A1104" s="245">
        <v>123522</v>
      </c>
      <c r="B1104" s="245" t="s">
        <v>1856</v>
      </c>
      <c r="C1104" s="245" t="s">
        <v>110</v>
      </c>
      <c r="D1104" s="245" t="s">
        <v>732</v>
      </c>
      <c r="F1104" s="247"/>
      <c r="I1104" s="250" t="str">
        <f>VLOOKUP(A1104,ورقة4!$A$1:$B$1271,2,0)</f>
        <v>الثانية حديث</v>
      </c>
      <c r="T1104" s="249"/>
    </row>
    <row r="1105" spans="1:20" x14ac:dyDescent="0.3">
      <c r="A1105" s="245">
        <v>123523</v>
      </c>
      <c r="B1105" s="245" t="s">
        <v>1857</v>
      </c>
      <c r="C1105" s="245" t="s">
        <v>111</v>
      </c>
      <c r="D1105" s="245" t="s">
        <v>321</v>
      </c>
      <c r="F1105" s="247"/>
      <c r="I1105" s="248" t="str">
        <f>VLOOKUP(A1105,ورقة4!$A$1:$B$1271,2,0)</f>
        <v>الثانية حديث</v>
      </c>
      <c r="T1105" s="249"/>
    </row>
    <row r="1106" spans="1:20" x14ac:dyDescent="0.3">
      <c r="A1106" s="245">
        <v>123524</v>
      </c>
      <c r="B1106" s="245" t="s">
        <v>1858</v>
      </c>
      <c r="C1106" s="245" t="s">
        <v>66</v>
      </c>
      <c r="D1106" s="245" t="s">
        <v>1859</v>
      </c>
      <c r="F1106" s="247"/>
      <c r="I1106" s="248" t="str">
        <f>VLOOKUP(A1106,ورقة4!$A$1:$B$1271,2,0)</f>
        <v>الثانية حديث</v>
      </c>
      <c r="T1106" s="249"/>
    </row>
    <row r="1107" spans="1:20" x14ac:dyDescent="0.3">
      <c r="A1107" s="245">
        <v>123525</v>
      </c>
      <c r="B1107" s="245" t="s">
        <v>1860</v>
      </c>
      <c r="C1107" s="245" t="s">
        <v>1861</v>
      </c>
      <c r="D1107" s="245" t="s">
        <v>1850</v>
      </c>
      <c r="F1107" s="247"/>
      <c r="I1107" s="248" t="str">
        <f>VLOOKUP(A1107,ورقة4!$A$1:$B$1271,2,0)</f>
        <v>الثانية حديث</v>
      </c>
      <c r="T1107" s="249"/>
    </row>
    <row r="1108" spans="1:20" x14ac:dyDescent="0.3">
      <c r="A1108" s="245">
        <v>123526</v>
      </c>
      <c r="B1108" s="245" t="s">
        <v>1862</v>
      </c>
      <c r="C1108" s="245" t="s">
        <v>77</v>
      </c>
      <c r="D1108" s="245" t="s">
        <v>254</v>
      </c>
      <c r="F1108" s="247"/>
      <c r="I1108" s="248" t="str">
        <f>VLOOKUP(A1108,ورقة4!$A$1:$B$1271,2,0)</f>
        <v>الثانية حديث</v>
      </c>
      <c r="T1108" s="249"/>
    </row>
    <row r="1109" spans="1:20" x14ac:dyDescent="0.3">
      <c r="A1109" s="245">
        <v>123528</v>
      </c>
      <c r="B1109" s="245" t="s">
        <v>1863</v>
      </c>
      <c r="C1109" s="245" t="s">
        <v>1864</v>
      </c>
      <c r="D1109" s="245" t="s">
        <v>265</v>
      </c>
      <c r="F1109" s="247"/>
      <c r="I1109" s="248" t="str">
        <f>VLOOKUP(A1109,ورقة4!$A$1:$B$1271,2,0)</f>
        <v>الثانية حديث</v>
      </c>
      <c r="T1109" s="249"/>
    </row>
    <row r="1110" spans="1:20" x14ac:dyDescent="0.3">
      <c r="A1110" s="245">
        <v>123529</v>
      </c>
      <c r="B1110" s="245" t="s">
        <v>1865</v>
      </c>
      <c r="C1110" s="245" t="s">
        <v>1866</v>
      </c>
      <c r="D1110" s="245" t="s">
        <v>1867</v>
      </c>
      <c r="F1110" s="247"/>
      <c r="I1110" s="248" t="str">
        <f>VLOOKUP(A1110,ورقة4!$A$1:$B$1271,2,0)</f>
        <v>الثانية حديث</v>
      </c>
      <c r="T1110" s="249"/>
    </row>
    <row r="1111" spans="1:20" x14ac:dyDescent="0.3">
      <c r="A1111" s="245">
        <v>123533</v>
      </c>
      <c r="B1111" s="245" t="s">
        <v>1868</v>
      </c>
      <c r="C1111" s="245" t="s">
        <v>1869</v>
      </c>
      <c r="D1111" s="245" t="s">
        <v>1870</v>
      </c>
      <c r="F1111" s="247"/>
      <c r="I1111" s="248" t="str">
        <f>VLOOKUP(A1111,ورقة4!$A$1:$B$1271,2,0)</f>
        <v>الثانية حديث</v>
      </c>
      <c r="T1111" s="249"/>
    </row>
    <row r="1112" spans="1:20" x14ac:dyDescent="0.3">
      <c r="A1112" s="245">
        <v>123534</v>
      </c>
      <c r="B1112" s="245" t="s">
        <v>1871</v>
      </c>
      <c r="C1112" s="245" t="s">
        <v>106</v>
      </c>
      <c r="D1112" s="245" t="s">
        <v>353</v>
      </c>
      <c r="F1112" s="247"/>
      <c r="I1112" s="248" t="str">
        <f>VLOOKUP(A1112,ورقة4!$A$1:$B$1271,2,0)</f>
        <v>الثانية حديث</v>
      </c>
      <c r="T1112" s="249"/>
    </row>
    <row r="1113" spans="1:20" x14ac:dyDescent="0.3">
      <c r="A1113" s="245">
        <v>123535</v>
      </c>
      <c r="B1113" s="245" t="s">
        <v>1872</v>
      </c>
      <c r="C1113" s="245" t="s">
        <v>72</v>
      </c>
      <c r="D1113" s="245" t="s">
        <v>318</v>
      </c>
      <c r="F1113" s="247"/>
      <c r="I1113" s="248" t="str">
        <f>VLOOKUP(A1113,ورقة4!$A$1:$B$1271,2,0)</f>
        <v>الثانية حديث</v>
      </c>
      <c r="T1113" s="249"/>
    </row>
    <row r="1114" spans="1:20" x14ac:dyDescent="0.3">
      <c r="A1114" s="245">
        <v>123536</v>
      </c>
      <c r="B1114" s="245" t="s">
        <v>1873</v>
      </c>
      <c r="C1114" s="245" t="s">
        <v>100</v>
      </c>
      <c r="D1114" s="245" t="s">
        <v>308</v>
      </c>
      <c r="F1114" s="247"/>
      <c r="I1114" s="248" t="str">
        <f>VLOOKUP(A1114,ورقة4!$A$1:$B$1271,2,0)</f>
        <v>الثانية حديث</v>
      </c>
      <c r="T1114" s="249"/>
    </row>
    <row r="1115" spans="1:20" x14ac:dyDescent="0.3">
      <c r="A1115" s="245">
        <v>123539</v>
      </c>
      <c r="B1115" s="245" t="s">
        <v>1874</v>
      </c>
      <c r="C1115" s="245" t="s">
        <v>115</v>
      </c>
      <c r="D1115" s="245" t="s">
        <v>1875</v>
      </c>
      <c r="F1115" s="247"/>
      <c r="I1115" s="248" t="str">
        <f>VLOOKUP(A1115,ورقة4!$A$1:$B$1271,2,0)</f>
        <v>الثانية حديث</v>
      </c>
      <c r="T1115" s="249"/>
    </row>
    <row r="1116" spans="1:20" x14ac:dyDescent="0.3">
      <c r="A1116" s="245">
        <v>123541</v>
      </c>
      <c r="B1116" s="245" t="s">
        <v>1876</v>
      </c>
      <c r="C1116" s="245" t="s">
        <v>93</v>
      </c>
      <c r="D1116" s="245" t="s">
        <v>1877</v>
      </c>
      <c r="F1116" s="247"/>
      <c r="I1116" s="248" t="str">
        <f>VLOOKUP(A1116,ورقة4!$A$1:$B$1271,2,0)</f>
        <v>الثانية حديث</v>
      </c>
      <c r="T1116" s="249"/>
    </row>
    <row r="1117" spans="1:20" x14ac:dyDescent="0.3">
      <c r="A1117" s="245">
        <v>123544</v>
      </c>
      <c r="B1117" s="245" t="s">
        <v>1878</v>
      </c>
      <c r="C1117" s="245" t="s">
        <v>128</v>
      </c>
      <c r="D1117" s="245" t="s">
        <v>294</v>
      </c>
      <c r="F1117" s="247"/>
      <c r="I1117" s="248" t="str">
        <f>VLOOKUP(A1117,ورقة4!$A$1:$B$1271,2,0)</f>
        <v>الثانية حديث</v>
      </c>
      <c r="T1117" s="249"/>
    </row>
    <row r="1118" spans="1:20" x14ac:dyDescent="0.3">
      <c r="A1118" s="245">
        <v>123546</v>
      </c>
      <c r="B1118" s="245" t="s">
        <v>1879</v>
      </c>
      <c r="C1118" s="245" t="s">
        <v>114</v>
      </c>
      <c r="D1118" s="245" t="s">
        <v>291</v>
      </c>
      <c r="F1118" s="247"/>
      <c r="I1118" s="248" t="str">
        <f>VLOOKUP(A1118,ورقة4!$A$1:$B$1271,2,0)</f>
        <v>الثانية حديث</v>
      </c>
      <c r="T1118" s="249"/>
    </row>
    <row r="1119" spans="1:20" x14ac:dyDescent="0.3">
      <c r="A1119" s="245">
        <v>123547</v>
      </c>
      <c r="B1119" s="245" t="s">
        <v>1880</v>
      </c>
      <c r="C1119" s="245" t="s">
        <v>994</v>
      </c>
      <c r="D1119" s="245" t="s">
        <v>744</v>
      </c>
      <c r="F1119" s="247"/>
      <c r="I1119" s="248" t="str">
        <f>VLOOKUP(A1119,ورقة4!$A$1:$B$1271,2,0)</f>
        <v>الثانية حديث</v>
      </c>
      <c r="T1119" s="249"/>
    </row>
    <row r="1120" spans="1:20" x14ac:dyDescent="0.3">
      <c r="A1120" s="245">
        <v>123550</v>
      </c>
      <c r="B1120" s="245" t="s">
        <v>1881</v>
      </c>
      <c r="C1120" s="245" t="s">
        <v>77</v>
      </c>
      <c r="D1120" s="245" t="s">
        <v>306</v>
      </c>
      <c r="F1120" s="247"/>
      <c r="I1120" s="248" t="str">
        <f>VLOOKUP(A1120,ورقة4!$A$1:$B$1271,2,0)</f>
        <v>الثانية حديث</v>
      </c>
      <c r="T1120" s="249"/>
    </row>
    <row r="1121" spans="1:20" x14ac:dyDescent="0.3">
      <c r="A1121" s="245">
        <v>123551</v>
      </c>
      <c r="B1121" s="245" t="s">
        <v>1882</v>
      </c>
      <c r="C1121" s="245" t="s">
        <v>969</v>
      </c>
      <c r="D1121" s="245" t="s">
        <v>271</v>
      </c>
      <c r="F1121" s="247"/>
      <c r="I1121" s="248" t="str">
        <f>VLOOKUP(A1121,ورقة4!$A$1:$B$1271,2,0)</f>
        <v>الثانية حديث</v>
      </c>
      <c r="T1121" s="249"/>
    </row>
    <row r="1122" spans="1:20" x14ac:dyDescent="0.3">
      <c r="A1122" s="245">
        <v>123553</v>
      </c>
      <c r="B1122" s="245" t="s">
        <v>1883</v>
      </c>
      <c r="C1122" s="245" t="s">
        <v>115</v>
      </c>
      <c r="D1122" s="245" t="s">
        <v>266</v>
      </c>
      <c r="F1122" s="247"/>
      <c r="I1122" s="248" t="str">
        <f>VLOOKUP(A1122,ورقة4!$A$1:$B$1271,2,0)</f>
        <v>الثانية حديث</v>
      </c>
      <c r="T1122" s="249"/>
    </row>
    <row r="1123" spans="1:20" x14ac:dyDescent="0.3">
      <c r="A1123" s="245">
        <v>123554</v>
      </c>
      <c r="B1123" s="245" t="s">
        <v>1884</v>
      </c>
      <c r="C1123" s="245" t="s">
        <v>74</v>
      </c>
      <c r="D1123" s="245" t="s">
        <v>505</v>
      </c>
      <c r="F1123" s="247"/>
      <c r="I1123" s="248" t="str">
        <f>VLOOKUP(A1123,ورقة4!$A$1:$B$1271,2,0)</f>
        <v>الثانية حديث</v>
      </c>
      <c r="T1123" s="249"/>
    </row>
    <row r="1124" spans="1:20" x14ac:dyDescent="0.3">
      <c r="A1124" s="245">
        <v>123555</v>
      </c>
      <c r="B1124" s="245" t="s">
        <v>1885</v>
      </c>
      <c r="C1124" s="245" t="s">
        <v>1886</v>
      </c>
      <c r="D1124" s="245" t="s">
        <v>546</v>
      </c>
      <c r="F1124" s="247"/>
      <c r="I1124" s="248" t="str">
        <f>VLOOKUP(A1124,ورقة4!$A$1:$B$1271,2,0)</f>
        <v>الثانية حديث</v>
      </c>
      <c r="T1124" s="249"/>
    </row>
    <row r="1125" spans="1:20" x14ac:dyDescent="0.3">
      <c r="A1125" s="245">
        <v>123556</v>
      </c>
      <c r="B1125" s="245" t="s">
        <v>1887</v>
      </c>
      <c r="C1125" s="245" t="s">
        <v>1888</v>
      </c>
      <c r="D1125" s="245" t="s">
        <v>207</v>
      </c>
      <c r="F1125" s="247"/>
      <c r="I1125" s="248" t="str">
        <f>VLOOKUP(A1125,ورقة4!$A$1:$B$1271,2,0)</f>
        <v>الثانية حديث</v>
      </c>
      <c r="T1125" s="249"/>
    </row>
    <row r="1126" spans="1:20" x14ac:dyDescent="0.3">
      <c r="A1126" s="245">
        <v>123558</v>
      </c>
      <c r="B1126" s="245" t="s">
        <v>1889</v>
      </c>
      <c r="C1126" s="245" t="s">
        <v>1890</v>
      </c>
      <c r="D1126" s="245" t="s">
        <v>1891</v>
      </c>
      <c r="F1126" s="247"/>
      <c r="I1126" s="248" t="str">
        <f>VLOOKUP(A1126,ورقة4!$A$1:$B$1271,2,0)</f>
        <v>الثانية حديث</v>
      </c>
      <c r="T1126" s="249"/>
    </row>
    <row r="1127" spans="1:20" x14ac:dyDescent="0.3">
      <c r="A1127" s="245">
        <v>123560</v>
      </c>
      <c r="B1127" s="245" t="s">
        <v>1892</v>
      </c>
      <c r="C1127" s="245" t="s">
        <v>1893</v>
      </c>
      <c r="D1127" s="245" t="s">
        <v>1894</v>
      </c>
      <c r="F1127" s="247"/>
      <c r="I1127" s="248" t="str">
        <f>VLOOKUP(A1127,ورقة4!$A$1:$B$1271,2,0)</f>
        <v>الثانية حديث</v>
      </c>
      <c r="T1127" s="249"/>
    </row>
    <row r="1128" spans="1:20" x14ac:dyDescent="0.3">
      <c r="A1128" s="245">
        <v>123562</v>
      </c>
      <c r="B1128" s="245" t="s">
        <v>1895</v>
      </c>
      <c r="C1128" s="245" t="s">
        <v>66</v>
      </c>
      <c r="D1128" s="245" t="s">
        <v>1896</v>
      </c>
      <c r="F1128" s="247"/>
      <c r="I1128" s="248" t="str">
        <f>VLOOKUP(A1128,ورقة4!$A$1:$B$1271,2,0)</f>
        <v>الثانية حديث</v>
      </c>
      <c r="T1128" s="249"/>
    </row>
    <row r="1129" spans="1:20" x14ac:dyDescent="0.3">
      <c r="A1129" s="245">
        <v>123563</v>
      </c>
      <c r="B1129" s="245" t="s">
        <v>1897</v>
      </c>
      <c r="C1129" s="245" t="s">
        <v>1898</v>
      </c>
      <c r="D1129" s="245" t="s">
        <v>1899</v>
      </c>
      <c r="F1129" s="247"/>
      <c r="I1129" s="248" t="str">
        <f>VLOOKUP(A1129,ورقة4!$A$1:$B$1271,2,0)</f>
        <v>الثانية حديث</v>
      </c>
      <c r="T1129" s="249"/>
    </row>
    <row r="1130" spans="1:20" x14ac:dyDescent="0.3">
      <c r="A1130" s="245">
        <v>123566</v>
      </c>
      <c r="B1130" s="245" t="s">
        <v>1900</v>
      </c>
      <c r="C1130" s="245" t="s">
        <v>1901</v>
      </c>
      <c r="D1130" s="245" t="s">
        <v>573</v>
      </c>
      <c r="F1130" s="247"/>
      <c r="I1130" s="248" t="str">
        <f>VLOOKUP(A1130,ورقة4!$A$1:$B$1271,2,0)</f>
        <v>الثانية حديث</v>
      </c>
      <c r="T1130" s="249"/>
    </row>
    <row r="1131" spans="1:20" x14ac:dyDescent="0.3">
      <c r="A1131" s="245">
        <v>123568</v>
      </c>
      <c r="B1131" s="245" t="s">
        <v>1902</v>
      </c>
      <c r="C1131" s="245" t="s">
        <v>69</v>
      </c>
      <c r="D1131" s="245" t="s">
        <v>1903</v>
      </c>
      <c r="F1131" s="247"/>
      <c r="I1131" s="248" t="str">
        <f>VLOOKUP(A1131,ورقة4!$A$1:$B$1271,2,0)</f>
        <v>الثانية حديث</v>
      </c>
      <c r="T1131" s="249"/>
    </row>
    <row r="1132" spans="1:20" x14ac:dyDescent="0.3">
      <c r="A1132" s="245">
        <v>123573</v>
      </c>
      <c r="B1132" s="245" t="s">
        <v>1904</v>
      </c>
      <c r="C1132" s="245" t="s">
        <v>1001</v>
      </c>
      <c r="D1132" s="245" t="s">
        <v>1905</v>
      </c>
      <c r="F1132" s="247"/>
      <c r="I1132" s="248" t="str">
        <f>VLOOKUP(A1132,ورقة4!$A$1:$B$1271,2,0)</f>
        <v>الثانية حديث</v>
      </c>
      <c r="T1132" s="249"/>
    </row>
    <row r="1133" spans="1:20" x14ac:dyDescent="0.3">
      <c r="A1133" s="245">
        <v>123575</v>
      </c>
      <c r="B1133" s="245" t="s">
        <v>1906</v>
      </c>
      <c r="C1133" s="245" t="s">
        <v>115</v>
      </c>
      <c r="D1133" s="245" t="s">
        <v>249</v>
      </c>
      <c r="F1133" s="247"/>
      <c r="I1133" s="248" t="str">
        <f>VLOOKUP(A1133,ورقة4!$A$1:$B$1271,2,0)</f>
        <v>الثانية حديث</v>
      </c>
      <c r="T1133" s="249"/>
    </row>
    <row r="1134" spans="1:20" x14ac:dyDescent="0.3">
      <c r="A1134" s="245">
        <v>123576</v>
      </c>
      <c r="B1134" s="245" t="s">
        <v>1907</v>
      </c>
      <c r="C1134" s="245" t="s">
        <v>159</v>
      </c>
      <c r="D1134" s="245" t="s">
        <v>492</v>
      </c>
      <c r="F1134" s="247"/>
      <c r="I1134" s="248" t="str">
        <f>VLOOKUP(A1134,ورقة4!$A$1:$B$1271,2,0)</f>
        <v>الثانية حديث</v>
      </c>
      <c r="T1134" s="249"/>
    </row>
    <row r="1135" spans="1:20" x14ac:dyDescent="0.3">
      <c r="A1135" s="245">
        <v>123577</v>
      </c>
      <c r="B1135" s="245" t="s">
        <v>1908</v>
      </c>
      <c r="C1135" s="245" t="s">
        <v>1909</v>
      </c>
      <c r="D1135" s="245" t="s">
        <v>749</v>
      </c>
      <c r="F1135" s="247"/>
      <c r="I1135" s="248" t="str">
        <f>VLOOKUP(A1135,ورقة4!$A$1:$B$1271,2,0)</f>
        <v>الثانية حديث</v>
      </c>
      <c r="T1135" s="249"/>
    </row>
    <row r="1136" spans="1:20" x14ac:dyDescent="0.3">
      <c r="A1136" s="245">
        <v>123578</v>
      </c>
      <c r="B1136" s="245" t="s">
        <v>1910</v>
      </c>
      <c r="C1136" s="245" t="s">
        <v>163</v>
      </c>
      <c r="D1136" s="245" t="s">
        <v>706</v>
      </c>
      <c r="F1136" s="247"/>
      <c r="I1136" s="248" t="str">
        <f>VLOOKUP(A1136,ورقة4!$A$1:$B$1271,2,0)</f>
        <v>الثانية حديث</v>
      </c>
      <c r="T1136" s="249"/>
    </row>
    <row r="1137" spans="1:20" x14ac:dyDescent="0.3">
      <c r="A1137" s="245">
        <v>123584</v>
      </c>
      <c r="B1137" s="245" t="s">
        <v>1911</v>
      </c>
      <c r="C1137" s="245" t="s">
        <v>102</v>
      </c>
      <c r="D1137" s="245" t="s">
        <v>248</v>
      </c>
      <c r="F1137" s="247"/>
      <c r="I1137" s="248" t="str">
        <f>VLOOKUP(A1137,ورقة4!$A$1:$B$1271,2,0)</f>
        <v>الثانية حديث</v>
      </c>
      <c r="T1137" s="249"/>
    </row>
    <row r="1138" spans="1:20" x14ac:dyDescent="0.3">
      <c r="A1138" s="245">
        <v>123586</v>
      </c>
      <c r="B1138" s="245" t="s">
        <v>1912</v>
      </c>
      <c r="C1138" s="245" t="s">
        <v>178</v>
      </c>
      <c r="D1138" s="245" t="s">
        <v>1875</v>
      </c>
      <c r="F1138" s="247"/>
      <c r="I1138" s="248" t="str">
        <f>VLOOKUP(A1138,ورقة4!$A$1:$B$1271,2,0)</f>
        <v>الثانية حديث</v>
      </c>
      <c r="T1138" s="249"/>
    </row>
    <row r="1139" spans="1:20" x14ac:dyDescent="0.3">
      <c r="A1139" s="245">
        <v>123587</v>
      </c>
      <c r="B1139" s="245" t="s">
        <v>1913</v>
      </c>
      <c r="C1139" s="245" t="s">
        <v>75</v>
      </c>
      <c r="D1139" s="245" t="s">
        <v>642</v>
      </c>
      <c r="F1139" s="247"/>
      <c r="I1139" s="248" t="str">
        <f>VLOOKUP(A1139,ورقة4!$A$1:$B$1271,2,0)</f>
        <v>الثانية حديث</v>
      </c>
      <c r="T1139" s="249"/>
    </row>
    <row r="1140" spans="1:20" x14ac:dyDescent="0.3">
      <c r="A1140" s="245">
        <v>123591</v>
      </c>
      <c r="B1140" s="245" t="s">
        <v>1914</v>
      </c>
      <c r="C1140" s="245" t="s">
        <v>75</v>
      </c>
      <c r="D1140" s="245" t="s">
        <v>608</v>
      </c>
      <c r="F1140" s="247"/>
      <c r="I1140" s="248" t="str">
        <f>VLOOKUP(A1140,ورقة4!$A$1:$B$1271,2,0)</f>
        <v>الثانية حديث</v>
      </c>
      <c r="T1140" s="249"/>
    </row>
    <row r="1141" spans="1:20" x14ac:dyDescent="0.3">
      <c r="A1141" s="245">
        <v>123593</v>
      </c>
      <c r="B1141" s="245" t="s">
        <v>1915</v>
      </c>
      <c r="C1141" s="245" t="s">
        <v>470</v>
      </c>
      <c r="D1141" s="245" t="s">
        <v>1875</v>
      </c>
      <c r="F1141" s="247"/>
      <c r="I1141" s="248" t="str">
        <f>VLOOKUP(A1141,ورقة4!$A$1:$B$1271,2,0)</f>
        <v>الثانية حديث</v>
      </c>
      <c r="T1141" s="249"/>
    </row>
    <row r="1142" spans="1:20" x14ac:dyDescent="0.3">
      <c r="A1142" s="245">
        <v>123597</v>
      </c>
      <c r="B1142" s="245" t="s">
        <v>1916</v>
      </c>
      <c r="C1142" s="245" t="s">
        <v>1917</v>
      </c>
      <c r="D1142" s="245" t="s">
        <v>1918</v>
      </c>
      <c r="F1142" s="247"/>
      <c r="I1142" s="248" t="str">
        <f>VLOOKUP(A1142,ورقة4!$A$1:$B$1271,2,0)</f>
        <v>الثانية حديث</v>
      </c>
      <c r="T1142" s="249"/>
    </row>
    <row r="1143" spans="1:20" x14ac:dyDescent="0.3">
      <c r="A1143" s="245">
        <v>123604</v>
      </c>
      <c r="B1143" s="245" t="s">
        <v>1919</v>
      </c>
      <c r="C1143" s="245" t="s">
        <v>967</v>
      </c>
      <c r="D1143" s="245" t="s">
        <v>265</v>
      </c>
      <c r="F1143" s="247"/>
      <c r="I1143" s="248" t="str">
        <f>VLOOKUP(A1143,ورقة4!$A$1:$B$1271,2,0)</f>
        <v>الثانية حديث</v>
      </c>
      <c r="T1143" s="249"/>
    </row>
    <row r="1144" spans="1:20" x14ac:dyDescent="0.3">
      <c r="A1144" s="245">
        <v>123606</v>
      </c>
      <c r="B1144" s="245" t="s">
        <v>1920</v>
      </c>
      <c r="C1144" s="245" t="s">
        <v>484</v>
      </c>
      <c r="D1144" s="245" t="s">
        <v>648</v>
      </c>
      <c r="F1144" s="247"/>
      <c r="I1144" s="248" t="str">
        <f>VLOOKUP(A1144,ورقة4!$A$1:$B$1271,2,0)</f>
        <v>الثانية حديث</v>
      </c>
      <c r="T1144" s="249"/>
    </row>
    <row r="1145" spans="1:20" x14ac:dyDescent="0.3">
      <c r="A1145" s="245">
        <v>123608</v>
      </c>
      <c r="B1145" s="245" t="s">
        <v>1921</v>
      </c>
      <c r="C1145" s="245" t="s">
        <v>69</v>
      </c>
      <c r="D1145" s="245" t="s">
        <v>1922</v>
      </c>
      <c r="F1145" s="247"/>
      <c r="I1145" s="248" t="str">
        <f>VLOOKUP(A1145,ورقة4!$A$1:$B$1271,2,0)</f>
        <v>الثانية حديث</v>
      </c>
      <c r="T1145" s="249"/>
    </row>
    <row r="1146" spans="1:20" x14ac:dyDescent="0.3">
      <c r="A1146" s="245">
        <v>123611</v>
      </c>
      <c r="B1146" s="245" t="s">
        <v>1923</v>
      </c>
      <c r="C1146" s="245" t="s">
        <v>913</v>
      </c>
      <c r="D1146" s="245" t="s">
        <v>304</v>
      </c>
      <c r="F1146" s="247"/>
      <c r="I1146" s="248" t="str">
        <f>VLOOKUP(A1146,ورقة4!$A$1:$B$1271,2,0)</f>
        <v>الثانية حديث</v>
      </c>
      <c r="T1146" s="249"/>
    </row>
    <row r="1147" spans="1:20" x14ac:dyDescent="0.3">
      <c r="A1147" s="245">
        <v>123612</v>
      </c>
      <c r="B1147" s="245" t="s">
        <v>1924</v>
      </c>
      <c r="C1147" s="245" t="s">
        <v>75</v>
      </c>
      <c r="D1147" s="245" t="s">
        <v>1925</v>
      </c>
      <c r="F1147" s="247"/>
      <c r="I1147" s="248" t="str">
        <f>VLOOKUP(A1147,ورقة4!$A$1:$B$1271,2,0)</f>
        <v>الثانية حديث</v>
      </c>
      <c r="T1147" s="249"/>
    </row>
    <row r="1148" spans="1:20" x14ac:dyDescent="0.3">
      <c r="A1148" s="245">
        <v>123616</v>
      </c>
      <c r="B1148" s="245" t="s">
        <v>1926</v>
      </c>
      <c r="C1148" s="245" t="s">
        <v>938</v>
      </c>
      <c r="D1148" s="245" t="s">
        <v>1927</v>
      </c>
      <c r="F1148" s="247"/>
      <c r="I1148" s="248" t="str">
        <f>VLOOKUP(A1148,ورقة4!$A$1:$B$1271,2,0)</f>
        <v>الثانية حديث</v>
      </c>
      <c r="T1148" s="249"/>
    </row>
    <row r="1149" spans="1:20" x14ac:dyDescent="0.3">
      <c r="A1149" s="245">
        <v>123618</v>
      </c>
      <c r="B1149" s="245" t="s">
        <v>1928</v>
      </c>
      <c r="C1149" s="245" t="s">
        <v>510</v>
      </c>
      <c r="D1149" s="245" t="s">
        <v>347</v>
      </c>
      <c r="F1149" s="247"/>
      <c r="I1149" s="248" t="str">
        <f>VLOOKUP(A1149,ورقة4!$A$1:$B$1271,2,0)</f>
        <v>الثانية حديث</v>
      </c>
      <c r="T1149" s="249"/>
    </row>
    <row r="1150" spans="1:20" x14ac:dyDescent="0.3">
      <c r="A1150" s="245">
        <v>123619</v>
      </c>
      <c r="B1150" s="245" t="s">
        <v>1929</v>
      </c>
      <c r="C1150" s="245" t="s">
        <v>1930</v>
      </c>
      <c r="D1150" s="245" t="s">
        <v>248</v>
      </c>
      <c r="F1150" s="247"/>
      <c r="I1150" s="248" t="str">
        <f>VLOOKUP(A1150,ورقة4!$A$1:$B$1271,2,0)</f>
        <v>الثانية حديث</v>
      </c>
      <c r="T1150" s="249"/>
    </row>
    <row r="1151" spans="1:20" x14ac:dyDescent="0.3">
      <c r="A1151" s="245">
        <v>123620</v>
      </c>
      <c r="B1151" s="245" t="s">
        <v>1931</v>
      </c>
      <c r="C1151" s="245" t="s">
        <v>75</v>
      </c>
      <c r="D1151" s="245" t="s">
        <v>1932</v>
      </c>
      <c r="F1151" s="247"/>
      <c r="I1151" s="248" t="str">
        <f>VLOOKUP(A1151,ورقة4!$A$1:$B$1271,2,0)</f>
        <v>الثانية حديث</v>
      </c>
      <c r="T1151" s="249"/>
    </row>
    <row r="1152" spans="1:20" x14ac:dyDescent="0.3">
      <c r="A1152" s="245">
        <v>123621</v>
      </c>
      <c r="B1152" s="245" t="s">
        <v>1933</v>
      </c>
      <c r="C1152" s="245" t="s">
        <v>580</v>
      </c>
      <c r="D1152" s="245" t="s">
        <v>1934</v>
      </c>
      <c r="F1152" s="247"/>
      <c r="I1152" s="248" t="str">
        <f>VLOOKUP(A1152,ورقة4!$A$1:$B$1271,2,0)</f>
        <v>الثانية حديث</v>
      </c>
      <c r="T1152" s="249"/>
    </row>
    <row r="1153" spans="1:20" x14ac:dyDescent="0.3">
      <c r="A1153" s="245">
        <v>123622</v>
      </c>
      <c r="B1153" s="245" t="s">
        <v>1935</v>
      </c>
      <c r="C1153" s="245" t="s">
        <v>96</v>
      </c>
      <c r="D1153" s="245" t="s">
        <v>1936</v>
      </c>
      <c r="F1153" s="247"/>
      <c r="I1153" s="248" t="str">
        <f>VLOOKUP(A1153,ورقة4!$A$1:$B$1271,2,0)</f>
        <v>الثانية حديث</v>
      </c>
      <c r="T1153" s="249"/>
    </row>
    <row r="1154" spans="1:20" x14ac:dyDescent="0.3">
      <c r="A1154" s="245">
        <v>123624</v>
      </c>
      <c r="B1154" s="245" t="s">
        <v>1937</v>
      </c>
      <c r="C1154" s="245" t="s">
        <v>114</v>
      </c>
      <c r="D1154" s="245" t="s">
        <v>313</v>
      </c>
      <c r="F1154" s="247"/>
      <c r="I1154" s="248" t="str">
        <f>VLOOKUP(A1154,ورقة4!$A$1:$B$1271,2,0)</f>
        <v>الثانية حديث</v>
      </c>
      <c r="T1154" s="249"/>
    </row>
    <row r="1155" spans="1:20" x14ac:dyDescent="0.3">
      <c r="A1155" s="245">
        <v>123627</v>
      </c>
      <c r="B1155" s="245" t="s">
        <v>1938</v>
      </c>
      <c r="C1155" s="245" t="s">
        <v>757</v>
      </c>
      <c r="D1155" s="245" t="s">
        <v>1939</v>
      </c>
      <c r="F1155" s="247"/>
      <c r="I1155" s="248" t="str">
        <f>VLOOKUP(A1155,ورقة4!$A$1:$B$1271,2,0)</f>
        <v>الثانية حديث</v>
      </c>
      <c r="T1155" s="249"/>
    </row>
    <row r="1156" spans="1:20" x14ac:dyDescent="0.3">
      <c r="A1156" s="245">
        <v>123630</v>
      </c>
      <c r="B1156" s="245" t="s">
        <v>1940</v>
      </c>
      <c r="C1156" s="245" t="s">
        <v>1941</v>
      </c>
      <c r="D1156" s="245" t="s">
        <v>608</v>
      </c>
      <c r="F1156" s="247"/>
      <c r="I1156" s="248" t="str">
        <f>VLOOKUP(A1156,ورقة4!$A$1:$B$1271,2,0)</f>
        <v>الثانية حديث</v>
      </c>
      <c r="T1156" s="249"/>
    </row>
    <row r="1157" spans="1:20" x14ac:dyDescent="0.3">
      <c r="A1157" s="245">
        <v>123636</v>
      </c>
      <c r="B1157" s="245" t="s">
        <v>1942</v>
      </c>
      <c r="C1157" s="245" t="s">
        <v>1943</v>
      </c>
      <c r="D1157" s="245" t="s">
        <v>1944</v>
      </c>
      <c r="F1157" s="247"/>
      <c r="I1157" s="248" t="str">
        <f>VLOOKUP(A1157,ورقة4!$A$1:$B$1271,2,0)</f>
        <v>الثانية حديث</v>
      </c>
      <c r="T1157" s="249"/>
    </row>
    <row r="1158" spans="1:20" x14ac:dyDescent="0.3">
      <c r="A1158" s="245">
        <v>123638</v>
      </c>
      <c r="B1158" s="245" t="s">
        <v>1945</v>
      </c>
      <c r="C1158" s="245" t="s">
        <v>115</v>
      </c>
      <c r="D1158" s="245" t="s">
        <v>246</v>
      </c>
      <c r="F1158" s="247"/>
      <c r="I1158" s="248" t="str">
        <f>VLOOKUP(A1158,ورقة4!$A$1:$B$1271,2,0)</f>
        <v>الثانية حديث</v>
      </c>
      <c r="T1158" s="249"/>
    </row>
    <row r="1159" spans="1:20" x14ac:dyDescent="0.3">
      <c r="A1159" s="245">
        <v>123640</v>
      </c>
      <c r="B1159" s="245" t="s">
        <v>1946</v>
      </c>
      <c r="C1159" s="245" t="s">
        <v>72</v>
      </c>
      <c r="D1159" s="245" t="s">
        <v>1947</v>
      </c>
      <c r="F1159" s="247"/>
      <c r="I1159" s="248" t="str">
        <f>VLOOKUP(A1159,ورقة4!$A$1:$B$1271,2,0)</f>
        <v>الثانية حديث</v>
      </c>
      <c r="T1159" s="249"/>
    </row>
    <row r="1160" spans="1:20" x14ac:dyDescent="0.3">
      <c r="A1160" s="245">
        <v>123642</v>
      </c>
      <c r="B1160" s="245" t="s">
        <v>1948</v>
      </c>
      <c r="C1160" s="245" t="s">
        <v>483</v>
      </c>
      <c r="D1160" s="245" t="s">
        <v>490</v>
      </c>
      <c r="F1160" s="247"/>
      <c r="I1160" s="248" t="str">
        <f>VLOOKUP(A1160,ورقة4!$A$1:$B$1271,2,0)</f>
        <v>الثانية حديث</v>
      </c>
      <c r="T1160" s="249"/>
    </row>
    <row r="1161" spans="1:20" x14ac:dyDescent="0.3">
      <c r="A1161" s="245">
        <v>123643</v>
      </c>
      <c r="B1161" s="245" t="s">
        <v>1949</v>
      </c>
      <c r="C1161" s="245" t="s">
        <v>161</v>
      </c>
      <c r="D1161" s="245" t="s">
        <v>1950</v>
      </c>
      <c r="F1161" s="247"/>
      <c r="I1161" s="248" t="str">
        <f>VLOOKUP(A1161,ورقة4!$A$1:$B$1271,2,0)</f>
        <v>الثانية حديث</v>
      </c>
      <c r="T1161" s="249"/>
    </row>
    <row r="1162" spans="1:20" x14ac:dyDescent="0.3">
      <c r="A1162" s="245">
        <v>123645</v>
      </c>
      <c r="B1162" s="245" t="s">
        <v>1951</v>
      </c>
      <c r="C1162" s="245" t="s">
        <v>72</v>
      </c>
      <c r="D1162" s="245" t="s">
        <v>385</v>
      </c>
      <c r="F1162" s="247"/>
      <c r="I1162" s="248" t="str">
        <f>VLOOKUP(A1162,ورقة4!$A$1:$B$1271,2,0)</f>
        <v>الثانية حديث</v>
      </c>
      <c r="T1162" s="249"/>
    </row>
    <row r="1163" spans="1:20" x14ac:dyDescent="0.3">
      <c r="A1163" s="245">
        <v>123647</v>
      </c>
      <c r="B1163" s="245" t="s">
        <v>1952</v>
      </c>
      <c r="C1163" s="245" t="s">
        <v>1953</v>
      </c>
      <c r="D1163" s="245" t="s">
        <v>1954</v>
      </c>
      <c r="F1163" s="247"/>
      <c r="I1163" s="248" t="str">
        <f>VLOOKUP(A1163,ورقة4!$A$1:$B$1271,2,0)</f>
        <v>الثانية حديث</v>
      </c>
      <c r="T1163" s="249"/>
    </row>
    <row r="1164" spans="1:20" x14ac:dyDescent="0.3">
      <c r="A1164" s="245">
        <v>123648</v>
      </c>
      <c r="B1164" s="245" t="s">
        <v>1955</v>
      </c>
      <c r="C1164" s="245" t="s">
        <v>72</v>
      </c>
      <c r="D1164" s="245" t="s">
        <v>253</v>
      </c>
      <c r="F1164" s="247"/>
      <c r="I1164" s="248" t="str">
        <f>VLOOKUP(A1164,ورقة4!$A$1:$B$1271,2,0)</f>
        <v>الثانية حديث</v>
      </c>
      <c r="T1164" s="249"/>
    </row>
    <row r="1165" spans="1:20" x14ac:dyDescent="0.3">
      <c r="A1165" s="245">
        <v>123649</v>
      </c>
      <c r="B1165" s="245" t="s">
        <v>1956</v>
      </c>
      <c r="C1165" s="245" t="s">
        <v>107</v>
      </c>
      <c r="D1165" s="245" t="s">
        <v>856</v>
      </c>
      <c r="F1165" s="247"/>
      <c r="I1165" s="248" t="str">
        <f>VLOOKUP(A1165,ورقة4!$A$1:$B$1271,2,0)</f>
        <v>الثانية حديث</v>
      </c>
      <c r="T1165" s="249"/>
    </row>
    <row r="1166" spans="1:20" x14ac:dyDescent="0.3">
      <c r="A1166" s="245">
        <v>123650</v>
      </c>
      <c r="B1166" s="245" t="s">
        <v>1957</v>
      </c>
      <c r="C1166" s="245" t="s">
        <v>483</v>
      </c>
      <c r="D1166" s="245" t="s">
        <v>778</v>
      </c>
      <c r="F1166" s="247"/>
      <c r="I1166" s="248" t="str">
        <f>VLOOKUP(A1166,ورقة4!$A$1:$B$1271,2,0)</f>
        <v>الثانية حديث</v>
      </c>
      <c r="T1166" s="249"/>
    </row>
    <row r="1167" spans="1:20" x14ac:dyDescent="0.3">
      <c r="A1167" s="245">
        <v>123651</v>
      </c>
      <c r="B1167" s="245" t="s">
        <v>1958</v>
      </c>
      <c r="C1167" s="245" t="s">
        <v>693</v>
      </c>
      <c r="D1167" s="245" t="s">
        <v>1959</v>
      </c>
      <c r="F1167" s="247"/>
      <c r="I1167" s="248" t="str">
        <f>VLOOKUP(A1167,ورقة4!$A$1:$B$1271,2,0)</f>
        <v>الثانية حديث</v>
      </c>
      <c r="T1167" s="249"/>
    </row>
    <row r="1168" spans="1:20" x14ac:dyDescent="0.3">
      <c r="A1168" s="245">
        <v>123652</v>
      </c>
      <c r="B1168" s="245" t="s">
        <v>1960</v>
      </c>
      <c r="C1168" s="245" t="s">
        <v>123</v>
      </c>
      <c r="D1168" s="245" t="s">
        <v>283</v>
      </c>
      <c r="F1168" s="247"/>
      <c r="I1168" s="248" t="str">
        <f>VLOOKUP(A1168,ورقة4!$A$1:$B$1271,2,0)</f>
        <v>الثانية حديث</v>
      </c>
      <c r="T1168" s="249"/>
    </row>
    <row r="1169" spans="1:20" x14ac:dyDescent="0.3">
      <c r="A1169" s="245">
        <v>123653</v>
      </c>
      <c r="B1169" s="245" t="s">
        <v>1961</v>
      </c>
      <c r="C1169" s="245" t="s">
        <v>1962</v>
      </c>
      <c r="D1169" s="245" t="s">
        <v>611</v>
      </c>
      <c r="F1169" s="247"/>
      <c r="I1169" s="248" t="str">
        <f>VLOOKUP(A1169,ورقة4!$A$1:$B$1271,2,0)</f>
        <v>الثانية حديث</v>
      </c>
      <c r="T1169" s="249"/>
    </row>
    <row r="1170" spans="1:20" x14ac:dyDescent="0.3">
      <c r="A1170" s="245">
        <v>123657</v>
      </c>
      <c r="B1170" s="245" t="s">
        <v>1963</v>
      </c>
      <c r="C1170" s="245" t="s">
        <v>603</v>
      </c>
      <c r="D1170" s="245" t="s">
        <v>1964</v>
      </c>
      <c r="F1170" s="247"/>
      <c r="I1170" s="248" t="str">
        <f>VLOOKUP(A1170,ورقة4!$A$1:$B$1271,2,0)</f>
        <v>الثانية حديث</v>
      </c>
      <c r="T1170" s="249"/>
    </row>
    <row r="1171" spans="1:20" x14ac:dyDescent="0.3">
      <c r="A1171" s="245">
        <v>123659</v>
      </c>
      <c r="B1171" s="245" t="s">
        <v>1965</v>
      </c>
      <c r="C1171" s="245" t="s">
        <v>998</v>
      </c>
      <c r="D1171" s="245" t="s">
        <v>341</v>
      </c>
      <c r="F1171" s="247"/>
      <c r="I1171" s="248" t="str">
        <f>VLOOKUP(A1171,ورقة4!$A$1:$B$1271,2,0)</f>
        <v>الثانية حديث</v>
      </c>
      <c r="T1171" s="249"/>
    </row>
    <row r="1172" spans="1:20" x14ac:dyDescent="0.3">
      <c r="A1172" s="245">
        <v>123661</v>
      </c>
      <c r="B1172" s="245" t="s">
        <v>977</v>
      </c>
      <c r="C1172" s="245" t="s">
        <v>137</v>
      </c>
      <c r="D1172" s="245" t="s">
        <v>280</v>
      </c>
      <c r="F1172" s="247"/>
      <c r="I1172" s="248" t="str">
        <f>VLOOKUP(A1172,ورقة4!$A$1:$B$1271,2,0)</f>
        <v>الثانية حديث</v>
      </c>
      <c r="T1172" s="249"/>
    </row>
    <row r="1173" spans="1:20" x14ac:dyDescent="0.3">
      <c r="A1173" s="245">
        <v>123663</v>
      </c>
      <c r="B1173" s="245" t="s">
        <v>1966</v>
      </c>
      <c r="C1173" s="245" t="s">
        <v>151</v>
      </c>
      <c r="D1173" s="245" t="s">
        <v>269</v>
      </c>
      <c r="F1173" s="247"/>
      <c r="I1173" s="248" t="str">
        <f>VLOOKUP(A1173,ورقة4!$A$1:$B$1271,2,0)</f>
        <v>الثانية حديث</v>
      </c>
      <c r="T1173" s="249"/>
    </row>
    <row r="1174" spans="1:20" x14ac:dyDescent="0.3">
      <c r="A1174" s="245">
        <v>123664</v>
      </c>
      <c r="B1174" s="245" t="s">
        <v>1967</v>
      </c>
      <c r="C1174" s="245" t="s">
        <v>123</v>
      </c>
      <c r="D1174" s="245" t="s">
        <v>279</v>
      </c>
      <c r="F1174" s="247"/>
      <c r="I1174" s="248" t="str">
        <f>VLOOKUP(A1174,ورقة4!$A$1:$B$1271,2,0)</f>
        <v>الثانية حديث</v>
      </c>
      <c r="T1174" s="249"/>
    </row>
    <row r="1175" spans="1:20" x14ac:dyDescent="0.3">
      <c r="A1175" s="245">
        <v>123668</v>
      </c>
      <c r="B1175" s="245" t="s">
        <v>1968</v>
      </c>
      <c r="C1175" s="245" t="s">
        <v>140</v>
      </c>
      <c r="D1175" s="245" t="s">
        <v>611</v>
      </c>
      <c r="F1175" s="247"/>
      <c r="I1175" s="248" t="str">
        <f>VLOOKUP(A1175,ورقة4!$A$1:$B$1271,2,0)</f>
        <v>الثانية حديث</v>
      </c>
      <c r="T1175" s="249"/>
    </row>
    <row r="1176" spans="1:20" x14ac:dyDescent="0.3">
      <c r="A1176" s="245">
        <v>123669</v>
      </c>
      <c r="B1176" s="245" t="s">
        <v>1969</v>
      </c>
      <c r="C1176" s="245" t="s">
        <v>674</v>
      </c>
      <c r="D1176" s="245" t="s">
        <v>1970</v>
      </c>
      <c r="F1176" s="247"/>
      <c r="I1176" s="248" t="str">
        <f>VLOOKUP(A1176,ورقة4!$A$1:$B$1271,2,0)</f>
        <v>الثانية حديث</v>
      </c>
      <c r="T1176" s="249"/>
    </row>
    <row r="1177" spans="1:20" x14ac:dyDescent="0.3">
      <c r="A1177" s="245">
        <v>123672</v>
      </c>
      <c r="B1177" s="245" t="s">
        <v>1971</v>
      </c>
      <c r="C1177" s="245" t="s">
        <v>159</v>
      </c>
      <c r="D1177" s="245" t="s">
        <v>256</v>
      </c>
      <c r="F1177" s="247"/>
      <c r="I1177" s="248" t="str">
        <f>VLOOKUP(A1177,ورقة4!$A$1:$B$1271,2,0)</f>
        <v>الثانية حديث</v>
      </c>
      <c r="T1177" s="249"/>
    </row>
    <row r="1178" spans="1:20" x14ac:dyDescent="0.3">
      <c r="A1178" s="245">
        <v>123673</v>
      </c>
      <c r="B1178" s="245" t="s">
        <v>1972</v>
      </c>
      <c r="C1178" s="245" t="s">
        <v>115</v>
      </c>
      <c r="D1178" s="245" t="s">
        <v>1973</v>
      </c>
      <c r="F1178" s="247"/>
      <c r="I1178" s="248" t="str">
        <f>VLOOKUP(A1178,ورقة4!$A$1:$B$1271,2,0)</f>
        <v>الثانية حديث</v>
      </c>
      <c r="T1178" s="249"/>
    </row>
    <row r="1179" spans="1:20" x14ac:dyDescent="0.3">
      <c r="A1179" s="245">
        <v>123674</v>
      </c>
      <c r="B1179" s="245" t="s">
        <v>1974</v>
      </c>
      <c r="C1179" s="245" t="s">
        <v>75</v>
      </c>
      <c r="D1179" s="245" t="s">
        <v>1975</v>
      </c>
      <c r="F1179" s="247"/>
      <c r="I1179" s="248" t="str">
        <f>VLOOKUP(A1179,ورقة4!$A$1:$B$1271,2,0)</f>
        <v>الثانية حديث</v>
      </c>
      <c r="T1179" s="249"/>
    </row>
    <row r="1180" spans="1:20" x14ac:dyDescent="0.3">
      <c r="A1180" s="245">
        <v>123677</v>
      </c>
      <c r="B1180" s="245" t="s">
        <v>978</v>
      </c>
      <c r="C1180" s="245" t="s">
        <v>143</v>
      </c>
      <c r="D1180" s="245" t="s">
        <v>1976</v>
      </c>
      <c r="F1180" s="247"/>
      <c r="I1180" s="248" t="str">
        <f>VLOOKUP(A1180,ورقة4!$A$1:$B$1271,2,0)</f>
        <v>الثانية حديث</v>
      </c>
      <c r="T1180" s="249"/>
    </row>
    <row r="1181" spans="1:20" x14ac:dyDescent="0.3">
      <c r="A1181" s="245">
        <v>123678</v>
      </c>
      <c r="B1181" s="245" t="s">
        <v>1977</v>
      </c>
      <c r="C1181" s="245" t="s">
        <v>473</v>
      </c>
      <c r="D1181" s="245" t="s">
        <v>778</v>
      </c>
      <c r="F1181" s="247"/>
      <c r="I1181" s="248" t="str">
        <f>VLOOKUP(A1181,ورقة4!$A$1:$B$1271,2,0)</f>
        <v>الثانية حديث</v>
      </c>
      <c r="T1181" s="249"/>
    </row>
    <row r="1182" spans="1:20" x14ac:dyDescent="0.3">
      <c r="A1182" s="245">
        <v>123681</v>
      </c>
      <c r="B1182" s="245" t="s">
        <v>1978</v>
      </c>
      <c r="C1182" s="245" t="s">
        <v>512</v>
      </c>
      <c r="D1182" s="245" t="s">
        <v>1979</v>
      </c>
      <c r="F1182" s="247"/>
      <c r="I1182" s="248" t="str">
        <f>VLOOKUP(A1182,ورقة4!$A$1:$B$1271,2,0)</f>
        <v>الثانية حديث</v>
      </c>
      <c r="T1182" s="249"/>
    </row>
    <row r="1183" spans="1:20" x14ac:dyDescent="0.3">
      <c r="A1183" s="245">
        <v>123682</v>
      </c>
      <c r="B1183" s="245" t="s">
        <v>1980</v>
      </c>
      <c r="C1183" s="245" t="s">
        <v>1981</v>
      </c>
      <c r="D1183" s="245" t="s">
        <v>1982</v>
      </c>
      <c r="F1183" s="247"/>
      <c r="I1183" s="248" t="str">
        <f>VLOOKUP(A1183,ورقة4!$A$1:$B$1271,2,0)</f>
        <v>الثانية حديث</v>
      </c>
      <c r="T1183" s="249"/>
    </row>
    <row r="1184" spans="1:20" x14ac:dyDescent="0.3">
      <c r="A1184" s="245">
        <v>123683</v>
      </c>
      <c r="B1184" s="245" t="s">
        <v>1983</v>
      </c>
      <c r="C1184" s="245" t="s">
        <v>145</v>
      </c>
      <c r="D1184" s="245" t="s">
        <v>1984</v>
      </c>
      <c r="F1184" s="247"/>
      <c r="I1184" s="248" t="str">
        <f>VLOOKUP(A1184,ورقة4!$A$1:$B$1271,2,0)</f>
        <v>الثانية حديث</v>
      </c>
      <c r="T1184" s="249"/>
    </row>
    <row r="1185" spans="1:20" x14ac:dyDescent="0.3">
      <c r="A1185" s="245">
        <v>123684</v>
      </c>
      <c r="B1185" s="245" t="s">
        <v>1985</v>
      </c>
      <c r="C1185" s="245" t="s">
        <v>1986</v>
      </c>
      <c r="D1185" s="245" t="s">
        <v>774</v>
      </c>
      <c r="F1185" s="247"/>
      <c r="I1185" s="248" t="str">
        <f>VLOOKUP(A1185,ورقة4!$A$1:$B$1271,2,0)</f>
        <v>الثانية حديث</v>
      </c>
      <c r="T1185" s="249"/>
    </row>
    <row r="1186" spans="1:20" x14ac:dyDescent="0.3">
      <c r="A1186" s="245">
        <v>123685</v>
      </c>
      <c r="B1186" s="245" t="s">
        <v>1987</v>
      </c>
      <c r="C1186" s="245" t="s">
        <v>90</v>
      </c>
      <c r="D1186" s="245" t="s">
        <v>1988</v>
      </c>
      <c r="F1186" s="247"/>
      <c r="I1186" s="248" t="str">
        <f>VLOOKUP(A1186,ورقة4!$A$1:$B$1271,2,0)</f>
        <v>الثانية حديث</v>
      </c>
      <c r="T1186" s="249"/>
    </row>
    <row r="1187" spans="1:20" x14ac:dyDescent="0.3">
      <c r="A1187" s="245">
        <v>123686</v>
      </c>
      <c r="B1187" s="245" t="s">
        <v>1989</v>
      </c>
      <c r="C1187" s="245" t="s">
        <v>72</v>
      </c>
      <c r="D1187" s="245" t="s">
        <v>563</v>
      </c>
      <c r="F1187" s="247"/>
      <c r="I1187" s="248" t="str">
        <f>VLOOKUP(A1187,ورقة4!$A$1:$B$1271,2,0)</f>
        <v>الثانية حديث</v>
      </c>
      <c r="T1187" s="249"/>
    </row>
    <row r="1188" spans="1:20" x14ac:dyDescent="0.3">
      <c r="A1188" s="245">
        <v>123688</v>
      </c>
      <c r="B1188" s="245" t="s">
        <v>1990</v>
      </c>
      <c r="C1188" s="245" t="s">
        <v>908</v>
      </c>
      <c r="D1188" s="245" t="s">
        <v>278</v>
      </c>
      <c r="F1188" s="247"/>
      <c r="I1188" s="248" t="str">
        <f>VLOOKUP(A1188,ورقة4!$A$1:$B$1271,2,0)</f>
        <v>الثانية حديث</v>
      </c>
      <c r="T1188" s="249"/>
    </row>
    <row r="1189" spans="1:20" x14ac:dyDescent="0.3">
      <c r="A1189" s="245">
        <v>123689</v>
      </c>
      <c r="B1189" s="245" t="s">
        <v>1991</v>
      </c>
      <c r="C1189" s="245" t="s">
        <v>507</v>
      </c>
      <c r="D1189" s="245" t="s">
        <v>611</v>
      </c>
      <c r="F1189" s="247"/>
      <c r="I1189" s="248" t="str">
        <f>VLOOKUP(A1189,ورقة4!$A$1:$B$1271,2,0)</f>
        <v>الثانية حديث</v>
      </c>
      <c r="T1189" s="249"/>
    </row>
    <row r="1190" spans="1:20" x14ac:dyDescent="0.3">
      <c r="A1190" s="245">
        <v>123691</v>
      </c>
      <c r="B1190" s="245" t="s">
        <v>1992</v>
      </c>
      <c r="C1190" s="245" t="s">
        <v>1993</v>
      </c>
      <c r="D1190" s="245" t="s">
        <v>269</v>
      </c>
      <c r="F1190" s="247"/>
      <c r="I1190" s="248" t="str">
        <f>VLOOKUP(A1190,ورقة4!$A$1:$B$1271,2,0)</f>
        <v>الثانية حديث</v>
      </c>
      <c r="T1190" s="249"/>
    </row>
    <row r="1191" spans="1:20" x14ac:dyDescent="0.3">
      <c r="A1191" s="245">
        <v>123692</v>
      </c>
      <c r="B1191" s="245" t="s">
        <v>1994</v>
      </c>
      <c r="C1191" s="245" t="s">
        <v>776</v>
      </c>
      <c r="D1191" s="245" t="s">
        <v>301</v>
      </c>
      <c r="F1191" s="247"/>
      <c r="I1191" s="248" t="str">
        <f>VLOOKUP(A1191,ورقة4!$A$1:$B$1271,2,0)</f>
        <v>الثانية حديث</v>
      </c>
      <c r="T1191" s="249"/>
    </row>
    <row r="1192" spans="1:20" x14ac:dyDescent="0.3">
      <c r="A1192" s="245">
        <v>123694</v>
      </c>
      <c r="B1192" s="245" t="s">
        <v>1995</v>
      </c>
      <c r="C1192" s="245" t="s">
        <v>91</v>
      </c>
      <c r="D1192" s="245" t="s">
        <v>1996</v>
      </c>
      <c r="F1192" s="247"/>
      <c r="I1192" s="248" t="str">
        <f>VLOOKUP(A1192,ورقة4!$A$1:$B$1271,2,0)</f>
        <v>الثانية حديث</v>
      </c>
      <c r="T1192" s="249"/>
    </row>
    <row r="1193" spans="1:20" x14ac:dyDescent="0.3">
      <c r="A1193" s="245">
        <v>123699</v>
      </c>
      <c r="B1193" s="245" t="s">
        <v>1997</v>
      </c>
      <c r="C1193" s="245" t="s">
        <v>1998</v>
      </c>
      <c r="D1193" s="245" t="s">
        <v>253</v>
      </c>
      <c r="F1193" s="247"/>
      <c r="I1193" s="248" t="str">
        <f>VLOOKUP(A1193,ورقة4!$A$1:$B$1271,2,0)</f>
        <v>الثانية حديث</v>
      </c>
      <c r="T1193" s="249"/>
    </row>
    <row r="1194" spans="1:20" x14ac:dyDescent="0.3">
      <c r="A1194" s="245">
        <v>123701</v>
      </c>
      <c r="B1194" s="245" t="s">
        <v>1999</v>
      </c>
      <c r="C1194" s="245" t="s">
        <v>115</v>
      </c>
      <c r="D1194" s="245" t="s">
        <v>266</v>
      </c>
      <c r="F1194" s="247"/>
      <c r="I1194" s="248" t="str">
        <f>VLOOKUP(A1194,ورقة4!$A$1:$B$1271,2,0)</f>
        <v>الثانية حديث</v>
      </c>
      <c r="T1194" s="249"/>
    </row>
    <row r="1195" spans="1:20" x14ac:dyDescent="0.3">
      <c r="A1195" s="245">
        <v>123703</v>
      </c>
      <c r="B1195" s="245" t="s">
        <v>2000</v>
      </c>
      <c r="C1195" s="245" t="s">
        <v>554</v>
      </c>
      <c r="D1195" s="245" t="s">
        <v>698</v>
      </c>
      <c r="F1195" s="247"/>
      <c r="I1195" s="248" t="str">
        <f>VLOOKUP(A1195,ورقة4!$A$1:$B$1271,2,0)</f>
        <v>الثانية حديث</v>
      </c>
      <c r="T1195" s="249"/>
    </row>
    <row r="1196" spans="1:20" x14ac:dyDescent="0.3">
      <c r="A1196" s="245">
        <v>123706</v>
      </c>
      <c r="B1196" s="245" t="s">
        <v>2001</v>
      </c>
      <c r="C1196" s="245" t="s">
        <v>2002</v>
      </c>
      <c r="D1196" s="245" t="s">
        <v>2003</v>
      </c>
      <c r="F1196" s="247"/>
      <c r="I1196" s="248" t="str">
        <f>VLOOKUP(A1196,ورقة4!$A$1:$B$1271,2,0)</f>
        <v>الثانية حديث</v>
      </c>
      <c r="T1196" s="249"/>
    </row>
    <row r="1197" spans="1:20" x14ac:dyDescent="0.3">
      <c r="A1197" s="245">
        <v>123707</v>
      </c>
      <c r="B1197" s="245" t="s">
        <v>2004</v>
      </c>
      <c r="C1197" s="245" t="s">
        <v>203</v>
      </c>
      <c r="D1197" s="245" t="s">
        <v>667</v>
      </c>
      <c r="F1197" s="247"/>
      <c r="I1197" s="248" t="str">
        <f>VLOOKUP(A1197,ورقة4!$A$1:$B$1271,2,0)</f>
        <v>الثانية حديث</v>
      </c>
      <c r="T1197" s="249"/>
    </row>
    <row r="1198" spans="1:20" x14ac:dyDescent="0.3">
      <c r="A1198" s="245">
        <v>123708</v>
      </c>
      <c r="B1198" s="245" t="s">
        <v>2005</v>
      </c>
      <c r="C1198" s="245" t="s">
        <v>596</v>
      </c>
      <c r="D1198" s="245" t="s">
        <v>2006</v>
      </c>
      <c r="F1198" s="247"/>
      <c r="I1198" s="248" t="str">
        <f>VLOOKUP(A1198,ورقة4!$A$1:$B$1271,2,0)</f>
        <v>الثانية حديث</v>
      </c>
      <c r="T1198" s="249"/>
    </row>
    <row r="1199" spans="1:20" x14ac:dyDescent="0.3">
      <c r="A1199" s="245">
        <v>123709</v>
      </c>
      <c r="B1199" s="245" t="s">
        <v>2007</v>
      </c>
      <c r="C1199" s="245" t="s">
        <v>139</v>
      </c>
      <c r="D1199" s="245" t="s">
        <v>578</v>
      </c>
      <c r="F1199" s="247"/>
      <c r="I1199" s="248" t="str">
        <f>VLOOKUP(A1199,ورقة4!$A$1:$B$1271,2,0)</f>
        <v>الثانية حديث</v>
      </c>
      <c r="T1199" s="249"/>
    </row>
    <row r="1200" spans="1:20" x14ac:dyDescent="0.3">
      <c r="A1200" s="245">
        <v>123710</v>
      </c>
      <c r="B1200" s="245" t="s">
        <v>2008</v>
      </c>
      <c r="C1200" s="245" t="s">
        <v>2009</v>
      </c>
      <c r="D1200" s="245" t="s">
        <v>250</v>
      </c>
      <c r="F1200" s="247"/>
      <c r="I1200" s="248" t="str">
        <f>VLOOKUP(A1200,ورقة4!$A$1:$B$1271,2,0)</f>
        <v>الثانية حديث</v>
      </c>
      <c r="T1200" s="249"/>
    </row>
    <row r="1201" spans="1:20" x14ac:dyDescent="0.3">
      <c r="A1201" s="245">
        <v>123715</v>
      </c>
      <c r="B1201" s="245" t="s">
        <v>2010</v>
      </c>
      <c r="C1201" s="245" t="s">
        <v>130</v>
      </c>
      <c r="D1201" s="245" t="s">
        <v>246</v>
      </c>
      <c r="F1201" s="247"/>
      <c r="I1201" s="248" t="str">
        <f>VLOOKUP(A1201,ورقة4!$A$1:$B$1271,2,0)</f>
        <v>الثانية حديث</v>
      </c>
      <c r="T1201" s="249"/>
    </row>
    <row r="1202" spans="1:20" x14ac:dyDescent="0.3">
      <c r="A1202" s="245">
        <v>123716</v>
      </c>
      <c r="B1202" s="245" t="s">
        <v>2011</v>
      </c>
      <c r="C1202" s="245" t="s">
        <v>77</v>
      </c>
      <c r="D1202" s="245" t="s">
        <v>2012</v>
      </c>
      <c r="F1202" s="247"/>
      <c r="I1202" s="248" t="str">
        <f>VLOOKUP(A1202,ورقة4!$A$1:$B$1271,2,0)</f>
        <v>الثانية حديث</v>
      </c>
      <c r="T1202" s="249"/>
    </row>
    <row r="1203" spans="1:20" x14ac:dyDescent="0.3">
      <c r="A1203" s="245">
        <v>123717</v>
      </c>
      <c r="B1203" s="245" t="s">
        <v>2013</v>
      </c>
      <c r="C1203" s="245" t="s">
        <v>77</v>
      </c>
      <c r="D1203" s="245" t="s">
        <v>587</v>
      </c>
      <c r="F1203" s="247"/>
      <c r="I1203" s="248" t="str">
        <f>VLOOKUP(A1203,ورقة4!$A$1:$B$1271,2,0)</f>
        <v>الثانية حديث</v>
      </c>
      <c r="T1203" s="249"/>
    </row>
    <row r="1204" spans="1:20" x14ac:dyDescent="0.3">
      <c r="A1204" s="245">
        <v>123721</v>
      </c>
      <c r="B1204" s="245" t="s">
        <v>2014</v>
      </c>
      <c r="C1204" s="245" t="s">
        <v>102</v>
      </c>
      <c r="D1204" s="245" t="s">
        <v>2015</v>
      </c>
      <c r="F1204" s="247"/>
      <c r="I1204" s="248" t="str">
        <f>VLOOKUP(A1204,ورقة4!$A$1:$B$1271,2,0)</f>
        <v>الثانية حديث</v>
      </c>
      <c r="T1204" s="249"/>
    </row>
    <row r="1205" spans="1:20" x14ac:dyDescent="0.3">
      <c r="A1205" s="245">
        <v>123724</v>
      </c>
      <c r="B1205" s="245" t="s">
        <v>2016</v>
      </c>
      <c r="C1205" s="245" t="s">
        <v>117</v>
      </c>
      <c r="D1205" s="245" t="s">
        <v>265</v>
      </c>
      <c r="F1205" s="247"/>
      <c r="I1205" s="248" t="str">
        <f>VLOOKUP(A1205,ورقة4!$A$1:$B$1271,2,0)</f>
        <v>الثانية حديث</v>
      </c>
      <c r="T1205" s="249"/>
    </row>
    <row r="1206" spans="1:20" x14ac:dyDescent="0.3">
      <c r="A1206" s="245">
        <v>123727</v>
      </c>
      <c r="B1206" s="245" t="s">
        <v>2017</v>
      </c>
      <c r="C1206" s="245" t="s">
        <v>571</v>
      </c>
      <c r="D1206" s="245" t="s">
        <v>2018</v>
      </c>
      <c r="F1206" s="247"/>
      <c r="I1206" s="248" t="str">
        <f>VLOOKUP(A1206,ورقة4!$A$1:$B$1271,2,0)</f>
        <v>الثانية حديث</v>
      </c>
      <c r="T1206" s="249"/>
    </row>
    <row r="1207" spans="1:20" x14ac:dyDescent="0.3">
      <c r="A1207" s="245">
        <v>123729</v>
      </c>
      <c r="B1207" s="245" t="s">
        <v>2019</v>
      </c>
      <c r="C1207" s="245" t="s">
        <v>107</v>
      </c>
      <c r="D1207" s="245" t="s">
        <v>740</v>
      </c>
      <c r="F1207" s="247"/>
      <c r="I1207" s="248" t="str">
        <f>VLOOKUP(A1207,ورقة4!$A$1:$B$1271,2,0)</f>
        <v>الثانية حديث</v>
      </c>
      <c r="T1207" s="249"/>
    </row>
    <row r="1208" spans="1:20" x14ac:dyDescent="0.3">
      <c r="A1208" s="245">
        <v>123731</v>
      </c>
      <c r="B1208" s="245" t="s">
        <v>2020</v>
      </c>
      <c r="C1208" s="245" t="s">
        <v>482</v>
      </c>
      <c r="D1208" s="245" t="s">
        <v>2021</v>
      </c>
      <c r="F1208" s="247"/>
      <c r="I1208" s="248" t="str">
        <f>VLOOKUP(A1208,ورقة4!$A$1:$B$1271,2,0)</f>
        <v>الثانية حديث</v>
      </c>
      <c r="T1208" s="249"/>
    </row>
    <row r="1209" spans="1:20" x14ac:dyDescent="0.3">
      <c r="A1209" s="245">
        <v>123732</v>
      </c>
      <c r="B1209" s="245" t="s">
        <v>2022</v>
      </c>
      <c r="C1209" s="245" t="s">
        <v>2023</v>
      </c>
      <c r="D1209" s="245" t="s">
        <v>2024</v>
      </c>
      <c r="F1209" s="247"/>
      <c r="I1209" s="248" t="str">
        <f>VLOOKUP(A1209,ورقة4!$A$1:$B$1271,2,0)</f>
        <v>الثانية حديث</v>
      </c>
      <c r="T1209" s="249"/>
    </row>
    <row r="1210" spans="1:20" x14ac:dyDescent="0.3">
      <c r="A1210" s="245">
        <v>123739</v>
      </c>
      <c r="B1210" s="245" t="s">
        <v>2025</v>
      </c>
      <c r="C1210" s="245" t="s">
        <v>473</v>
      </c>
      <c r="D1210" s="245" t="s">
        <v>2026</v>
      </c>
      <c r="F1210" s="247"/>
      <c r="I1210" s="248" t="str">
        <f>VLOOKUP(A1210,ورقة4!$A$1:$B$1271,2,0)</f>
        <v>الثانية حديث</v>
      </c>
      <c r="T1210" s="249"/>
    </row>
    <row r="1211" spans="1:20" x14ac:dyDescent="0.3">
      <c r="A1211" s="245">
        <v>123740</v>
      </c>
      <c r="B1211" s="245" t="s">
        <v>2027</v>
      </c>
      <c r="C1211" s="245" t="s">
        <v>1832</v>
      </c>
      <c r="D1211" s="245" t="s">
        <v>2028</v>
      </c>
      <c r="F1211" s="247"/>
      <c r="I1211" s="248" t="str">
        <f>VLOOKUP(A1211,ورقة4!$A$1:$B$1271,2,0)</f>
        <v>الثانية حديث</v>
      </c>
      <c r="T1211" s="249"/>
    </row>
    <row r="1212" spans="1:20" x14ac:dyDescent="0.3">
      <c r="A1212" s="245">
        <v>123743</v>
      </c>
      <c r="B1212" s="245" t="s">
        <v>2029</v>
      </c>
      <c r="C1212" s="245" t="s">
        <v>123</v>
      </c>
      <c r="D1212" s="245" t="s">
        <v>780</v>
      </c>
      <c r="F1212" s="247"/>
      <c r="I1212" s="248" t="str">
        <f>VLOOKUP(A1212,ورقة4!$A$1:$B$1271,2,0)</f>
        <v>الثانية حديث</v>
      </c>
      <c r="T1212" s="249"/>
    </row>
    <row r="1213" spans="1:20" x14ac:dyDescent="0.3">
      <c r="A1213" s="245">
        <v>123744</v>
      </c>
      <c r="B1213" s="245" t="s">
        <v>2030</v>
      </c>
      <c r="C1213" s="245" t="s">
        <v>117</v>
      </c>
      <c r="D1213" s="245" t="s">
        <v>2031</v>
      </c>
      <c r="F1213" s="247"/>
      <c r="I1213" s="248" t="str">
        <f>VLOOKUP(A1213,ورقة4!$A$1:$B$1271,2,0)</f>
        <v>الثانية حديث</v>
      </c>
      <c r="T1213" s="249"/>
    </row>
    <row r="1214" spans="1:20" x14ac:dyDescent="0.3">
      <c r="A1214" s="245">
        <v>123745</v>
      </c>
      <c r="B1214" s="245" t="s">
        <v>2032</v>
      </c>
      <c r="C1214" s="245" t="s">
        <v>2033</v>
      </c>
      <c r="D1214" s="245" t="s">
        <v>2034</v>
      </c>
      <c r="F1214" s="247"/>
      <c r="I1214" s="248" t="str">
        <f>VLOOKUP(A1214,ورقة4!$A$1:$B$1271,2,0)</f>
        <v>الثانية حديث</v>
      </c>
      <c r="T1214" s="249"/>
    </row>
    <row r="1215" spans="1:20" x14ac:dyDescent="0.3">
      <c r="A1215" s="245">
        <v>123747</v>
      </c>
      <c r="B1215" s="245" t="s">
        <v>2035</v>
      </c>
      <c r="C1215" s="245" t="s">
        <v>75</v>
      </c>
      <c r="D1215" s="245" t="s">
        <v>611</v>
      </c>
      <c r="F1215" s="247"/>
      <c r="I1215" s="248" t="str">
        <f>VLOOKUP(A1215,ورقة4!$A$1:$B$1271,2,0)</f>
        <v>الثانية حديث</v>
      </c>
      <c r="T1215" s="249"/>
    </row>
    <row r="1216" spans="1:20" x14ac:dyDescent="0.3">
      <c r="A1216" s="245">
        <v>123751</v>
      </c>
      <c r="B1216" s="245" t="s">
        <v>2036</v>
      </c>
      <c r="C1216" s="245" t="s">
        <v>139</v>
      </c>
      <c r="D1216" s="245" t="s">
        <v>578</v>
      </c>
      <c r="F1216" s="247"/>
      <c r="I1216" s="248" t="str">
        <f>VLOOKUP(A1216,ورقة4!$A$1:$B$1271,2,0)</f>
        <v>الثانية حديث</v>
      </c>
      <c r="T1216" s="249"/>
    </row>
    <row r="1217" spans="1:28" x14ac:dyDescent="0.3">
      <c r="A1217" s="245">
        <v>123753</v>
      </c>
      <c r="B1217" s="245" t="s">
        <v>2037</v>
      </c>
      <c r="C1217" s="245" t="s">
        <v>2038</v>
      </c>
      <c r="D1217" s="245" t="s">
        <v>270</v>
      </c>
      <c r="F1217" s="247"/>
      <c r="I1217" s="248" t="str">
        <f>VLOOKUP(A1217,ورقة4!$A$1:$B$1271,2,0)</f>
        <v>الثانية حديث</v>
      </c>
      <c r="T1217" s="249"/>
    </row>
    <row r="1218" spans="1:28" x14ac:dyDescent="0.3">
      <c r="A1218" s="245">
        <v>123754</v>
      </c>
      <c r="B1218" s="245" t="s">
        <v>2039</v>
      </c>
      <c r="C1218" s="245" t="s">
        <v>67</v>
      </c>
      <c r="D1218" s="245" t="s">
        <v>278</v>
      </c>
      <c r="F1218" s="247"/>
      <c r="I1218" s="248" t="str">
        <f>VLOOKUP(A1218,ورقة4!$A$1:$B$1271,2,0)</f>
        <v>الثانية حديث</v>
      </c>
      <c r="T1218" s="249"/>
    </row>
    <row r="1219" spans="1:28" x14ac:dyDescent="0.3">
      <c r="A1219" s="245">
        <v>123755</v>
      </c>
      <c r="B1219" s="245" t="s">
        <v>2040</v>
      </c>
      <c r="C1219" s="245" t="s">
        <v>97</v>
      </c>
      <c r="D1219" s="245" t="s">
        <v>304</v>
      </c>
      <c r="F1219" s="247"/>
      <c r="I1219" s="248" t="str">
        <f>VLOOKUP(A1219,ورقة4!$A$1:$B$1271,2,0)</f>
        <v>الثانية حديث</v>
      </c>
      <c r="T1219" s="249"/>
    </row>
    <row r="1220" spans="1:28" x14ac:dyDescent="0.3">
      <c r="A1220" s="245">
        <v>123756</v>
      </c>
      <c r="B1220" s="245" t="s">
        <v>2041</v>
      </c>
      <c r="C1220" s="245" t="s">
        <v>99</v>
      </c>
      <c r="D1220" s="245" t="s">
        <v>286</v>
      </c>
      <c r="F1220" s="247"/>
      <c r="I1220" s="248" t="str">
        <f>VLOOKUP(A1220,ورقة4!$A$1:$B$1271,2,0)</f>
        <v>الثانية حديث</v>
      </c>
      <c r="T1220" s="249"/>
    </row>
    <row r="1221" spans="1:28" s="246" customFormat="1" ht="33.75" customHeight="1" x14ac:dyDescent="0.3">
      <c r="A1221" s="245">
        <v>123757</v>
      </c>
      <c r="B1221" s="245" t="s">
        <v>2042</v>
      </c>
      <c r="C1221" s="245" t="s">
        <v>128</v>
      </c>
      <c r="D1221" s="245" t="s">
        <v>608</v>
      </c>
      <c r="E1221" s="245"/>
      <c r="F1221" s="247"/>
      <c r="G1221" s="245"/>
      <c r="H1221" s="245"/>
      <c r="I1221" s="248" t="str">
        <f>VLOOKUP(A1221,ورقة4!$A$1:$B$1271,2,0)</f>
        <v>الثانية حديث</v>
      </c>
      <c r="J1221" s="245"/>
      <c r="K1221" s="245"/>
      <c r="L1221" s="245"/>
      <c r="M1221" s="245"/>
      <c r="N1221" s="245"/>
      <c r="O1221" s="245"/>
      <c r="P1221" s="245"/>
      <c r="Q1221" s="245"/>
      <c r="R1221" s="245"/>
      <c r="S1221" s="245"/>
      <c r="T1221" s="249"/>
      <c r="U1221" s="245"/>
      <c r="V1221" s="245"/>
      <c r="W1221" s="245"/>
      <c r="X1221" s="245"/>
      <c r="Y1221" s="245"/>
      <c r="Z1221" s="245"/>
      <c r="AA1221" s="245"/>
      <c r="AB1221" s="245"/>
    </row>
    <row r="1222" spans="1:28" x14ac:dyDescent="0.3">
      <c r="A1222" s="245">
        <v>123759</v>
      </c>
      <c r="B1222" s="245" t="s">
        <v>2043</v>
      </c>
      <c r="C1222" s="245" t="s">
        <v>154</v>
      </c>
      <c r="D1222" s="245" t="s">
        <v>2044</v>
      </c>
      <c r="F1222" s="247"/>
      <c r="I1222" s="248" t="str">
        <f>VLOOKUP(A1222,ورقة4!$A$1:$B$1271,2,0)</f>
        <v>الثانية حديث</v>
      </c>
      <c r="T1222" s="249"/>
    </row>
    <row r="1223" spans="1:28" x14ac:dyDescent="0.3">
      <c r="A1223" s="245">
        <v>123760</v>
      </c>
      <c r="B1223" s="245" t="s">
        <v>2045</v>
      </c>
      <c r="C1223" s="245" t="s">
        <v>128</v>
      </c>
      <c r="D1223" s="245" t="s">
        <v>608</v>
      </c>
      <c r="F1223" s="247"/>
      <c r="I1223" s="248" t="str">
        <f>VLOOKUP(A1223,ورقة4!$A$1:$B$1271,2,0)</f>
        <v>الثانية حديث</v>
      </c>
      <c r="T1223" s="249"/>
    </row>
    <row r="1224" spans="1:28" x14ac:dyDescent="0.3">
      <c r="A1224" s="245">
        <v>123761</v>
      </c>
      <c r="B1224" s="245" t="s">
        <v>2046</v>
      </c>
      <c r="C1224" s="245" t="s">
        <v>700</v>
      </c>
      <c r="D1224" s="245" t="s">
        <v>2047</v>
      </c>
      <c r="F1224" s="247"/>
      <c r="I1224" s="248" t="str">
        <f>VLOOKUP(A1224,ورقة4!$A$1:$B$1271,2,0)</f>
        <v>الثانية حديث</v>
      </c>
      <c r="T1224" s="249"/>
    </row>
    <row r="1225" spans="1:28" x14ac:dyDescent="0.3">
      <c r="A1225" s="245">
        <v>123772</v>
      </c>
      <c r="B1225" s="245" t="s">
        <v>2048</v>
      </c>
      <c r="C1225" s="245" t="s">
        <v>134</v>
      </c>
      <c r="D1225" s="245" t="s">
        <v>909</v>
      </c>
      <c r="F1225" s="247"/>
      <c r="I1225" s="248" t="str">
        <f>VLOOKUP(A1225,ورقة4!$A$1:$B$1271,2,0)</f>
        <v>الثانية حديث</v>
      </c>
      <c r="T1225" s="249"/>
    </row>
    <row r="1226" spans="1:28" x14ac:dyDescent="0.3">
      <c r="A1226" s="245">
        <v>123781</v>
      </c>
      <c r="B1226" s="245" t="s">
        <v>2049</v>
      </c>
      <c r="C1226" s="245" t="s">
        <v>101</v>
      </c>
      <c r="D1226" s="245" t="s">
        <v>481</v>
      </c>
      <c r="F1226" s="247"/>
      <c r="I1226" s="248" t="str">
        <f>VLOOKUP(A1226,ورقة4!$A$1:$B$1271,2,0)</f>
        <v>الثانية حديث</v>
      </c>
      <c r="T1226" s="249"/>
    </row>
    <row r="1227" spans="1:28" x14ac:dyDescent="0.3">
      <c r="A1227" s="245">
        <v>123783</v>
      </c>
      <c r="B1227" s="245" t="s">
        <v>2050</v>
      </c>
      <c r="C1227" s="245" t="s">
        <v>102</v>
      </c>
      <c r="D1227" s="245" t="s">
        <v>265</v>
      </c>
      <c r="F1227" s="247"/>
      <c r="I1227" s="248" t="str">
        <f>VLOOKUP(A1227,ورقة4!$A$1:$B$1271,2,0)</f>
        <v>الثانية حديث</v>
      </c>
      <c r="T1227" s="249"/>
    </row>
    <row r="1228" spans="1:28" x14ac:dyDescent="0.3">
      <c r="A1228" s="245">
        <v>123788</v>
      </c>
      <c r="B1228" s="245" t="s">
        <v>2051</v>
      </c>
      <c r="C1228" s="245" t="s">
        <v>126</v>
      </c>
      <c r="D1228" s="245" t="s">
        <v>339</v>
      </c>
      <c r="F1228" s="247"/>
      <c r="I1228" s="248" t="str">
        <f>VLOOKUP(A1228,ورقة4!$A$1:$B$1271,2,0)</f>
        <v>الثانية حديث</v>
      </c>
      <c r="T1228" s="249"/>
    </row>
    <row r="1229" spans="1:28" x14ac:dyDescent="0.3">
      <c r="A1229" s="245">
        <v>123789</v>
      </c>
      <c r="B1229" s="245" t="s">
        <v>2052</v>
      </c>
      <c r="C1229" s="245" t="s">
        <v>72</v>
      </c>
      <c r="D1229" s="245" t="s">
        <v>576</v>
      </c>
      <c r="F1229" s="247"/>
      <c r="I1229" s="248" t="str">
        <f>VLOOKUP(A1229,ورقة4!$A$1:$B$1271,2,0)</f>
        <v>الثانية حديث</v>
      </c>
      <c r="T1229" s="249"/>
    </row>
    <row r="1230" spans="1:28" x14ac:dyDescent="0.3">
      <c r="A1230" s="245">
        <v>123791</v>
      </c>
      <c r="B1230" s="245" t="s">
        <v>2053</v>
      </c>
      <c r="C1230" s="245" t="s">
        <v>2054</v>
      </c>
      <c r="D1230" s="245" t="s">
        <v>734</v>
      </c>
      <c r="F1230" s="247"/>
      <c r="I1230" s="248" t="str">
        <f>VLOOKUP(A1230,ورقة4!$A$1:$B$1271,2,0)</f>
        <v>الثانية حديث</v>
      </c>
      <c r="T1230" s="249"/>
    </row>
    <row r="1231" spans="1:28" x14ac:dyDescent="0.3">
      <c r="A1231" s="245">
        <v>123793</v>
      </c>
      <c r="B1231" s="245" t="s">
        <v>2055</v>
      </c>
      <c r="C1231" s="245" t="s">
        <v>2056</v>
      </c>
      <c r="D1231" s="245" t="s">
        <v>2057</v>
      </c>
      <c r="F1231" s="247"/>
      <c r="I1231" s="248" t="str">
        <f>VLOOKUP(A1231,ورقة4!$A$1:$B$1271,2,0)</f>
        <v>الثانية حديث</v>
      </c>
      <c r="T1231" s="249"/>
    </row>
    <row r="1232" spans="1:28" x14ac:dyDescent="0.3">
      <c r="A1232" s="245">
        <v>123796</v>
      </c>
      <c r="B1232" s="245" t="s">
        <v>2058</v>
      </c>
      <c r="C1232" s="245" t="s">
        <v>497</v>
      </c>
      <c r="D1232" s="245" t="s">
        <v>2059</v>
      </c>
      <c r="F1232" s="247"/>
      <c r="I1232" s="248" t="str">
        <f>VLOOKUP(A1232,ورقة4!$A$1:$B$1271,2,0)</f>
        <v>الثانية حديث</v>
      </c>
      <c r="T1232" s="249"/>
    </row>
    <row r="1233" spans="1:20" x14ac:dyDescent="0.3">
      <c r="A1233" s="245">
        <v>123798</v>
      </c>
      <c r="B1233" s="245" t="s">
        <v>2060</v>
      </c>
      <c r="C1233" s="245" t="s">
        <v>2061</v>
      </c>
      <c r="D1233" s="245" t="s">
        <v>325</v>
      </c>
      <c r="F1233" s="247"/>
      <c r="I1233" s="248" t="str">
        <f>VLOOKUP(A1233,ورقة4!$A$1:$B$1271,2,0)</f>
        <v>الثانية حديث</v>
      </c>
      <c r="T1233" s="249"/>
    </row>
    <row r="1234" spans="1:20" x14ac:dyDescent="0.3">
      <c r="A1234" s="245">
        <v>123799</v>
      </c>
      <c r="B1234" s="245" t="s">
        <v>2062</v>
      </c>
      <c r="C1234" s="245" t="s">
        <v>131</v>
      </c>
      <c r="D1234" s="245" t="s">
        <v>2063</v>
      </c>
      <c r="F1234" s="247"/>
      <c r="I1234" s="248" t="str">
        <f>VLOOKUP(A1234,ورقة4!$A$1:$B$1271,2,0)</f>
        <v>الثانية حديث</v>
      </c>
      <c r="T1234" s="249"/>
    </row>
    <row r="1235" spans="1:20" x14ac:dyDescent="0.3">
      <c r="A1235" s="245">
        <v>123800</v>
      </c>
      <c r="B1235" s="245" t="s">
        <v>2064</v>
      </c>
      <c r="C1235" s="245" t="s">
        <v>497</v>
      </c>
      <c r="D1235" s="245" t="s">
        <v>298</v>
      </c>
      <c r="F1235" s="247"/>
      <c r="I1235" s="248" t="str">
        <f>VLOOKUP(A1235,ورقة4!$A$1:$B$1271,2,0)</f>
        <v>الثانية حديث</v>
      </c>
      <c r="T1235" s="249"/>
    </row>
    <row r="1236" spans="1:20" x14ac:dyDescent="0.3">
      <c r="A1236" s="245">
        <v>123801</v>
      </c>
      <c r="B1236" s="245" t="s">
        <v>2065</v>
      </c>
      <c r="C1236" s="245" t="s">
        <v>1909</v>
      </c>
      <c r="D1236" s="245" t="s">
        <v>265</v>
      </c>
      <c r="F1236" s="247"/>
      <c r="I1236" s="248" t="str">
        <f>VLOOKUP(A1236,ورقة4!$A$1:$B$1271,2,0)</f>
        <v>الثانية حديث</v>
      </c>
      <c r="T1236" s="249"/>
    </row>
    <row r="1237" spans="1:20" x14ac:dyDescent="0.3">
      <c r="A1237" s="245">
        <v>123806</v>
      </c>
      <c r="B1237" s="245" t="s">
        <v>2066</v>
      </c>
      <c r="C1237" s="245" t="s">
        <v>180</v>
      </c>
      <c r="D1237" s="245" t="s">
        <v>1007</v>
      </c>
      <c r="F1237" s="247"/>
      <c r="I1237" s="248" t="str">
        <f>VLOOKUP(A1237,ورقة4!$A$1:$B$1271,2,0)</f>
        <v>الثانية حديث</v>
      </c>
      <c r="T1237" s="249"/>
    </row>
    <row r="1238" spans="1:20" x14ac:dyDescent="0.3">
      <c r="A1238" s="245">
        <v>123808</v>
      </c>
      <c r="B1238" s="245" t="s">
        <v>2067</v>
      </c>
      <c r="C1238" s="245" t="s">
        <v>77</v>
      </c>
      <c r="D1238" s="245" t="s">
        <v>303</v>
      </c>
      <c r="F1238" s="247"/>
      <c r="I1238" s="248" t="str">
        <f>VLOOKUP(A1238,ورقة4!$A$1:$B$1271,2,0)</f>
        <v>الثانية حديث</v>
      </c>
      <c r="T1238" s="249"/>
    </row>
    <row r="1239" spans="1:20" x14ac:dyDescent="0.3">
      <c r="A1239" s="245">
        <v>123817</v>
      </c>
      <c r="B1239" s="245" t="s">
        <v>2068</v>
      </c>
      <c r="C1239" s="245" t="s">
        <v>2069</v>
      </c>
      <c r="D1239" s="245" t="s">
        <v>1000</v>
      </c>
      <c r="F1239" s="247"/>
      <c r="I1239" s="248" t="str">
        <f>VLOOKUP(A1239,ورقة4!$A$1:$B$1271,2,0)</f>
        <v>الثانية حديث</v>
      </c>
      <c r="T1239" s="249"/>
    </row>
    <row r="1240" spans="1:20" x14ac:dyDescent="0.3">
      <c r="A1240" s="245">
        <v>123819</v>
      </c>
      <c r="B1240" s="245" t="s">
        <v>2070</v>
      </c>
      <c r="C1240" s="245" t="s">
        <v>2071</v>
      </c>
      <c r="D1240" s="245" t="s">
        <v>780</v>
      </c>
      <c r="F1240" s="247"/>
      <c r="I1240" s="248" t="str">
        <f>VLOOKUP(A1240,ورقة4!$A$1:$B$1271,2,0)</f>
        <v>الثانية حديث</v>
      </c>
      <c r="T1240" s="249"/>
    </row>
    <row r="1241" spans="1:20" x14ac:dyDescent="0.3">
      <c r="A1241" s="245">
        <v>123824</v>
      </c>
      <c r="B1241" s="245" t="s">
        <v>2072</v>
      </c>
      <c r="C1241" s="245" t="s">
        <v>109</v>
      </c>
      <c r="D1241" s="245" t="s">
        <v>297</v>
      </c>
      <c r="F1241" s="247"/>
      <c r="I1241" s="248" t="str">
        <f>VLOOKUP(A1241,ورقة4!$A$1:$B$1271,2,0)</f>
        <v>الثانية حديث</v>
      </c>
      <c r="T1241" s="249"/>
    </row>
    <row r="1242" spans="1:20" x14ac:dyDescent="0.3">
      <c r="A1242" s="245">
        <v>123825</v>
      </c>
      <c r="B1242" s="245" t="s">
        <v>2073</v>
      </c>
      <c r="C1242" s="245" t="s">
        <v>75</v>
      </c>
      <c r="D1242" s="245" t="s">
        <v>527</v>
      </c>
      <c r="F1242" s="247"/>
      <c r="I1242" s="248" t="str">
        <f>VLOOKUP(A1242,ورقة4!$A$1:$B$1271,2,0)</f>
        <v>الثانية حديث</v>
      </c>
      <c r="T1242" s="249"/>
    </row>
    <row r="1243" spans="1:20" x14ac:dyDescent="0.3">
      <c r="A1243" s="245">
        <v>123826</v>
      </c>
      <c r="B1243" s="245" t="s">
        <v>2074</v>
      </c>
      <c r="C1243" s="245" t="s">
        <v>69</v>
      </c>
      <c r="D1243" s="245" t="s">
        <v>2075</v>
      </c>
      <c r="F1243" s="247"/>
      <c r="I1243" s="248" t="str">
        <f>VLOOKUP(A1243,ورقة4!$A$1:$B$1271,2,0)</f>
        <v>الثانية حديث</v>
      </c>
      <c r="T1243" s="249"/>
    </row>
    <row r="1244" spans="1:20" x14ac:dyDescent="0.3">
      <c r="A1244" s="245">
        <v>123827</v>
      </c>
      <c r="B1244" s="245" t="s">
        <v>2076</v>
      </c>
      <c r="C1244" s="245" t="s">
        <v>72</v>
      </c>
      <c r="D1244" s="245" t="s">
        <v>2077</v>
      </c>
      <c r="F1244" s="247"/>
      <c r="I1244" s="248" t="str">
        <f>VLOOKUP(A1244,ورقة4!$A$1:$B$1271,2,0)</f>
        <v>الثانية حديث</v>
      </c>
      <c r="T1244" s="249"/>
    </row>
    <row r="1245" spans="1:20" x14ac:dyDescent="0.3">
      <c r="A1245" s="245">
        <v>123830</v>
      </c>
      <c r="B1245" s="245" t="s">
        <v>2078</v>
      </c>
      <c r="C1245" s="245" t="s">
        <v>776</v>
      </c>
      <c r="D1245" s="245" t="s">
        <v>2079</v>
      </c>
      <c r="F1245" s="247"/>
      <c r="I1245" s="248" t="str">
        <f>VLOOKUP(A1245,ورقة4!$A$1:$B$1271,2,0)</f>
        <v>الثانية حديث</v>
      </c>
      <c r="T1245" s="249"/>
    </row>
    <row r="1246" spans="1:20" x14ac:dyDescent="0.3">
      <c r="A1246" s="245">
        <v>123832</v>
      </c>
      <c r="B1246" s="245" t="s">
        <v>2080</v>
      </c>
      <c r="C1246" s="245" t="s">
        <v>2081</v>
      </c>
      <c r="D1246" s="245" t="s">
        <v>2082</v>
      </c>
      <c r="F1246" s="247"/>
      <c r="I1246" s="248" t="str">
        <f>VLOOKUP(A1246,ورقة4!$A$1:$B$1271,2,0)</f>
        <v>الثانية حديث</v>
      </c>
      <c r="T1246" s="249"/>
    </row>
    <row r="1247" spans="1:20" x14ac:dyDescent="0.3">
      <c r="A1247" s="245">
        <v>123833</v>
      </c>
      <c r="B1247" s="245" t="s">
        <v>2083</v>
      </c>
      <c r="C1247" s="245" t="s">
        <v>77</v>
      </c>
      <c r="D1247" s="245" t="s">
        <v>2084</v>
      </c>
      <c r="F1247" s="247"/>
      <c r="I1247" s="248" t="str">
        <f>VLOOKUP(A1247,ورقة4!$A$1:$B$1271,2,0)</f>
        <v>الثانية حديث</v>
      </c>
      <c r="T1247" s="249"/>
    </row>
    <row r="1248" spans="1:20" x14ac:dyDescent="0.3">
      <c r="A1248" s="245">
        <v>123834</v>
      </c>
      <c r="B1248" s="245" t="s">
        <v>2085</v>
      </c>
      <c r="C1248" s="245" t="s">
        <v>93</v>
      </c>
      <c r="D1248" s="245" t="s">
        <v>698</v>
      </c>
      <c r="F1248" s="247"/>
      <c r="I1248" s="248" t="str">
        <f>VLOOKUP(A1248,ورقة4!$A$1:$B$1271,2,0)</f>
        <v>الثانية حديث</v>
      </c>
      <c r="T1248" s="249"/>
    </row>
    <row r="1249" spans="1:20" x14ac:dyDescent="0.3">
      <c r="A1249" s="245">
        <v>123837</v>
      </c>
      <c r="B1249" s="245" t="s">
        <v>2086</v>
      </c>
      <c r="C1249" s="245" t="s">
        <v>137</v>
      </c>
      <c r="D1249" s="245" t="s">
        <v>1008</v>
      </c>
      <c r="F1249" s="247"/>
      <c r="I1249" s="248" t="str">
        <f>VLOOKUP(A1249,ورقة4!$A$1:$B$1271,2,0)</f>
        <v>الثانية حديث</v>
      </c>
      <c r="T1249" s="249"/>
    </row>
    <row r="1250" spans="1:20" x14ac:dyDescent="0.3">
      <c r="A1250" s="245">
        <v>123838</v>
      </c>
      <c r="B1250" s="245" t="s">
        <v>2087</v>
      </c>
      <c r="C1250" s="245" t="s">
        <v>79</v>
      </c>
      <c r="D1250" s="245" t="s">
        <v>1822</v>
      </c>
      <c r="F1250" s="247"/>
      <c r="I1250" s="248" t="str">
        <f>VLOOKUP(A1250,ورقة4!$A$1:$B$1271,2,0)</f>
        <v>الثانية حديث</v>
      </c>
      <c r="T1250" s="249"/>
    </row>
    <row r="1251" spans="1:20" x14ac:dyDescent="0.3">
      <c r="A1251" s="245">
        <v>123841</v>
      </c>
      <c r="B1251" s="245" t="s">
        <v>2088</v>
      </c>
      <c r="C1251" s="245" t="s">
        <v>106</v>
      </c>
      <c r="D1251" s="245" t="s">
        <v>667</v>
      </c>
      <c r="F1251" s="247"/>
      <c r="I1251" s="248" t="str">
        <f>VLOOKUP(A1251,ورقة4!$A$1:$B$1271,2,0)</f>
        <v>الثانية حديث</v>
      </c>
      <c r="T1251" s="249"/>
    </row>
    <row r="1252" spans="1:20" x14ac:dyDescent="0.3">
      <c r="A1252" s="245">
        <v>123842</v>
      </c>
      <c r="B1252" s="245" t="s">
        <v>2089</v>
      </c>
      <c r="C1252" s="245" t="s">
        <v>2090</v>
      </c>
      <c r="D1252" s="245" t="s">
        <v>976</v>
      </c>
      <c r="F1252" s="247"/>
      <c r="I1252" s="248" t="str">
        <f>VLOOKUP(A1252,ورقة4!$A$1:$B$1271,2,0)</f>
        <v>الثانية حديث</v>
      </c>
      <c r="T1252" s="249"/>
    </row>
    <row r="1253" spans="1:20" x14ac:dyDescent="0.3">
      <c r="A1253" s="245">
        <v>123843</v>
      </c>
      <c r="B1253" s="245" t="s">
        <v>2091</v>
      </c>
      <c r="C1253" s="245" t="s">
        <v>196</v>
      </c>
      <c r="D1253" s="245" t="s">
        <v>314</v>
      </c>
      <c r="F1253" s="247"/>
      <c r="I1253" s="248" t="str">
        <f>VLOOKUP(A1253,ورقة4!$A$1:$B$1271,2,0)</f>
        <v>الثانية حديث</v>
      </c>
      <c r="T1253" s="249"/>
    </row>
    <row r="1254" spans="1:20" x14ac:dyDescent="0.3">
      <c r="A1254" s="245">
        <v>123845</v>
      </c>
      <c r="B1254" s="245" t="s">
        <v>2092</v>
      </c>
      <c r="C1254" s="245" t="s">
        <v>145</v>
      </c>
      <c r="D1254" s="245" t="s">
        <v>268</v>
      </c>
      <c r="F1254" s="247"/>
      <c r="I1254" s="248" t="str">
        <f>VLOOKUP(A1254,ورقة4!$A$1:$B$1271,2,0)</f>
        <v>الثانية حديث</v>
      </c>
      <c r="T1254" s="249"/>
    </row>
    <row r="1255" spans="1:20" x14ac:dyDescent="0.3">
      <c r="A1255" s="245">
        <v>123846</v>
      </c>
      <c r="B1255" s="245" t="s">
        <v>2093</v>
      </c>
      <c r="C1255" s="245" t="s">
        <v>196</v>
      </c>
      <c r="D1255" s="245" t="s">
        <v>573</v>
      </c>
      <c r="F1255" s="247"/>
      <c r="I1255" s="248" t="str">
        <f>VLOOKUP(A1255,ورقة4!$A$1:$B$1271,2,0)</f>
        <v>الثانية حديث</v>
      </c>
      <c r="T1255" s="249"/>
    </row>
    <row r="1256" spans="1:20" x14ac:dyDescent="0.3">
      <c r="A1256" s="245">
        <v>123850</v>
      </c>
      <c r="B1256" s="245" t="s">
        <v>2094</v>
      </c>
      <c r="C1256" s="245" t="s">
        <v>82</v>
      </c>
      <c r="D1256" s="245" t="s">
        <v>380</v>
      </c>
      <c r="F1256" s="247"/>
      <c r="I1256" s="248" t="str">
        <f>VLOOKUP(A1256,ورقة4!$A$1:$B$1271,2,0)</f>
        <v>الثانية حديث</v>
      </c>
      <c r="T1256" s="249"/>
    </row>
    <row r="1257" spans="1:20" x14ac:dyDescent="0.3">
      <c r="A1257" s="245">
        <v>123852</v>
      </c>
      <c r="B1257" s="245" t="s">
        <v>2095</v>
      </c>
      <c r="C1257" s="245" t="s">
        <v>2096</v>
      </c>
      <c r="D1257" s="245" t="s">
        <v>223</v>
      </c>
      <c r="F1257" s="247"/>
      <c r="I1257" s="248" t="str">
        <f>VLOOKUP(A1257,ورقة4!$A$1:$B$1271,2,0)</f>
        <v>الثانية حديث</v>
      </c>
      <c r="T1257" s="249"/>
    </row>
    <row r="1258" spans="1:20" x14ac:dyDescent="0.3">
      <c r="A1258" s="245">
        <v>123853</v>
      </c>
      <c r="B1258" s="245" t="s">
        <v>2097</v>
      </c>
      <c r="C1258" s="245" t="s">
        <v>115</v>
      </c>
      <c r="D1258" s="245" t="s">
        <v>245</v>
      </c>
      <c r="F1258" s="247"/>
      <c r="I1258" s="248" t="str">
        <f>VLOOKUP(A1258,ورقة4!$A$1:$B$1271,2,0)</f>
        <v>الثانية حديث</v>
      </c>
      <c r="T1258" s="249"/>
    </row>
    <row r="1259" spans="1:20" x14ac:dyDescent="0.3">
      <c r="A1259" s="245">
        <v>123854</v>
      </c>
      <c r="B1259" s="245" t="s">
        <v>2098</v>
      </c>
      <c r="C1259" s="245" t="s">
        <v>497</v>
      </c>
      <c r="D1259" s="245" t="s">
        <v>306</v>
      </c>
      <c r="F1259" s="247"/>
      <c r="I1259" s="248" t="str">
        <f>VLOOKUP(A1259,ورقة4!$A$1:$B$1271,2,0)</f>
        <v>الثانية حديث</v>
      </c>
      <c r="T1259" s="249"/>
    </row>
    <row r="1260" spans="1:20" x14ac:dyDescent="0.3">
      <c r="A1260" s="245">
        <v>123855</v>
      </c>
      <c r="B1260" s="245" t="s">
        <v>2099</v>
      </c>
      <c r="C1260" s="245" t="s">
        <v>2100</v>
      </c>
      <c r="D1260" s="245" t="s">
        <v>291</v>
      </c>
      <c r="F1260" s="247"/>
      <c r="I1260" s="248" t="str">
        <f>VLOOKUP(A1260,ورقة4!$A$1:$B$1271,2,0)</f>
        <v>الثانية حديث</v>
      </c>
      <c r="T1260" s="249"/>
    </row>
    <row r="1261" spans="1:20" x14ac:dyDescent="0.3">
      <c r="A1261" s="245">
        <v>123856</v>
      </c>
      <c r="B1261" s="245" t="s">
        <v>2101</v>
      </c>
      <c r="C1261" s="245" t="s">
        <v>2102</v>
      </c>
      <c r="D1261" s="245" t="s">
        <v>1009</v>
      </c>
      <c r="F1261" s="247"/>
      <c r="I1261" s="248" t="str">
        <f>VLOOKUP(A1261,ورقة4!$A$1:$B$1271,2,0)</f>
        <v>الثانية حديث</v>
      </c>
      <c r="T1261" s="249"/>
    </row>
    <row r="1262" spans="1:20" x14ac:dyDescent="0.3">
      <c r="A1262" s="245">
        <v>123859</v>
      </c>
      <c r="B1262" s="245" t="s">
        <v>2103</v>
      </c>
      <c r="C1262" s="245" t="s">
        <v>2104</v>
      </c>
      <c r="D1262" s="245" t="s">
        <v>2105</v>
      </c>
      <c r="F1262" s="247"/>
      <c r="I1262" s="248" t="str">
        <f>VLOOKUP(A1262,ورقة4!$A$1:$B$1271,2,0)</f>
        <v>الثانية حديث</v>
      </c>
      <c r="T1262" s="249"/>
    </row>
    <row r="1263" spans="1:20" x14ac:dyDescent="0.3">
      <c r="A1263" s="245">
        <v>123862</v>
      </c>
      <c r="B1263" s="245" t="s">
        <v>2106</v>
      </c>
      <c r="C1263" s="245" t="s">
        <v>496</v>
      </c>
      <c r="D1263" s="245" t="s">
        <v>586</v>
      </c>
      <c r="F1263" s="247"/>
      <c r="I1263" s="248" t="str">
        <f>VLOOKUP(A1263,ورقة4!$A$1:$B$1271,2,0)</f>
        <v>الثانية حديث</v>
      </c>
      <c r="T1263" s="249"/>
    </row>
    <row r="1264" spans="1:20" x14ac:dyDescent="0.3">
      <c r="A1264" s="245">
        <v>123863</v>
      </c>
      <c r="B1264" s="245" t="s">
        <v>2107</v>
      </c>
      <c r="C1264" s="245" t="s">
        <v>152</v>
      </c>
      <c r="D1264" s="245" t="s">
        <v>265</v>
      </c>
      <c r="F1264" s="247"/>
      <c r="I1264" s="248" t="str">
        <f>VLOOKUP(A1264,ورقة4!$A$1:$B$1271,2,0)</f>
        <v>الثانية حديث</v>
      </c>
      <c r="T1264" s="249"/>
    </row>
    <row r="1265" spans="1:26" x14ac:dyDescent="0.3">
      <c r="A1265" s="245">
        <v>123865</v>
      </c>
      <c r="B1265" s="245" t="s">
        <v>2108</v>
      </c>
      <c r="C1265" s="245" t="s">
        <v>106</v>
      </c>
      <c r="D1265" s="245" t="s">
        <v>257</v>
      </c>
      <c r="F1265" s="247"/>
      <c r="I1265" s="248" t="str">
        <f>VLOOKUP(A1265,ورقة4!$A$1:$B$1271,2,0)</f>
        <v>الثانية حديث</v>
      </c>
      <c r="T1265" s="249"/>
    </row>
    <row r="1266" spans="1:26" x14ac:dyDescent="0.3">
      <c r="A1266" s="245">
        <v>123867</v>
      </c>
      <c r="B1266" s="245" t="s">
        <v>2109</v>
      </c>
      <c r="C1266" s="245" t="s">
        <v>779</v>
      </c>
      <c r="D1266" s="245" t="s">
        <v>2110</v>
      </c>
      <c r="F1266" s="247"/>
      <c r="I1266" s="248" t="str">
        <f>VLOOKUP(A1266,ورقة4!$A$1:$B$1271,2,0)</f>
        <v>الثانية حديث</v>
      </c>
      <c r="T1266" s="249"/>
    </row>
    <row r="1267" spans="1:26" x14ac:dyDescent="0.3">
      <c r="A1267" s="245">
        <v>123869</v>
      </c>
      <c r="B1267" s="245" t="s">
        <v>2111</v>
      </c>
      <c r="C1267" s="245" t="s">
        <v>128</v>
      </c>
      <c r="D1267" s="245" t="s">
        <v>319</v>
      </c>
      <c r="F1267" s="247"/>
      <c r="I1267" s="248" t="str">
        <f>VLOOKUP(A1267,ورقة4!$A$1:$B$1271,2,0)</f>
        <v>الثانية حديث</v>
      </c>
      <c r="T1267" s="249"/>
    </row>
    <row r="1268" spans="1:26" x14ac:dyDescent="0.3">
      <c r="A1268" s="245">
        <v>123871</v>
      </c>
      <c r="B1268" s="245" t="s">
        <v>2112</v>
      </c>
      <c r="C1268" s="245" t="s">
        <v>115</v>
      </c>
      <c r="D1268" s="245" t="s">
        <v>2113</v>
      </c>
      <c r="F1268" s="247"/>
      <c r="I1268" s="248" t="str">
        <f>VLOOKUP(A1268,ورقة4!$A$1:$B$1271,2,0)</f>
        <v>الثانية حديث</v>
      </c>
      <c r="T1268" s="249"/>
    </row>
    <row r="1269" spans="1:26" x14ac:dyDescent="0.3">
      <c r="A1269" s="245">
        <v>121394</v>
      </c>
      <c r="B1269" s="245" t="s">
        <v>3546</v>
      </c>
      <c r="C1269" s="245" t="s">
        <v>74</v>
      </c>
      <c r="D1269" s="245" t="s">
        <v>748</v>
      </c>
      <c r="F1269" s="245">
        <v>32385</v>
      </c>
      <c r="G1269" s="245" t="s">
        <v>3543</v>
      </c>
      <c r="I1269" s="245" t="s">
        <v>551</v>
      </c>
    </row>
    <row r="1270" spans="1:26" x14ac:dyDescent="0.3">
      <c r="A1270" s="245">
        <v>110539</v>
      </c>
      <c r="B1270" s="245" t="s">
        <v>1473</v>
      </c>
      <c r="C1270" s="245" t="s">
        <v>68</v>
      </c>
      <c r="D1270" s="245" t="s">
        <v>699</v>
      </c>
      <c r="I1270" s="245" t="s">
        <v>1520</v>
      </c>
      <c r="T1270" s="249"/>
      <c r="Z1270" s="245" t="s">
        <v>1573</v>
      </c>
    </row>
    <row r="1271" spans="1:26" x14ac:dyDescent="0.3">
      <c r="A1271" s="245">
        <v>119673</v>
      </c>
      <c r="B1271" s="245" t="s">
        <v>1073</v>
      </c>
      <c r="C1271" s="245" t="s">
        <v>694</v>
      </c>
      <c r="D1271" s="245" t="s">
        <v>297</v>
      </c>
      <c r="F1271" s="247"/>
      <c r="I1271" s="245" t="s">
        <v>1520</v>
      </c>
      <c r="T1271" s="249"/>
      <c r="Y1271" s="245" t="s">
        <v>1573</v>
      </c>
      <c r="Z1271" s="245" t="s">
        <v>1573</v>
      </c>
    </row>
    <row r="1272" spans="1:26" x14ac:dyDescent="0.3">
      <c r="A1272" s="245">
        <v>121029</v>
      </c>
      <c r="B1272" s="245" t="s">
        <v>1178</v>
      </c>
      <c r="C1272" s="245" t="s">
        <v>1179</v>
      </c>
      <c r="D1272" s="245" t="s">
        <v>301</v>
      </c>
      <c r="F1272" s="247"/>
      <c r="I1272" s="245" t="s">
        <v>1520</v>
      </c>
      <c r="T1272" s="249"/>
      <c r="Y1272" s="245" t="s">
        <v>1573</v>
      </c>
      <c r="Z1272" s="245" t="s">
        <v>1573</v>
      </c>
    </row>
    <row r="1273" spans="1:26" x14ac:dyDescent="0.3">
      <c r="A1273" s="245">
        <v>118014</v>
      </c>
      <c r="B1273" s="245" t="s">
        <v>1396</v>
      </c>
      <c r="C1273" s="245" t="s">
        <v>165</v>
      </c>
      <c r="D1273" s="245" t="s">
        <v>714</v>
      </c>
      <c r="F1273" s="247"/>
      <c r="I1273" s="245" t="s">
        <v>1520</v>
      </c>
      <c r="T1273" s="249"/>
      <c r="W1273" s="245" t="s">
        <v>1573</v>
      </c>
      <c r="X1273" s="245" t="s">
        <v>1573</v>
      </c>
      <c r="Y1273" s="245" t="s">
        <v>1573</v>
      </c>
      <c r="Z1273" s="245" t="s">
        <v>1573</v>
      </c>
    </row>
    <row r="1274" spans="1:26" x14ac:dyDescent="0.3">
      <c r="A1274" s="245">
        <v>120803</v>
      </c>
      <c r="B1274" s="245" t="s">
        <v>1201</v>
      </c>
      <c r="C1274" s="245" t="s">
        <v>1202</v>
      </c>
      <c r="D1274" s="245" t="s">
        <v>360</v>
      </c>
      <c r="F1274" s="247"/>
      <c r="I1274" s="245" t="s">
        <v>1520</v>
      </c>
      <c r="T1274" s="249"/>
      <c r="Y1274" s="245" t="s">
        <v>1573</v>
      </c>
      <c r="Z1274" s="245" t="s">
        <v>1573</v>
      </c>
    </row>
    <row r="1275" spans="1:26" x14ac:dyDescent="0.3">
      <c r="A1275" s="245">
        <v>121387</v>
      </c>
      <c r="B1275" s="245" t="s">
        <v>925</v>
      </c>
      <c r="C1275" s="245" t="s">
        <v>160</v>
      </c>
      <c r="D1275" s="245" t="s">
        <v>926</v>
      </c>
      <c r="F1275" s="247"/>
      <c r="I1275" s="245" t="s">
        <v>1520</v>
      </c>
      <c r="T1275" s="249"/>
      <c r="X1275" s="245" t="s">
        <v>1573</v>
      </c>
      <c r="Y1275" s="245" t="s">
        <v>1573</v>
      </c>
      <c r="Z1275" s="245" t="s">
        <v>1573</v>
      </c>
    </row>
    <row r="1276" spans="1:26" x14ac:dyDescent="0.3">
      <c r="A1276" s="245">
        <v>116585</v>
      </c>
      <c r="B1276" s="245" t="s">
        <v>1041</v>
      </c>
      <c r="C1276" s="245" t="s">
        <v>154</v>
      </c>
      <c r="D1276" s="245" t="s">
        <v>590</v>
      </c>
      <c r="F1276" s="247"/>
      <c r="I1276" s="245" t="s">
        <v>1520</v>
      </c>
      <c r="T1276" s="249"/>
      <c r="Y1276" s="245" t="s">
        <v>1573</v>
      </c>
      <c r="Z1276" s="245" t="s">
        <v>1573</v>
      </c>
    </row>
    <row r="1277" spans="1:26" x14ac:dyDescent="0.3">
      <c r="A1277" s="245">
        <v>121347</v>
      </c>
      <c r="B1277" s="245" t="s">
        <v>941</v>
      </c>
      <c r="C1277" s="245" t="s">
        <v>82</v>
      </c>
      <c r="D1277" s="245" t="s">
        <v>329</v>
      </c>
      <c r="F1277" s="247"/>
      <c r="I1277" s="245" t="s">
        <v>1520</v>
      </c>
      <c r="T1277" s="249"/>
      <c r="W1277" s="245" t="s">
        <v>1573</v>
      </c>
      <c r="X1277" s="245" t="s">
        <v>1573</v>
      </c>
      <c r="Y1277" s="245" t="s">
        <v>1573</v>
      </c>
      <c r="Z1277" s="245" t="s">
        <v>1573</v>
      </c>
    </row>
    <row r="1278" spans="1:26" x14ac:dyDescent="0.3">
      <c r="A1278" s="245">
        <v>118673</v>
      </c>
      <c r="B1278" s="245" t="s">
        <v>1057</v>
      </c>
      <c r="C1278" s="245" t="s">
        <v>166</v>
      </c>
      <c r="D1278" s="245" t="s">
        <v>334</v>
      </c>
      <c r="F1278" s="247"/>
      <c r="I1278" s="245" t="s">
        <v>1520</v>
      </c>
      <c r="T1278" s="249"/>
      <c r="W1278" s="245" t="s">
        <v>1573</v>
      </c>
      <c r="X1278" s="245" t="s">
        <v>1573</v>
      </c>
      <c r="Y1278" s="245" t="s">
        <v>1573</v>
      </c>
      <c r="Z1278" s="245" t="s">
        <v>1573</v>
      </c>
    </row>
    <row r="1279" spans="1:26" x14ac:dyDescent="0.3">
      <c r="A1279" s="245">
        <v>121680</v>
      </c>
      <c r="B1279" s="245" t="s">
        <v>984</v>
      </c>
      <c r="C1279" s="245" t="s">
        <v>356</v>
      </c>
      <c r="D1279" s="245" t="s">
        <v>266</v>
      </c>
      <c r="F1279" s="247"/>
      <c r="I1279" s="245" t="s">
        <v>1520</v>
      </c>
      <c r="T1279" s="249"/>
      <c r="Y1279" s="245" t="s">
        <v>1573</v>
      </c>
      <c r="Z1279" s="245" t="s">
        <v>1573</v>
      </c>
    </row>
    <row r="1280" spans="1:26" x14ac:dyDescent="0.3">
      <c r="A1280" s="245">
        <v>117208</v>
      </c>
      <c r="B1280" s="245" t="s">
        <v>1194</v>
      </c>
      <c r="C1280" s="245" t="s">
        <v>751</v>
      </c>
      <c r="D1280" s="245" t="s">
        <v>272</v>
      </c>
      <c r="F1280" s="247"/>
      <c r="I1280" s="245" t="s">
        <v>1520</v>
      </c>
      <c r="T1280" s="249"/>
      <c r="X1280" s="245" t="s">
        <v>1573</v>
      </c>
      <c r="Y1280" s="245" t="s">
        <v>1573</v>
      </c>
      <c r="Z1280" s="245" t="s">
        <v>1573</v>
      </c>
    </row>
    <row r="1281" spans="1:26" x14ac:dyDescent="0.3">
      <c r="A1281" s="245">
        <v>120365</v>
      </c>
      <c r="B1281" s="245" t="s">
        <v>1167</v>
      </c>
      <c r="C1281" s="245" t="s">
        <v>580</v>
      </c>
      <c r="D1281" s="245" t="s">
        <v>294</v>
      </c>
      <c r="F1281" s="247"/>
      <c r="I1281" s="245" t="s">
        <v>1520</v>
      </c>
      <c r="T1281" s="249"/>
      <c r="V1281" s="245" t="s">
        <v>1573</v>
      </c>
      <c r="X1281" s="245" t="s">
        <v>1573</v>
      </c>
      <c r="Y1281" s="245" t="s">
        <v>1573</v>
      </c>
      <c r="Z1281" s="245" t="s">
        <v>1573</v>
      </c>
    </row>
    <row r="1282" spans="1:26" x14ac:dyDescent="0.3">
      <c r="A1282" s="245">
        <v>121548</v>
      </c>
      <c r="B1282" s="245" t="s">
        <v>981</v>
      </c>
      <c r="C1282" s="245" t="s">
        <v>637</v>
      </c>
      <c r="D1282" s="245" t="s">
        <v>280</v>
      </c>
      <c r="F1282" s="247"/>
      <c r="I1282" s="245" t="s">
        <v>1520</v>
      </c>
      <c r="T1282" s="249"/>
      <c r="Y1282" s="245" t="s">
        <v>1573</v>
      </c>
      <c r="Z1282" s="245" t="s">
        <v>1573</v>
      </c>
    </row>
    <row r="1283" spans="1:26" x14ac:dyDescent="0.3">
      <c r="A1283" s="245">
        <v>121944</v>
      </c>
      <c r="B1283" s="245" t="s">
        <v>985</v>
      </c>
      <c r="C1283" s="245" t="s">
        <v>87</v>
      </c>
      <c r="D1283" s="245" t="s">
        <v>246</v>
      </c>
      <c r="F1283" s="247"/>
      <c r="I1283" s="245" t="s">
        <v>1520</v>
      </c>
      <c r="T1283" s="249"/>
      <c r="Y1283" s="245" t="s">
        <v>1573</v>
      </c>
      <c r="Z1283" s="245" t="s">
        <v>1573</v>
      </c>
    </row>
    <row r="1284" spans="1:26" x14ac:dyDescent="0.3">
      <c r="A1284" s="245">
        <v>120192</v>
      </c>
      <c r="B1284" s="245" t="s">
        <v>1200</v>
      </c>
      <c r="C1284" s="245" t="s">
        <v>82</v>
      </c>
      <c r="D1284" s="245" t="s">
        <v>309</v>
      </c>
      <c r="F1284" s="247"/>
      <c r="I1284" s="245" t="s">
        <v>1520</v>
      </c>
      <c r="T1284" s="249"/>
      <c r="Y1284" s="245" t="s">
        <v>1573</v>
      </c>
      <c r="Z1284" s="245" t="s">
        <v>1573</v>
      </c>
    </row>
    <row r="1285" spans="1:26" x14ac:dyDescent="0.3">
      <c r="A1285" s="245">
        <v>121139</v>
      </c>
      <c r="B1285" s="245" t="s">
        <v>1184</v>
      </c>
      <c r="C1285" s="245" t="s">
        <v>68</v>
      </c>
      <c r="D1285" s="245" t="s">
        <v>336</v>
      </c>
      <c r="F1285" s="247"/>
      <c r="I1285" s="245" t="s">
        <v>1520</v>
      </c>
      <c r="T1285" s="249"/>
      <c r="X1285" s="245" t="s">
        <v>1573</v>
      </c>
      <c r="Y1285" s="245" t="s">
        <v>1573</v>
      </c>
      <c r="Z1285" s="245" t="s">
        <v>1573</v>
      </c>
    </row>
    <row r="1286" spans="1:26" x14ac:dyDescent="0.3">
      <c r="A1286" s="245">
        <v>120298</v>
      </c>
      <c r="B1286" s="245" t="s">
        <v>1080</v>
      </c>
      <c r="C1286" s="245" t="s">
        <v>115</v>
      </c>
      <c r="D1286" s="245" t="s">
        <v>301</v>
      </c>
      <c r="F1286" s="247"/>
      <c r="I1286" s="245" t="s">
        <v>1520</v>
      </c>
      <c r="T1286" s="249"/>
      <c r="Y1286" s="245" t="s">
        <v>1573</v>
      </c>
      <c r="Z1286" s="245" t="s">
        <v>1573</v>
      </c>
    </row>
    <row r="1287" spans="1:26" x14ac:dyDescent="0.3">
      <c r="A1287" s="245">
        <v>117636</v>
      </c>
      <c r="B1287" s="245" t="s">
        <v>1385</v>
      </c>
      <c r="C1287" s="245" t="s">
        <v>82</v>
      </c>
      <c r="D1287" s="245" t="s">
        <v>330</v>
      </c>
      <c r="F1287" s="247"/>
      <c r="I1287" s="245" t="s">
        <v>1520</v>
      </c>
      <c r="T1287" s="249"/>
      <c r="V1287" s="245" t="s">
        <v>1573</v>
      </c>
      <c r="X1287" s="245" t="s">
        <v>1573</v>
      </c>
      <c r="Y1287" s="245" t="s">
        <v>1573</v>
      </c>
      <c r="Z1287" s="245" t="s">
        <v>1573</v>
      </c>
    </row>
    <row r="1288" spans="1:26" x14ac:dyDescent="0.3">
      <c r="A1288" s="245">
        <v>121229</v>
      </c>
      <c r="B1288" s="245" t="s">
        <v>923</v>
      </c>
      <c r="C1288" s="245" t="s">
        <v>155</v>
      </c>
      <c r="D1288" s="245" t="s">
        <v>924</v>
      </c>
      <c r="F1288" s="247"/>
      <c r="I1288" s="245" t="s">
        <v>1520</v>
      </c>
      <c r="T1288" s="249"/>
      <c r="W1288" s="245" t="s">
        <v>1573</v>
      </c>
      <c r="X1288" s="245" t="s">
        <v>1573</v>
      </c>
      <c r="Y1288" s="245" t="s">
        <v>1573</v>
      </c>
      <c r="Z1288" s="245" t="s">
        <v>1573</v>
      </c>
    </row>
    <row r="1289" spans="1:26" x14ac:dyDescent="0.3">
      <c r="A1289" s="245">
        <v>119649</v>
      </c>
      <c r="B1289" s="245" t="s">
        <v>973</v>
      </c>
      <c r="C1289" s="245" t="s">
        <v>70</v>
      </c>
      <c r="D1289" s="245" t="s">
        <v>584</v>
      </c>
      <c r="F1289" s="247"/>
      <c r="I1289" s="245" t="s">
        <v>1520</v>
      </c>
      <c r="T1289" s="249"/>
      <c r="Y1289" s="245" t="s">
        <v>1573</v>
      </c>
      <c r="Z1289" s="245" t="s">
        <v>1573</v>
      </c>
    </row>
    <row r="1290" spans="1:26" x14ac:dyDescent="0.3">
      <c r="A1290" s="245">
        <v>119396</v>
      </c>
      <c r="B1290" s="245" t="s">
        <v>936</v>
      </c>
      <c r="C1290" s="245" t="s">
        <v>561</v>
      </c>
      <c r="D1290" s="245" t="s">
        <v>270</v>
      </c>
      <c r="F1290" s="247"/>
      <c r="I1290" s="245" t="s">
        <v>1520</v>
      </c>
      <c r="T1290" s="249"/>
      <c r="Y1290" s="245" t="s">
        <v>1573</v>
      </c>
      <c r="Z1290" s="245" t="s">
        <v>1573</v>
      </c>
    </row>
    <row r="1291" spans="1:26" x14ac:dyDescent="0.3">
      <c r="A1291" s="245">
        <v>118767</v>
      </c>
      <c r="B1291" s="245" t="s">
        <v>1199</v>
      </c>
      <c r="C1291" s="245" t="s">
        <v>77</v>
      </c>
      <c r="D1291" s="245" t="s">
        <v>328</v>
      </c>
      <c r="F1291" s="247"/>
      <c r="I1291" s="245" t="s">
        <v>1520</v>
      </c>
      <c r="T1291" s="249"/>
      <c r="Y1291" s="245" t="s">
        <v>1573</v>
      </c>
      <c r="Z1291" s="245" t="s">
        <v>1573</v>
      </c>
    </row>
    <row r="1292" spans="1:26" x14ac:dyDescent="0.3">
      <c r="A1292" s="245">
        <v>122246</v>
      </c>
      <c r="B1292" s="245" t="s">
        <v>986</v>
      </c>
      <c r="C1292" s="245" t="s">
        <v>97</v>
      </c>
      <c r="D1292" s="245" t="s">
        <v>971</v>
      </c>
      <c r="F1292" s="247"/>
      <c r="I1292" s="245" t="s">
        <v>1520</v>
      </c>
      <c r="T1292" s="249"/>
      <c r="Y1292" s="245" t="s">
        <v>1573</v>
      </c>
      <c r="Z1292" s="245" t="s">
        <v>1573</v>
      </c>
    </row>
    <row r="1293" spans="1:26" x14ac:dyDescent="0.3">
      <c r="A1293" s="245">
        <v>118041</v>
      </c>
      <c r="B1293" s="245" t="s">
        <v>1197</v>
      </c>
      <c r="C1293" s="245" t="s">
        <v>1198</v>
      </c>
      <c r="D1293" s="245" t="s">
        <v>260</v>
      </c>
      <c r="F1293" s="247"/>
      <c r="I1293" s="245" t="s">
        <v>1520</v>
      </c>
      <c r="T1293" s="249"/>
      <c r="Y1293" s="245" t="s">
        <v>1573</v>
      </c>
      <c r="Z1293" s="245" t="s">
        <v>1573</v>
      </c>
    </row>
    <row r="1294" spans="1:26" x14ac:dyDescent="0.3">
      <c r="A1294" s="245">
        <v>121621</v>
      </c>
      <c r="B1294" s="245" t="s">
        <v>982</v>
      </c>
      <c r="C1294" s="245" t="s">
        <v>143</v>
      </c>
      <c r="D1294" s="245" t="s">
        <v>265</v>
      </c>
      <c r="F1294" s="247"/>
      <c r="I1294" s="245" t="s">
        <v>1520</v>
      </c>
      <c r="T1294" s="249"/>
      <c r="Y1294" s="245" t="s">
        <v>1573</v>
      </c>
      <c r="Z1294" s="245" t="s">
        <v>1573</v>
      </c>
    </row>
    <row r="1295" spans="1:26" x14ac:dyDescent="0.3">
      <c r="A1295" s="245">
        <v>120270</v>
      </c>
      <c r="B1295" s="245" t="s">
        <v>1078</v>
      </c>
      <c r="C1295" s="245" t="s">
        <v>1079</v>
      </c>
      <c r="D1295" s="245" t="s">
        <v>280</v>
      </c>
      <c r="F1295" s="247"/>
      <c r="I1295" s="245" t="s">
        <v>1520</v>
      </c>
      <c r="T1295" s="249"/>
      <c r="Y1295" s="245" t="s">
        <v>1573</v>
      </c>
      <c r="Z1295" s="245" t="s">
        <v>1573</v>
      </c>
    </row>
    <row r="1296" spans="1:26" x14ac:dyDescent="0.3">
      <c r="A1296" s="245">
        <v>118573</v>
      </c>
      <c r="B1296" s="245" t="s">
        <v>1412</v>
      </c>
      <c r="C1296" s="245" t="s">
        <v>755</v>
      </c>
      <c r="D1296" s="245" t="s">
        <v>265</v>
      </c>
      <c r="F1296" s="247"/>
      <c r="I1296" s="245" t="s">
        <v>1520</v>
      </c>
      <c r="T1296" s="249"/>
      <c r="W1296" s="245" t="s">
        <v>1573</v>
      </c>
      <c r="X1296" s="245" t="s">
        <v>1573</v>
      </c>
      <c r="Y1296" s="245" t="s">
        <v>1573</v>
      </c>
      <c r="Z1296" s="245" t="s">
        <v>1573</v>
      </c>
    </row>
    <row r="1297" spans="1:28" x14ac:dyDescent="0.3">
      <c r="A1297" s="245">
        <v>118821</v>
      </c>
      <c r="B1297" s="245" t="s">
        <v>1417</v>
      </c>
      <c r="C1297" s="245" t="s">
        <v>97</v>
      </c>
      <c r="D1297" s="245" t="s">
        <v>294</v>
      </c>
      <c r="F1297" s="247"/>
      <c r="I1297" s="245" t="s">
        <v>1520</v>
      </c>
      <c r="T1297" s="249"/>
      <c r="Y1297" s="245" t="s">
        <v>1573</v>
      </c>
      <c r="Z1297" s="245" t="s">
        <v>1573</v>
      </c>
    </row>
    <row r="1298" spans="1:28" x14ac:dyDescent="0.3">
      <c r="A1298" s="245">
        <v>119617</v>
      </c>
      <c r="B1298" s="245" t="s">
        <v>930</v>
      </c>
      <c r="C1298" s="245" t="s">
        <v>118</v>
      </c>
      <c r="D1298" s="245" t="s">
        <v>207</v>
      </c>
      <c r="F1298" s="247"/>
      <c r="I1298" s="245" t="s">
        <v>1520</v>
      </c>
      <c r="T1298" s="249"/>
      <c r="W1298" s="245" t="s">
        <v>1573</v>
      </c>
      <c r="X1298" s="245" t="s">
        <v>1573</v>
      </c>
      <c r="Y1298" s="245" t="s">
        <v>1573</v>
      </c>
      <c r="Z1298" s="245" t="s">
        <v>1573</v>
      </c>
    </row>
    <row r="1299" spans="1:28" x14ac:dyDescent="0.3">
      <c r="A1299" s="245">
        <v>118416</v>
      </c>
      <c r="B1299" s="245" t="s">
        <v>939</v>
      </c>
      <c r="C1299" s="245" t="s">
        <v>152</v>
      </c>
      <c r="D1299" s="245" t="s">
        <v>301</v>
      </c>
      <c r="F1299" s="247"/>
      <c r="I1299" s="245" t="s">
        <v>1520</v>
      </c>
      <c r="T1299" s="249"/>
      <c r="W1299" s="245" t="s">
        <v>1573</v>
      </c>
      <c r="X1299" s="245" t="s">
        <v>1573</v>
      </c>
      <c r="Y1299" s="245" t="s">
        <v>1573</v>
      </c>
      <c r="Z1299" s="245" t="s">
        <v>1573</v>
      </c>
    </row>
    <row r="1300" spans="1:28" x14ac:dyDescent="0.3">
      <c r="A1300" s="245">
        <v>122323</v>
      </c>
      <c r="B1300" s="245" t="s">
        <v>680</v>
      </c>
      <c r="C1300" s="245" t="s">
        <v>641</v>
      </c>
      <c r="D1300" s="245" t="s">
        <v>280</v>
      </c>
      <c r="F1300" s="247"/>
      <c r="I1300" s="245" t="s">
        <v>1520</v>
      </c>
      <c r="T1300" s="249"/>
      <c r="W1300" s="245" t="s">
        <v>1573</v>
      </c>
      <c r="X1300" s="245" t="s">
        <v>1573</v>
      </c>
      <c r="Y1300" s="245" t="s">
        <v>1573</v>
      </c>
      <c r="Z1300" s="245" t="s">
        <v>1573</v>
      </c>
    </row>
    <row r="1301" spans="1:28" x14ac:dyDescent="0.3">
      <c r="A1301" s="245">
        <v>121842</v>
      </c>
      <c r="B1301" s="245" t="s">
        <v>980</v>
      </c>
      <c r="C1301" s="245" t="s">
        <v>143</v>
      </c>
      <c r="D1301" s="245" t="s">
        <v>297</v>
      </c>
      <c r="F1301" s="247"/>
      <c r="I1301" s="245" t="s">
        <v>1520</v>
      </c>
      <c r="T1301" s="249"/>
      <c r="Y1301" s="245" t="s">
        <v>1573</v>
      </c>
      <c r="Z1301" s="245" t="s">
        <v>1573</v>
      </c>
    </row>
    <row r="1302" spans="1:28" x14ac:dyDescent="0.3">
      <c r="A1302" s="245">
        <v>120357</v>
      </c>
      <c r="B1302" s="245" t="s">
        <v>992</v>
      </c>
      <c r="C1302" s="245" t="s">
        <v>163</v>
      </c>
      <c r="D1302" s="245" t="s">
        <v>581</v>
      </c>
      <c r="F1302" s="247"/>
      <c r="I1302" s="245" t="s">
        <v>1520</v>
      </c>
      <c r="T1302" s="249"/>
      <c r="Y1302" s="245" t="s">
        <v>1573</v>
      </c>
      <c r="Z1302" s="245" t="s">
        <v>1573</v>
      </c>
    </row>
    <row r="1303" spans="1:28" x14ac:dyDescent="0.3">
      <c r="A1303" s="245">
        <v>120938</v>
      </c>
      <c r="B1303" s="245" t="s">
        <v>1195</v>
      </c>
      <c r="C1303" s="245" t="s">
        <v>191</v>
      </c>
      <c r="D1303" s="245" t="s">
        <v>341</v>
      </c>
      <c r="F1303" s="247"/>
      <c r="I1303" s="245" t="s">
        <v>1520</v>
      </c>
      <c r="T1303" s="249"/>
      <c r="Y1303" s="245" t="s">
        <v>1573</v>
      </c>
      <c r="Z1303" s="245" t="s">
        <v>1573</v>
      </c>
    </row>
    <row r="1304" spans="1:28" x14ac:dyDescent="0.3">
      <c r="A1304" s="245">
        <v>118454</v>
      </c>
      <c r="B1304" s="245" t="s">
        <v>951</v>
      </c>
      <c r="C1304" s="245" t="s">
        <v>855</v>
      </c>
      <c r="D1304" s="245" t="s">
        <v>1155</v>
      </c>
      <c r="I1304" s="245" t="s">
        <v>1520</v>
      </c>
      <c r="T1304" s="249"/>
      <c r="Z1304" s="245" t="s">
        <v>1573</v>
      </c>
    </row>
    <row r="1305" spans="1:28" x14ac:dyDescent="0.3">
      <c r="A1305" s="245">
        <v>105646</v>
      </c>
      <c r="B1305" s="245" t="s">
        <v>1014</v>
      </c>
      <c r="C1305" s="245" t="s">
        <v>128</v>
      </c>
      <c r="D1305" s="245" t="s">
        <v>254</v>
      </c>
      <c r="F1305" s="247"/>
      <c r="I1305" s="245" t="s">
        <v>1520</v>
      </c>
      <c r="T1305" s="249"/>
      <c r="Z1305" s="245" t="s">
        <v>1573</v>
      </c>
    </row>
    <row r="1306" spans="1:28" x14ac:dyDescent="0.3">
      <c r="A1306" s="245">
        <v>116721</v>
      </c>
      <c r="B1306" s="245" t="s">
        <v>1126</v>
      </c>
      <c r="C1306" s="245" t="s">
        <v>115</v>
      </c>
      <c r="D1306" s="245" t="s">
        <v>301</v>
      </c>
      <c r="F1306" s="247"/>
      <c r="I1306" s="245" t="s">
        <v>1520</v>
      </c>
      <c r="T1306" s="249"/>
      <c r="Z1306" s="245" t="s">
        <v>1573</v>
      </c>
      <c r="AA1306" s="245">
        <v>1</v>
      </c>
      <c r="AB1306" s="245" t="s">
        <v>848</v>
      </c>
    </row>
    <row r="1307" spans="1:28" x14ac:dyDescent="0.3">
      <c r="A1307" s="245">
        <v>111672</v>
      </c>
      <c r="B1307" s="245" t="s">
        <v>1297</v>
      </c>
      <c r="C1307" s="245" t="s">
        <v>72</v>
      </c>
      <c r="D1307" s="245" t="s">
        <v>265</v>
      </c>
      <c r="F1307" s="247"/>
      <c r="I1307" s="245" t="s">
        <v>1520</v>
      </c>
      <c r="T1307" s="249"/>
      <c r="W1307" s="245" t="s">
        <v>1573</v>
      </c>
      <c r="Z1307" s="245" t="s">
        <v>1573</v>
      </c>
      <c r="AA1307" s="245">
        <v>2</v>
      </c>
      <c r="AB1307" s="245" t="s">
        <v>772</v>
      </c>
    </row>
    <row r="1308" spans="1:28" x14ac:dyDescent="0.3">
      <c r="A1308" s="245">
        <v>118797</v>
      </c>
      <c r="B1308" s="245" t="s">
        <v>1468</v>
      </c>
      <c r="C1308" s="245" t="s">
        <v>1469</v>
      </c>
      <c r="D1308" s="245" t="s">
        <v>1470</v>
      </c>
      <c r="I1308" s="245" t="s">
        <v>1520</v>
      </c>
      <c r="T1308" s="249"/>
      <c r="Z1308" s="245" t="s">
        <v>1573</v>
      </c>
      <c r="AA1308" s="245">
        <v>3</v>
      </c>
      <c r="AB1308" s="245" t="s">
        <v>849</v>
      </c>
    </row>
    <row r="1309" spans="1:28" x14ac:dyDescent="0.3">
      <c r="A1309" s="245">
        <v>121382</v>
      </c>
      <c r="B1309" s="245" t="s">
        <v>882</v>
      </c>
      <c r="C1309" s="245" t="s">
        <v>136</v>
      </c>
      <c r="D1309" s="245" t="s">
        <v>340</v>
      </c>
      <c r="F1309" s="247"/>
      <c r="I1309" s="245" t="s">
        <v>1520</v>
      </c>
      <c r="T1309" s="249"/>
      <c r="W1309" s="245" t="s">
        <v>1573</v>
      </c>
      <c r="X1309" s="245" t="s">
        <v>1573</v>
      </c>
      <c r="Z1309" s="245" t="s">
        <v>1573</v>
      </c>
      <c r="AA1309" s="245">
        <v>4</v>
      </c>
      <c r="AB1309" s="245" t="s">
        <v>1522</v>
      </c>
    </row>
    <row r="1310" spans="1:28" x14ac:dyDescent="0.3">
      <c r="A1310" s="245">
        <v>118090</v>
      </c>
      <c r="B1310" s="245" t="s">
        <v>1222</v>
      </c>
      <c r="C1310" s="245" t="s">
        <v>81</v>
      </c>
      <c r="D1310" s="245" t="s">
        <v>266</v>
      </c>
      <c r="F1310" s="247"/>
      <c r="I1310" s="245" t="s">
        <v>1520</v>
      </c>
      <c r="T1310" s="249"/>
      <c r="Z1310" s="245" t="s">
        <v>1573</v>
      </c>
      <c r="AA1310" s="245">
        <v>5</v>
      </c>
      <c r="AB1310" s="245" t="s">
        <v>850</v>
      </c>
    </row>
    <row r="1311" spans="1:28" x14ac:dyDescent="0.3">
      <c r="A1311" s="245">
        <v>120920</v>
      </c>
      <c r="B1311" s="245" t="s">
        <v>1203</v>
      </c>
      <c r="C1311" s="245" t="s">
        <v>209</v>
      </c>
      <c r="D1311" s="245" t="s">
        <v>275</v>
      </c>
      <c r="F1311" s="247"/>
      <c r="I1311" s="245" t="s">
        <v>1520</v>
      </c>
      <c r="T1311" s="249"/>
      <c r="Z1311" s="245" t="s">
        <v>1573</v>
      </c>
    </row>
    <row r="1312" spans="1:28" x14ac:dyDescent="0.3">
      <c r="A1312" s="245">
        <v>119906</v>
      </c>
      <c r="B1312" s="245" t="s">
        <v>1095</v>
      </c>
      <c r="C1312" s="245" t="s">
        <v>114</v>
      </c>
      <c r="D1312" s="245" t="s">
        <v>266</v>
      </c>
      <c r="F1312" s="247"/>
      <c r="I1312" s="245" t="s">
        <v>1520</v>
      </c>
      <c r="T1312" s="249"/>
      <c r="Z1312" s="245" t="s">
        <v>1573</v>
      </c>
    </row>
    <row r="1313" spans="1:26" x14ac:dyDescent="0.3">
      <c r="A1313" s="245">
        <v>119547</v>
      </c>
      <c r="B1313" s="245" t="s">
        <v>915</v>
      </c>
      <c r="C1313" s="245" t="s">
        <v>97</v>
      </c>
      <c r="D1313" s="245" t="s">
        <v>261</v>
      </c>
      <c r="F1313" s="247"/>
      <c r="I1313" s="245" t="s">
        <v>1520</v>
      </c>
      <c r="T1313" s="249"/>
      <c r="Z1313" s="245" t="s">
        <v>1573</v>
      </c>
    </row>
    <row r="1314" spans="1:26" x14ac:dyDescent="0.3">
      <c r="A1314" s="245">
        <v>116034</v>
      </c>
      <c r="B1314" s="245" t="s">
        <v>1088</v>
      </c>
      <c r="C1314" s="245" t="s">
        <v>641</v>
      </c>
      <c r="D1314" s="245" t="s">
        <v>304</v>
      </c>
      <c r="F1314" s="247"/>
      <c r="I1314" s="245" t="s">
        <v>1520</v>
      </c>
      <c r="T1314" s="249"/>
      <c r="Z1314" s="245" t="s">
        <v>1573</v>
      </c>
    </row>
    <row r="1315" spans="1:26" x14ac:dyDescent="0.3">
      <c r="A1315" s="245">
        <v>116398</v>
      </c>
      <c r="B1315" s="245" t="s">
        <v>1125</v>
      </c>
      <c r="C1315" s="245" t="s">
        <v>556</v>
      </c>
      <c r="D1315" s="245" t="s">
        <v>371</v>
      </c>
      <c r="F1315" s="247"/>
      <c r="I1315" s="245" t="s">
        <v>1520</v>
      </c>
      <c r="T1315" s="249"/>
      <c r="Z1315" s="245" t="s">
        <v>1573</v>
      </c>
    </row>
    <row r="1316" spans="1:26" x14ac:dyDescent="0.3">
      <c r="A1316" s="245">
        <v>118721</v>
      </c>
      <c r="B1316" s="245" t="s">
        <v>1137</v>
      </c>
      <c r="C1316" s="245" t="s">
        <v>141</v>
      </c>
      <c r="D1316" s="245" t="s">
        <v>685</v>
      </c>
      <c r="F1316" s="247"/>
      <c r="I1316" s="245" t="s">
        <v>1520</v>
      </c>
      <c r="T1316" s="249"/>
      <c r="Z1316" s="245" t="s">
        <v>1573</v>
      </c>
    </row>
    <row r="1317" spans="1:26" x14ac:dyDescent="0.3">
      <c r="A1317" s="245">
        <v>119283</v>
      </c>
      <c r="B1317" s="245" t="s">
        <v>1150</v>
      </c>
      <c r="C1317" s="245" t="s">
        <v>723</v>
      </c>
      <c r="D1317" s="245" t="s">
        <v>312</v>
      </c>
      <c r="F1317" s="247"/>
      <c r="I1317" s="245" t="s">
        <v>1520</v>
      </c>
      <c r="T1317" s="249"/>
      <c r="Z1317" s="245" t="s">
        <v>1573</v>
      </c>
    </row>
    <row r="1318" spans="1:26" x14ac:dyDescent="0.3">
      <c r="A1318" s="245">
        <v>119919</v>
      </c>
      <c r="B1318" s="245" t="s">
        <v>1211</v>
      </c>
      <c r="C1318" s="245" t="s">
        <v>1212</v>
      </c>
      <c r="D1318" s="245" t="s">
        <v>319</v>
      </c>
      <c r="F1318" s="247"/>
      <c r="I1318" s="245" t="s">
        <v>1520</v>
      </c>
      <c r="T1318" s="249"/>
      <c r="Z1318" s="245" t="s">
        <v>1573</v>
      </c>
    </row>
    <row r="1319" spans="1:26" x14ac:dyDescent="0.3">
      <c r="A1319" s="245">
        <v>119849</v>
      </c>
      <c r="B1319" s="245" t="s">
        <v>1219</v>
      </c>
      <c r="C1319" s="245" t="s">
        <v>1220</v>
      </c>
      <c r="D1319" s="245" t="s">
        <v>1221</v>
      </c>
      <c r="F1319" s="247"/>
      <c r="I1319" s="245" t="s">
        <v>1520</v>
      </c>
      <c r="T1319" s="249"/>
      <c r="Z1319" s="245" t="s">
        <v>1573</v>
      </c>
    </row>
    <row r="1320" spans="1:26" x14ac:dyDescent="0.3">
      <c r="A1320" s="245">
        <v>120097</v>
      </c>
      <c r="B1320" s="245" t="s">
        <v>1228</v>
      </c>
      <c r="C1320" s="245" t="s">
        <v>117</v>
      </c>
      <c r="D1320" s="245" t="s">
        <v>301</v>
      </c>
      <c r="F1320" s="247"/>
      <c r="I1320" s="245" t="s">
        <v>1520</v>
      </c>
      <c r="T1320" s="249"/>
      <c r="Z1320" s="245" t="s">
        <v>1573</v>
      </c>
    </row>
    <row r="1321" spans="1:26" ht="18" x14ac:dyDescent="0.3">
      <c r="A1321" s="245">
        <v>110014</v>
      </c>
      <c r="B1321" s="245" t="s">
        <v>1452</v>
      </c>
      <c r="C1321" s="245" t="s">
        <v>72</v>
      </c>
      <c r="D1321" s="245" t="s">
        <v>275</v>
      </c>
      <c r="I1321" s="245" t="s">
        <v>1520</v>
      </c>
      <c r="T1321" s="249"/>
      <c r="V1321" s="251"/>
      <c r="W1321" s="251"/>
      <c r="X1321" s="251"/>
      <c r="Z1321" s="245" t="s">
        <v>1573</v>
      </c>
    </row>
    <row r="1322" spans="1:26" x14ac:dyDescent="0.3">
      <c r="A1322" s="245">
        <v>116802</v>
      </c>
      <c r="B1322" s="245" t="s">
        <v>1460</v>
      </c>
      <c r="C1322" s="245" t="s">
        <v>510</v>
      </c>
      <c r="D1322" s="245" t="s">
        <v>301</v>
      </c>
      <c r="I1322" s="245" t="s">
        <v>1520</v>
      </c>
      <c r="T1322" s="249"/>
      <c r="Z1322" s="245" t="s">
        <v>1573</v>
      </c>
    </row>
    <row r="1323" spans="1:26" x14ac:dyDescent="0.3">
      <c r="A1323" s="245">
        <v>114909</v>
      </c>
      <c r="B1323" s="245" t="s">
        <v>1328</v>
      </c>
      <c r="C1323" s="245" t="s">
        <v>195</v>
      </c>
      <c r="D1323" s="245" t="s">
        <v>288</v>
      </c>
      <c r="F1323" s="247"/>
      <c r="I1323" s="245" t="s">
        <v>1520</v>
      </c>
      <c r="T1323" s="249"/>
      <c r="Z1323" s="245" t="s">
        <v>1573</v>
      </c>
    </row>
    <row r="1324" spans="1:26" x14ac:dyDescent="0.3">
      <c r="A1324" s="245">
        <v>116378</v>
      </c>
      <c r="B1324" s="245" t="s">
        <v>1353</v>
      </c>
      <c r="C1324" s="245" t="s">
        <v>692</v>
      </c>
      <c r="D1324" s="245" t="s">
        <v>287</v>
      </c>
      <c r="F1324" s="247"/>
      <c r="I1324" s="245" t="s">
        <v>1520</v>
      </c>
      <c r="T1324" s="249"/>
      <c r="Z1324" s="245" t="s">
        <v>1573</v>
      </c>
    </row>
    <row r="1325" spans="1:26" x14ac:dyDescent="0.3">
      <c r="A1325" s="245">
        <v>119437</v>
      </c>
      <c r="B1325" s="245" t="s">
        <v>1156</v>
      </c>
      <c r="C1325" s="245" t="s">
        <v>75</v>
      </c>
      <c r="D1325" s="245" t="s">
        <v>265</v>
      </c>
      <c r="F1325" s="247"/>
      <c r="I1325" s="245" t="s">
        <v>1520</v>
      </c>
      <c r="T1325" s="249"/>
      <c r="Z1325" s="245" t="s">
        <v>1573</v>
      </c>
    </row>
    <row r="1326" spans="1:26" x14ac:dyDescent="0.3">
      <c r="A1326" s="245">
        <v>119583</v>
      </c>
      <c r="B1326" s="245" t="s">
        <v>1161</v>
      </c>
      <c r="C1326" s="245" t="s">
        <v>76</v>
      </c>
      <c r="D1326" s="245" t="s">
        <v>294</v>
      </c>
      <c r="F1326" s="247"/>
      <c r="I1326" s="245" t="s">
        <v>1520</v>
      </c>
      <c r="T1326" s="249"/>
      <c r="Z1326" s="245" t="s">
        <v>1573</v>
      </c>
    </row>
    <row r="1327" spans="1:26" x14ac:dyDescent="0.3">
      <c r="A1327" s="245">
        <v>120748</v>
      </c>
      <c r="B1327" s="245" t="s">
        <v>1231</v>
      </c>
      <c r="C1327" s="245" t="s">
        <v>93</v>
      </c>
      <c r="D1327" s="245" t="s">
        <v>273</v>
      </c>
      <c r="F1327" s="247"/>
      <c r="I1327" s="245" t="s">
        <v>1520</v>
      </c>
      <c r="T1327" s="249"/>
      <c r="Z1327" s="245" t="s">
        <v>1573</v>
      </c>
    </row>
    <row r="1328" spans="1:26" x14ac:dyDescent="0.3">
      <c r="A1328" s="245">
        <v>121265</v>
      </c>
      <c r="B1328" s="245" t="s">
        <v>881</v>
      </c>
      <c r="C1328" s="245" t="s">
        <v>115</v>
      </c>
      <c r="D1328" s="245" t="s">
        <v>275</v>
      </c>
      <c r="F1328" s="247"/>
      <c r="I1328" s="245" t="s">
        <v>1520</v>
      </c>
      <c r="T1328" s="249"/>
      <c r="Z1328" s="245" t="s">
        <v>1573</v>
      </c>
    </row>
    <row r="1329" spans="1:26" x14ac:dyDescent="0.3">
      <c r="A1329" s="245">
        <v>122195</v>
      </c>
      <c r="B1329" s="245" t="s">
        <v>899</v>
      </c>
      <c r="C1329" s="245" t="s">
        <v>569</v>
      </c>
      <c r="D1329" s="245" t="s">
        <v>900</v>
      </c>
      <c r="F1329" s="247"/>
      <c r="I1329" s="245" t="s">
        <v>1520</v>
      </c>
      <c r="T1329" s="249"/>
      <c r="Z1329" s="245" t="s">
        <v>1573</v>
      </c>
    </row>
    <row r="1330" spans="1:26" x14ac:dyDescent="0.3">
      <c r="A1330" s="245">
        <v>119454</v>
      </c>
      <c r="B1330" s="245" t="s">
        <v>1157</v>
      </c>
      <c r="C1330" s="245" t="s">
        <v>115</v>
      </c>
      <c r="D1330" s="245" t="s">
        <v>1158</v>
      </c>
      <c r="F1330" s="247"/>
      <c r="I1330" s="245" t="s">
        <v>1520</v>
      </c>
      <c r="T1330" s="249"/>
      <c r="Z1330" s="245" t="s">
        <v>1573</v>
      </c>
    </row>
    <row r="1331" spans="1:26" x14ac:dyDescent="0.3">
      <c r="A1331" s="245">
        <v>119199</v>
      </c>
      <c r="B1331" s="245" t="s">
        <v>1146</v>
      </c>
      <c r="C1331" s="245" t="s">
        <v>224</v>
      </c>
      <c r="D1331" s="245" t="s">
        <v>318</v>
      </c>
      <c r="F1331" s="247"/>
      <c r="I1331" s="245" t="s">
        <v>1520</v>
      </c>
      <c r="T1331" s="249"/>
      <c r="X1331" s="245" t="s">
        <v>1573</v>
      </c>
      <c r="Z1331" s="245" t="s">
        <v>1573</v>
      </c>
    </row>
    <row r="1332" spans="1:26" x14ac:dyDescent="0.3">
      <c r="A1332" s="245">
        <v>118801</v>
      </c>
      <c r="B1332" s="245" t="s">
        <v>1227</v>
      </c>
      <c r="C1332" s="245" t="s">
        <v>78</v>
      </c>
      <c r="D1332" s="245" t="s">
        <v>259</v>
      </c>
      <c r="F1332" s="247"/>
      <c r="I1332" s="245" t="s">
        <v>1520</v>
      </c>
      <c r="T1332" s="249"/>
      <c r="Z1332" s="245" t="s">
        <v>1573</v>
      </c>
    </row>
    <row r="1333" spans="1:26" x14ac:dyDescent="0.3">
      <c r="A1333" s="245">
        <v>117473</v>
      </c>
      <c r="B1333" s="245" t="s">
        <v>1131</v>
      </c>
      <c r="C1333" s="245" t="s">
        <v>141</v>
      </c>
      <c r="D1333" s="245" t="s">
        <v>254</v>
      </c>
      <c r="F1333" s="247"/>
      <c r="I1333" s="245" t="s">
        <v>1520</v>
      </c>
      <c r="T1333" s="249"/>
      <c r="Z1333" s="245" t="s">
        <v>1573</v>
      </c>
    </row>
    <row r="1334" spans="1:26" x14ac:dyDescent="0.3">
      <c r="A1334" s="245">
        <v>121815</v>
      </c>
      <c r="B1334" s="245" t="s">
        <v>891</v>
      </c>
      <c r="C1334" s="245" t="s">
        <v>78</v>
      </c>
      <c r="D1334" s="245" t="s">
        <v>564</v>
      </c>
      <c r="F1334" s="247"/>
      <c r="I1334" s="245" t="s">
        <v>1520</v>
      </c>
      <c r="T1334" s="249"/>
      <c r="Z1334" s="245" t="s">
        <v>1573</v>
      </c>
    </row>
    <row r="1335" spans="1:26" x14ac:dyDescent="0.3">
      <c r="A1335" s="245">
        <v>115309</v>
      </c>
      <c r="B1335" s="245" t="s">
        <v>1120</v>
      </c>
      <c r="C1335" s="245" t="s">
        <v>577</v>
      </c>
      <c r="D1335" s="245" t="s">
        <v>248</v>
      </c>
      <c r="F1335" s="247"/>
      <c r="I1335" s="245" t="s">
        <v>1520</v>
      </c>
      <c r="T1335" s="249"/>
      <c r="Z1335" s="245" t="s">
        <v>1573</v>
      </c>
    </row>
    <row r="1336" spans="1:26" x14ac:dyDescent="0.3">
      <c r="A1336" s="245">
        <v>116044</v>
      </c>
      <c r="B1336" s="245" t="s">
        <v>1122</v>
      </c>
      <c r="C1336" s="245" t="s">
        <v>77</v>
      </c>
      <c r="D1336" s="245" t="s">
        <v>248</v>
      </c>
      <c r="F1336" s="247"/>
      <c r="I1336" s="245" t="s">
        <v>1520</v>
      </c>
      <c r="T1336" s="249"/>
      <c r="Z1336" s="245" t="s">
        <v>1573</v>
      </c>
    </row>
    <row r="1337" spans="1:26" x14ac:dyDescent="0.3">
      <c r="A1337" s="245">
        <v>119166</v>
      </c>
      <c r="B1337" s="245" t="s">
        <v>1144</v>
      </c>
      <c r="C1337" s="245" t="s">
        <v>106</v>
      </c>
      <c r="D1337" s="245" t="s">
        <v>1085</v>
      </c>
      <c r="F1337" s="247"/>
      <c r="I1337" s="245" t="s">
        <v>1520</v>
      </c>
      <c r="T1337" s="249"/>
      <c r="Z1337" s="245" t="s">
        <v>1573</v>
      </c>
    </row>
    <row r="1338" spans="1:26" x14ac:dyDescent="0.3">
      <c r="A1338" s="245">
        <v>118390</v>
      </c>
      <c r="B1338" s="245" t="s">
        <v>1205</v>
      </c>
      <c r="C1338" s="245" t="s">
        <v>75</v>
      </c>
      <c r="D1338" s="245" t="s">
        <v>348</v>
      </c>
      <c r="F1338" s="247"/>
      <c r="I1338" s="245" t="s">
        <v>1520</v>
      </c>
      <c r="T1338" s="249"/>
      <c r="Z1338" s="245" t="s">
        <v>1573</v>
      </c>
    </row>
    <row r="1339" spans="1:26" x14ac:dyDescent="0.3">
      <c r="A1339" s="245">
        <v>115661</v>
      </c>
      <c r="B1339" s="245" t="s">
        <v>1339</v>
      </c>
      <c r="C1339" s="245" t="s">
        <v>543</v>
      </c>
      <c r="D1339" s="245" t="s">
        <v>379</v>
      </c>
      <c r="F1339" s="247"/>
      <c r="I1339" s="245" t="s">
        <v>1520</v>
      </c>
      <c r="T1339" s="249"/>
      <c r="Z1339" s="245" t="s">
        <v>1573</v>
      </c>
    </row>
    <row r="1340" spans="1:26" x14ac:dyDescent="0.3">
      <c r="A1340" s="245">
        <v>115662</v>
      </c>
      <c r="B1340" s="245" t="s">
        <v>1340</v>
      </c>
      <c r="C1340" s="245" t="s">
        <v>152</v>
      </c>
      <c r="D1340" s="245" t="s">
        <v>314</v>
      </c>
      <c r="F1340" s="247"/>
      <c r="I1340" s="245" t="s">
        <v>1520</v>
      </c>
      <c r="T1340" s="249"/>
      <c r="Z1340" s="245" t="s">
        <v>1573</v>
      </c>
    </row>
    <row r="1341" spans="1:26" x14ac:dyDescent="0.3">
      <c r="A1341" s="245">
        <v>116767</v>
      </c>
      <c r="B1341" s="245" t="s">
        <v>1459</v>
      </c>
      <c r="C1341" s="245" t="s">
        <v>106</v>
      </c>
      <c r="D1341" s="245" t="s">
        <v>341</v>
      </c>
      <c r="I1341" s="245" t="s">
        <v>1520</v>
      </c>
      <c r="T1341" s="249"/>
      <c r="Z1341" s="245" t="s">
        <v>1573</v>
      </c>
    </row>
    <row r="1342" spans="1:26" x14ac:dyDescent="0.3">
      <c r="A1342" s="245">
        <v>114612</v>
      </c>
      <c r="B1342" s="245" t="s">
        <v>1323</v>
      </c>
      <c r="C1342" s="245" t="s">
        <v>105</v>
      </c>
      <c r="D1342" s="245" t="s">
        <v>321</v>
      </c>
      <c r="F1342" s="247"/>
      <c r="I1342" s="245" t="s">
        <v>1520</v>
      </c>
      <c r="T1342" s="249"/>
      <c r="V1342" s="245" t="s">
        <v>1573</v>
      </c>
      <c r="Z1342" s="245" t="s">
        <v>1573</v>
      </c>
    </row>
    <row r="1343" spans="1:26" x14ac:dyDescent="0.3">
      <c r="A1343" s="245">
        <v>112269</v>
      </c>
      <c r="B1343" s="245" t="s">
        <v>1298</v>
      </c>
      <c r="C1343" s="245" t="s">
        <v>208</v>
      </c>
      <c r="D1343" s="245" t="s">
        <v>310</v>
      </c>
      <c r="F1343" s="247"/>
      <c r="I1343" s="245" t="s">
        <v>1520</v>
      </c>
      <c r="T1343" s="249"/>
      <c r="Z1343" s="245" t="s">
        <v>1573</v>
      </c>
    </row>
    <row r="1344" spans="1:26" x14ac:dyDescent="0.3">
      <c r="A1344" s="245">
        <v>112552</v>
      </c>
      <c r="B1344" s="245" t="s">
        <v>1477</v>
      </c>
      <c r="C1344" s="245" t="s">
        <v>208</v>
      </c>
      <c r="D1344" s="245" t="s">
        <v>676</v>
      </c>
      <c r="I1344" s="245" t="s">
        <v>1520</v>
      </c>
      <c r="T1344" s="249"/>
      <c r="Z1344" s="245" t="s">
        <v>1573</v>
      </c>
    </row>
    <row r="1345" spans="1:26" x14ac:dyDescent="0.3">
      <c r="A1345" s="245">
        <v>120229</v>
      </c>
      <c r="B1345" s="245" t="s">
        <v>872</v>
      </c>
      <c r="C1345" s="245" t="s">
        <v>96</v>
      </c>
      <c r="D1345" s="245" t="s">
        <v>873</v>
      </c>
      <c r="F1345" s="247"/>
      <c r="I1345" s="245" t="s">
        <v>1520</v>
      </c>
      <c r="T1345" s="249"/>
      <c r="X1345" s="245" t="s">
        <v>1573</v>
      </c>
      <c r="Z1345" s="245" t="s">
        <v>1573</v>
      </c>
    </row>
    <row r="1346" spans="1:26" x14ac:dyDescent="0.3">
      <c r="A1346" s="245">
        <v>103795</v>
      </c>
      <c r="B1346" s="245" t="s">
        <v>1475</v>
      </c>
      <c r="C1346" s="245" t="s">
        <v>115</v>
      </c>
      <c r="D1346" s="245" t="s">
        <v>280</v>
      </c>
      <c r="I1346" s="245" t="s">
        <v>1520</v>
      </c>
      <c r="T1346" s="249"/>
      <c r="Z1346" s="245" t="s">
        <v>1573</v>
      </c>
    </row>
    <row r="1347" spans="1:26" x14ac:dyDescent="0.3">
      <c r="A1347" s="245">
        <v>110159</v>
      </c>
      <c r="B1347" s="245" t="s">
        <v>1289</v>
      </c>
      <c r="C1347" s="245" t="s">
        <v>512</v>
      </c>
      <c r="D1347" s="245" t="s">
        <v>1105</v>
      </c>
      <c r="F1347" s="247"/>
      <c r="I1347" s="245" t="s">
        <v>1520</v>
      </c>
      <c r="T1347" s="249"/>
      <c r="Z1347" s="245" t="s">
        <v>1573</v>
      </c>
    </row>
    <row r="1348" spans="1:26" x14ac:dyDescent="0.3">
      <c r="A1348" s="245">
        <v>121918</v>
      </c>
      <c r="B1348" s="245" t="s">
        <v>750</v>
      </c>
      <c r="C1348" s="245" t="s">
        <v>74</v>
      </c>
      <c r="D1348" s="245" t="s">
        <v>339</v>
      </c>
      <c r="F1348" s="247"/>
      <c r="I1348" s="245" t="s">
        <v>1520</v>
      </c>
      <c r="T1348" s="249"/>
      <c r="X1348" s="245" t="s">
        <v>1573</v>
      </c>
      <c r="Z1348" s="245" t="s">
        <v>1573</v>
      </c>
    </row>
    <row r="1349" spans="1:26" x14ac:dyDescent="0.3">
      <c r="A1349" s="245">
        <v>118397</v>
      </c>
      <c r="B1349" s="245" t="s">
        <v>1466</v>
      </c>
      <c r="C1349" s="245" t="s">
        <v>69</v>
      </c>
      <c r="D1349" s="245" t="s">
        <v>335</v>
      </c>
      <c r="I1349" s="245" t="s">
        <v>1520</v>
      </c>
      <c r="T1349" s="249"/>
      <c r="Z1349" s="245" t="s">
        <v>1573</v>
      </c>
    </row>
    <row r="1350" spans="1:26" x14ac:dyDescent="0.3">
      <c r="A1350" s="245">
        <v>117844</v>
      </c>
      <c r="B1350" s="245" t="s">
        <v>1464</v>
      </c>
      <c r="C1350" s="245" t="s">
        <v>514</v>
      </c>
      <c r="D1350" s="245" t="s">
        <v>250</v>
      </c>
      <c r="I1350" s="245" t="s">
        <v>1520</v>
      </c>
      <c r="T1350" s="249"/>
      <c r="Z1350" s="245" t="s">
        <v>1573</v>
      </c>
    </row>
    <row r="1351" spans="1:26" x14ac:dyDescent="0.3">
      <c r="A1351" s="245">
        <v>120961</v>
      </c>
      <c r="B1351" s="245" t="s">
        <v>1213</v>
      </c>
      <c r="C1351" s="245" t="s">
        <v>99</v>
      </c>
      <c r="D1351" s="245" t="s">
        <v>633</v>
      </c>
      <c r="F1351" s="247"/>
      <c r="I1351" s="245" t="s">
        <v>1520</v>
      </c>
      <c r="T1351" s="249"/>
      <c r="Z1351" s="245" t="s">
        <v>1573</v>
      </c>
    </row>
    <row r="1352" spans="1:26" x14ac:dyDescent="0.3">
      <c r="A1352" s="245">
        <v>115726</v>
      </c>
      <c r="B1352" s="245" t="s">
        <v>1229</v>
      </c>
      <c r="C1352" s="245" t="s">
        <v>1230</v>
      </c>
      <c r="D1352" s="245" t="s">
        <v>253</v>
      </c>
      <c r="F1352" s="247"/>
      <c r="I1352" s="245" t="s">
        <v>1520</v>
      </c>
      <c r="T1352" s="249"/>
      <c r="Z1352" s="245" t="s">
        <v>1573</v>
      </c>
    </row>
    <row r="1353" spans="1:26" ht="18" x14ac:dyDescent="0.3">
      <c r="A1353" s="245">
        <v>103965</v>
      </c>
      <c r="B1353" s="245" t="s">
        <v>1450</v>
      </c>
      <c r="C1353" s="245" t="s">
        <v>115</v>
      </c>
      <c r="D1353" s="245" t="s">
        <v>295</v>
      </c>
      <c r="I1353" s="245" t="s">
        <v>1520</v>
      </c>
      <c r="T1353" s="249"/>
      <c r="V1353" s="251"/>
      <c r="W1353" s="251"/>
      <c r="X1353" s="251"/>
      <c r="Z1353" s="245" t="s">
        <v>1573</v>
      </c>
    </row>
    <row r="1354" spans="1:26" x14ac:dyDescent="0.3">
      <c r="A1354" s="245">
        <v>117259</v>
      </c>
      <c r="B1354" s="245" t="s">
        <v>1462</v>
      </c>
      <c r="C1354" s="245" t="s">
        <v>69</v>
      </c>
      <c r="D1354" s="245" t="s">
        <v>650</v>
      </c>
      <c r="I1354" s="245" t="s">
        <v>1520</v>
      </c>
      <c r="T1354" s="249"/>
      <c r="Z1354" s="245" t="s">
        <v>1573</v>
      </c>
    </row>
    <row r="1355" spans="1:26" x14ac:dyDescent="0.3">
      <c r="A1355" s="245">
        <v>121554</v>
      </c>
      <c r="B1355" s="245" t="s">
        <v>885</v>
      </c>
      <c r="C1355" s="245" t="s">
        <v>115</v>
      </c>
      <c r="D1355" s="245" t="s">
        <v>326</v>
      </c>
      <c r="F1355" s="247"/>
      <c r="I1355" s="245" t="s">
        <v>1520</v>
      </c>
      <c r="T1355" s="249"/>
      <c r="Z1355" s="245" t="s">
        <v>1573</v>
      </c>
    </row>
    <row r="1356" spans="1:26" x14ac:dyDescent="0.3">
      <c r="A1356" s="245">
        <v>102690</v>
      </c>
      <c r="B1356" s="245" t="s">
        <v>1247</v>
      </c>
      <c r="C1356" s="245" t="s">
        <v>166</v>
      </c>
      <c r="D1356" s="245" t="s">
        <v>508</v>
      </c>
      <c r="F1356" s="247"/>
      <c r="I1356" s="245" t="s">
        <v>1520</v>
      </c>
      <c r="T1356" s="249"/>
      <c r="W1356" s="245" t="s">
        <v>1573</v>
      </c>
      <c r="Z1356" s="245" t="s">
        <v>1573</v>
      </c>
    </row>
    <row r="1357" spans="1:26" x14ac:dyDescent="0.3">
      <c r="A1357" s="245">
        <v>118134</v>
      </c>
      <c r="B1357" s="245" t="s">
        <v>1091</v>
      </c>
      <c r="C1357" s="245" t="s">
        <v>175</v>
      </c>
      <c r="D1357" s="245" t="s">
        <v>1092</v>
      </c>
      <c r="F1357" s="247"/>
      <c r="I1357" s="245" t="s">
        <v>1520</v>
      </c>
      <c r="T1357" s="249"/>
      <c r="Z1357" s="245" t="s">
        <v>1573</v>
      </c>
    </row>
    <row r="1358" spans="1:26" x14ac:dyDescent="0.3">
      <c r="A1358" s="245">
        <v>114959</v>
      </c>
      <c r="B1358" s="245" t="s">
        <v>739</v>
      </c>
      <c r="C1358" s="245" t="s">
        <v>282</v>
      </c>
      <c r="D1358" s="245" t="s">
        <v>304</v>
      </c>
      <c r="F1358" s="247"/>
      <c r="I1358" s="245" t="s">
        <v>1520</v>
      </c>
      <c r="T1358" s="249"/>
      <c r="Z1358" s="245" t="s">
        <v>1573</v>
      </c>
    </row>
    <row r="1359" spans="1:26" x14ac:dyDescent="0.3">
      <c r="A1359" s="245">
        <v>118723</v>
      </c>
      <c r="B1359" s="245" t="s">
        <v>1138</v>
      </c>
      <c r="C1359" s="245" t="s">
        <v>1104</v>
      </c>
      <c r="D1359" s="245" t="s">
        <v>337</v>
      </c>
      <c r="F1359" s="247"/>
      <c r="I1359" s="245" t="s">
        <v>1520</v>
      </c>
      <c r="T1359" s="249"/>
      <c r="Z1359" s="245" t="s">
        <v>1573</v>
      </c>
    </row>
    <row r="1360" spans="1:26" x14ac:dyDescent="0.3">
      <c r="A1360" s="245">
        <v>103747</v>
      </c>
      <c r="B1360" s="245" t="s">
        <v>1253</v>
      </c>
      <c r="C1360" s="245" t="s">
        <v>120</v>
      </c>
      <c r="D1360" s="245" t="s">
        <v>337</v>
      </c>
      <c r="F1360" s="247"/>
      <c r="I1360" s="245" t="s">
        <v>1520</v>
      </c>
      <c r="T1360" s="249"/>
      <c r="Z1360" s="245" t="s">
        <v>1573</v>
      </c>
    </row>
    <row r="1361" spans="1:26" x14ac:dyDescent="0.3">
      <c r="A1361" s="245">
        <v>113249</v>
      </c>
      <c r="B1361" s="245" t="s">
        <v>1476</v>
      </c>
      <c r="C1361" s="245" t="s">
        <v>752</v>
      </c>
      <c r="D1361" s="245" t="s">
        <v>720</v>
      </c>
      <c r="I1361" s="245" t="s">
        <v>1520</v>
      </c>
      <c r="T1361" s="249"/>
      <c r="Z1361" s="245" t="s">
        <v>1573</v>
      </c>
    </row>
    <row r="1362" spans="1:26" x14ac:dyDescent="0.3">
      <c r="A1362" s="245">
        <v>115156</v>
      </c>
      <c r="B1362" s="245" t="s">
        <v>1330</v>
      </c>
      <c r="C1362" s="245" t="s">
        <v>515</v>
      </c>
      <c r="D1362" s="245" t="s">
        <v>245</v>
      </c>
      <c r="F1362" s="247"/>
      <c r="I1362" s="245" t="s">
        <v>1520</v>
      </c>
      <c r="T1362" s="249"/>
      <c r="Z1362" s="245" t="s">
        <v>1573</v>
      </c>
    </row>
    <row r="1363" spans="1:26" x14ac:dyDescent="0.3">
      <c r="A1363" s="245">
        <v>109818</v>
      </c>
      <c r="B1363" s="245" t="s">
        <v>1026</v>
      </c>
      <c r="C1363" s="245" t="s">
        <v>72</v>
      </c>
      <c r="D1363" s="245" t="s">
        <v>280</v>
      </c>
      <c r="F1363" s="247"/>
      <c r="I1363" s="245" t="s">
        <v>1520</v>
      </c>
      <c r="T1363" s="249"/>
      <c r="Z1363" s="245" t="s">
        <v>1573</v>
      </c>
    </row>
    <row r="1364" spans="1:26" x14ac:dyDescent="0.3">
      <c r="A1364" s="245">
        <v>118029</v>
      </c>
      <c r="B1364" s="245" t="s">
        <v>557</v>
      </c>
      <c r="C1364" s="245" t="s">
        <v>484</v>
      </c>
      <c r="D1364" s="245" t="s">
        <v>523</v>
      </c>
      <c r="F1364" s="247"/>
      <c r="I1364" s="245" t="s">
        <v>1520</v>
      </c>
      <c r="T1364" s="249"/>
      <c r="Z1364" s="245" t="s">
        <v>1573</v>
      </c>
    </row>
    <row r="1365" spans="1:26" x14ac:dyDescent="0.3">
      <c r="A1365" s="245">
        <v>113795</v>
      </c>
      <c r="B1365" s="245" t="s">
        <v>1098</v>
      </c>
      <c r="C1365" s="245" t="s">
        <v>110</v>
      </c>
      <c r="D1365" s="245" t="s">
        <v>1099</v>
      </c>
      <c r="F1365" s="247"/>
      <c r="I1365" s="245" t="s">
        <v>1520</v>
      </c>
      <c r="T1365" s="249"/>
      <c r="Z1365" s="245" t="s">
        <v>1573</v>
      </c>
    </row>
    <row r="1366" spans="1:26" x14ac:dyDescent="0.3">
      <c r="A1366" s="245">
        <v>119526</v>
      </c>
      <c r="B1366" s="245" t="s">
        <v>1218</v>
      </c>
      <c r="C1366" s="245" t="s">
        <v>72</v>
      </c>
      <c r="D1366" s="245" t="s">
        <v>389</v>
      </c>
      <c r="F1366" s="247"/>
      <c r="I1366" s="245" t="s">
        <v>1520</v>
      </c>
      <c r="T1366" s="249"/>
      <c r="Z1366" s="245" t="s">
        <v>1573</v>
      </c>
    </row>
    <row r="1367" spans="1:26" ht="18" x14ac:dyDescent="0.3">
      <c r="A1367" s="245">
        <v>110210</v>
      </c>
      <c r="B1367" s="245" t="s">
        <v>1453</v>
      </c>
      <c r="C1367" s="245" t="s">
        <v>85</v>
      </c>
      <c r="D1367" s="245" t="s">
        <v>280</v>
      </c>
      <c r="I1367" s="245" t="s">
        <v>1520</v>
      </c>
      <c r="T1367" s="249"/>
      <c r="V1367" s="251"/>
      <c r="W1367" s="251"/>
      <c r="X1367" s="251"/>
      <c r="Z1367" s="245" t="s">
        <v>1573</v>
      </c>
    </row>
    <row r="1368" spans="1:26" ht="18" x14ac:dyDescent="0.3">
      <c r="A1368" s="245">
        <v>110850</v>
      </c>
      <c r="B1368" s="245" t="s">
        <v>1454</v>
      </c>
      <c r="C1368" s="245" t="s">
        <v>74</v>
      </c>
      <c r="D1368" s="245" t="s">
        <v>523</v>
      </c>
      <c r="I1368" s="245" t="s">
        <v>1520</v>
      </c>
      <c r="T1368" s="249"/>
      <c r="V1368" s="251"/>
      <c r="W1368" s="251"/>
      <c r="X1368" s="251"/>
      <c r="Z1368" s="245" t="s">
        <v>1573</v>
      </c>
    </row>
    <row r="1369" spans="1:26" x14ac:dyDescent="0.3">
      <c r="A1369" s="245">
        <v>117308</v>
      </c>
      <c r="B1369" s="245" t="s">
        <v>1463</v>
      </c>
      <c r="C1369" s="245" t="s">
        <v>74</v>
      </c>
      <c r="D1369" s="245" t="s">
        <v>272</v>
      </c>
      <c r="I1369" s="245" t="s">
        <v>1520</v>
      </c>
      <c r="T1369" s="249"/>
      <c r="Z1369" s="245" t="s">
        <v>1573</v>
      </c>
    </row>
    <row r="1370" spans="1:26" x14ac:dyDescent="0.3">
      <c r="A1370" s="245">
        <v>119002</v>
      </c>
      <c r="B1370" s="245" t="s">
        <v>1068</v>
      </c>
      <c r="C1370" s="245" t="s">
        <v>114</v>
      </c>
      <c r="D1370" s="245" t="s">
        <v>325</v>
      </c>
      <c r="F1370" s="247"/>
      <c r="I1370" s="245" t="s">
        <v>1520</v>
      </c>
      <c r="T1370" s="249"/>
      <c r="Y1370" s="245" t="s">
        <v>1573</v>
      </c>
      <c r="Z1370" s="245" t="s">
        <v>1573</v>
      </c>
    </row>
    <row r="1371" spans="1:26" x14ac:dyDescent="0.3">
      <c r="A1371" s="245">
        <v>121013</v>
      </c>
      <c r="B1371" s="245" t="s">
        <v>922</v>
      </c>
      <c r="C1371" s="245" t="s">
        <v>94</v>
      </c>
      <c r="D1371" s="245" t="s">
        <v>546</v>
      </c>
      <c r="F1371" s="247"/>
      <c r="I1371" s="245" t="s">
        <v>1520</v>
      </c>
      <c r="T1371" s="249"/>
      <c r="W1371" s="245" t="s">
        <v>1573</v>
      </c>
      <c r="X1371" s="245" t="s">
        <v>1573</v>
      </c>
      <c r="Y1371" s="245" t="s">
        <v>1573</v>
      </c>
      <c r="Z1371" s="245" t="s">
        <v>1573</v>
      </c>
    </row>
    <row r="1372" spans="1:26" x14ac:dyDescent="0.3">
      <c r="A1372" s="245">
        <v>117798</v>
      </c>
      <c r="B1372" s="245" t="s">
        <v>1388</v>
      </c>
      <c r="C1372" s="245" t="s">
        <v>215</v>
      </c>
      <c r="D1372" s="245" t="s">
        <v>368</v>
      </c>
      <c r="F1372" s="247"/>
      <c r="I1372" s="245" t="s">
        <v>1520</v>
      </c>
      <c r="T1372" s="249"/>
      <c r="V1372" s="245" t="s">
        <v>1573</v>
      </c>
      <c r="W1372" s="245" t="s">
        <v>1573</v>
      </c>
      <c r="Y1372" s="245" t="s">
        <v>1573</v>
      </c>
      <c r="Z1372" s="245" t="s">
        <v>1573</v>
      </c>
    </row>
    <row r="1373" spans="1:26" x14ac:dyDescent="0.3">
      <c r="A1373" s="245">
        <v>119052</v>
      </c>
      <c r="B1373" s="245" t="s">
        <v>1069</v>
      </c>
      <c r="C1373" s="245" t="s">
        <v>143</v>
      </c>
      <c r="D1373" s="245" t="s">
        <v>265</v>
      </c>
      <c r="F1373" s="247"/>
      <c r="I1373" s="245" t="s">
        <v>1520</v>
      </c>
      <c r="T1373" s="249"/>
      <c r="Y1373" s="245" t="s">
        <v>1573</v>
      </c>
      <c r="Z1373" s="245" t="s">
        <v>1573</v>
      </c>
    </row>
    <row r="1374" spans="1:26" x14ac:dyDescent="0.3">
      <c r="A1374" s="245">
        <v>121691</v>
      </c>
      <c r="B1374" s="245" t="s">
        <v>983</v>
      </c>
      <c r="C1374" s="245" t="s">
        <v>194</v>
      </c>
      <c r="D1374" s="245" t="s">
        <v>327</v>
      </c>
      <c r="F1374" s="247"/>
      <c r="I1374" s="245" t="s">
        <v>1520</v>
      </c>
      <c r="T1374" s="249"/>
      <c r="Y1374" s="245" t="s">
        <v>1573</v>
      </c>
      <c r="Z1374" s="245" t="s">
        <v>1573</v>
      </c>
    </row>
    <row r="1375" spans="1:26" x14ac:dyDescent="0.3">
      <c r="A1375" s="245">
        <v>121389</v>
      </c>
      <c r="B1375" s="245" t="s">
        <v>927</v>
      </c>
      <c r="C1375" s="245" t="s">
        <v>855</v>
      </c>
      <c r="D1375" s="245" t="s">
        <v>344</v>
      </c>
      <c r="F1375" s="247"/>
      <c r="I1375" s="245" t="s">
        <v>1520</v>
      </c>
      <c r="T1375" s="249"/>
      <c r="X1375" s="245" t="s">
        <v>1573</v>
      </c>
      <c r="Y1375" s="245" t="s">
        <v>1573</v>
      </c>
      <c r="Z1375" s="245" t="s">
        <v>1573</v>
      </c>
    </row>
    <row r="1376" spans="1:26" x14ac:dyDescent="0.3">
      <c r="A1376" s="245">
        <v>122289</v>
      </c>
      <c r="B1376" s="245" t="s">
        <v>987</v>
      </c>
      <c r="C1376" s="245" t="s">
        <v>193</v>
      </c>
      <c r="D1376" s="245" t="s">
        <v>293</v>
      </c>
      <c r="F1376" s="247"/>
      <c r="I1376" s="245" t="s">
        <v>1520</v>
      </c>
      <c r="T1376" s="249"/>
      <c r="Y1376" s="245" t="s">
        <v>1573</v>
      </c>
      <c r="Z1376" s="245" t="s">
        <v>1573</v>
      </c>
    </row>
    <row r="1377" spans="1:26" x14ac:dyDescent="0.3">
      <c r="A1377" s="245">
        <v>120659</v>
      </c>
      <c r="B1377" s="245" t="s">
        <v>1196</v>
      </c>
      <c r="C1377" s="245" t="s">
        <v>555</v>
      </c>
      <c r="D1377" s="245" t="s">
        <v>710</v>
      </c>
      <c r="F1377" s="247"/>
      <c r="I1377" s="245" t="s">
        <v>1520</v>
      </c>
      <c r="T1377" s="249"/>
      <c r="Y1377" s="245" t="s">
        <v>1573</v>
      </c>
      <c r="Z1377" s="245" t="s">
        <v>1573</v>
      </c>
    </row>
    <row r="1378" spans="1:26" x14ac:dyDescent="0.3">
      <c r="A1378" s="245">
        <v>120418</v>
      </c>
      <c r="B1378" s="245" t="s">
        <v>1168</v>
      </c>
      <c r="C1378" s="245" t="s">
        <v>72</v>
      </c>
      <c r="D1378" s="245" t="s">
        <v>280</v>
      </c>
      <c r="F1378" s="247"/>
      <c r="I1378" s="245" t="s">
        <v>1520</v>
      </c>
      <c r="T1378" s="249"/>
      <c r="V1378" s="245" t="s">
        <v>1573</v>
      </c>
      <c r="X1378" s="245" t="s">
        <v>1573</v>
      </c>
      <c r="Y1378" s="245" t="s">
        <v>1573</v>
      </c>
      <c r="Z1378" s="245" t="s">
        <v>1573</v>
      </c>
    </row>
    <row r="1379" spans="1:26" ht="18" x14ac:dyDescent="0.3">
      <c r="A1379" s="245">
        <v>106002</v>
      </c>
      <c r="B1379" s="245" t="s">
        <v>1448</v>
      </c>
      <c r="C1379" s="245" t="s">
        <v>72</v>
      </c>
      <c r="D1379" s="245" t="s">
        <v>269</v>
      </c>
      <c r="I1379" s="245" t="s">
        <v>1520</v>
      </c>
      <c r="T1379" s="249"/>
      <c r="V1379" s="251"/>
      <c r="W1379" s="251"/>
      <c r="X1379" s="251"/>
      <c r="Y1379" s="245" t="s">
        <v>1573</v>
      </c>
      <c r="Z1379" s="245" t="s">
        <v>1573</v>
      </c>
    </row>
    <row r="1380" spans="1:26" x14ac:dyDescent="0.3">
      <c r="A1380" s="245">
        <v>120443</v>
      </c>
      <c r="B1380" s="245" t="s">
        <v>940</v>
      </c>
      <c r="C1380" s="245" t="s">
        <v>190</v>
      </c>
      <c r="D1380" s="245" t="s">
        <v>249</v>
      </c>
      <c r="F1380" s="247"/>
      <c r="I1380" s="245" t="s">
        <v>1520</v>
      </c>
      <c r="T1380" s="249"/>
      <c r="W1380" s="245" t="s">
        <v>1573</v>
      </c>
      <c r="X1380" s="245" t="s">
        <v>1573</v>
      </c>
      <c r="Y1380" s="245" t="s">
        <v>1573</v>
      </c>
      <c r="Z1380" s="245" t="s">
        <v>1573</v>
      </c>
    </row>
    <row r="1381" spans="1:26" x14ac:dyDescent="0.3">
      <c r="A1381" s="245">
        <v>121092</v>
      </c>
      <c r="B1381" s="245" t="s">
        <v>1181</v>
      </c>
      <c r="C1381" s="245" t="s">
        <v>559</v>
      </c>
      <c r="D1381" s="245" t="s">
        <v>336</v>
      </c>
      <c r="F1381" s="247"/>
      <c r="I1381" s="245" t="s">
        <v>1520</v>
      </c>
      <c r="T1381" s="249"/>
      <c r="Y1381" s="245" t="s">
        <v>1573</v>
      </c>
      <c r="Z1381" s="245" t="s">
        <v>1573</v>
      </c>
    </row>
    <row r="1382" spans="1:26" x14ac:dyDescent="0.3">
      <c r="A1382" s="245">
        <v>120523</v>
      </c>
      <c r="B1382" s="245" t="s">
        <v>921</v>
      </c>
      <c r="C1382" s="245" t="s">
        <v>596</v>
      </c>
      <c r="D1382" s="245" t="s">
        <v>321</v>
      </c>
      <c r="F1382" s="247"/>
      <c r="I1382" s="245" t="s">
        <v>1520</v>
      </c>
      <c r="T1382" s="249"/>
      <c r="W1382" s="245" t="s">
        <v>1573</v>
      </c>
      <c r="X1382" s="245" t="s">
        <v>1573</v>
      </c>
      <c r="Y1382" s="245" t="s">
        <v>1573</v>
      </c>
      <c r="Z1382" s="245" t="s">
        <v>1573</v>
      </c>
    </row>
    <row r="1383" spans="1:26" x14ac:dyDescent="0.3">
      <c r="A1383" s="245">
        <v>122450</v>
      </c>
      <c r="B1383" s="245" t="s">
        <v>928</v>
      </c>
      <c r="C1383" s="245" t="s">
        <v>200</v>
      </c>
      <c r="D1383" s="245" t="s">
        <v>687</v>
      </c>
      <c r="F1383" s="247"/>
      <c r="I1383" s="245" t="s">
        <v>1520</v>
      </c>
      <c r="T1383" s="249"/>
      <c r="Y1383" s="245" t="s">
        <v>1573</v>
      </c>
      <c r="Z1383" s="245" t="s">
        <v>1573</v>
      </c>
    </row>
    <row r="1384" spans="1:26" x14ac:dyDescent="0.3">
      <c r="A1384" s="245">
        <v>117528</v>
      </c>
      <c r="B1384" s="245" t="s">
        <v>929</v>
      </c>
      <c r="C1384" s="245" t="s">
        <v>88</v>
      </c>
      <c r="D1384" s="245" t="s">
        <v>398</v>
      </c>
      <c r="F1384" s="247"/>
      <c r="I1384" s="245" t="s">
        <v>1520</v>
      </c>
      <c r="T1384" s="249"/>
      <c r="Y1384" s="245" t="s">
        <v>1573</v>
      </c>
      <c r="Z1384" s="245" t="s">
        <v>1573</v>
      </c>
    </row>
    <row r="1385" spans="1:26" x14ac:dyDescent="0.3">
      <c r="A1385" s="245">
        <v>114168</v>
      </c>
      <c r="B1385" s="245" t="s">
        <v>931</v>
      </c>
      <c r="C1385" s="245" t="s">
        <v>84</v>
      </c>
      <c r="D1385" s="245" t="s">
        <v>932</v>
      </c>
      <c r="F1385" s="247"/>
      <c r="I1385" s="245" t="s">
        <v>1520</v>
      </c>
      <c r="T1385" s="249"/>
      <c r="X1385" s="245" t="s">
        <v>1573</v>
      </c>
      <c r="Y1385" s="245" t="s">
        <v>1573</v>
      </c>
      <c r="Z1385" s="245" t="s">
        <v>1573</v>
      </c>
    </row>
    <row r="1386" spans="1:26" x14ac:dyDescent="0.3">
      <c r="A1386" s="245">
        <v>118420</v>
      </c>
      <c r="B1386" s="245" t="s">
        <v>933</v>
      </c>
      <c r="C1386" s="245" t="s">
        <v>72</v>
      </c>
      <c r="D1386" s="245" t="s">
        <v>322</v>
      </c>
      <c r="F1386" s="247"/>
      <c r="I1386" s="245" t="s">
        <v>1520</v>
      </c>
      <c r="T1386" s="249"/>
      <c r="X1386" s="245" t="s">
        <v>1573</v>
      </c>
      <c r="Y1386" s="245" t="s">
        <v>1573</v>
      </c>
      <c r="Z1386" s="245" t="s">
        <v>1573</v>
      </c>
    </row>
    <row r="1387" spans="1:26" x14ac:dyDescent="0.3">
      <c r="A1387" s="245">
        <v>118733</v>
      </c>
      <c r="B1387" s="245" t="s">
        <v>920</v>
      </c>
      <c r="C1387" s="245" t="s">
        <v>129</v>
      </c>
      <c r="D1387" s="245" t="s">
        <v>540</v>
      </c>
      <c r="F1387" s="247"/>
      <c r="I1387" s="245" t="s">
        <v>1520</v>
      </c>
      <c r="T1387" s="249"/>
      <c r="Y1387" s="245" t="s">
        <v>1573</v>
      </c>
      <c r="Z1387" s="245" t="s">
        <v>1573</v>
      </c>
    </row>
    <row r="1388" spans="1:26" x14ac:dyDescent="0.3">
      <c r="A1388" s="245">
        <v>118207</v>
      </c>
      <c r="B1388" s="245" t="s">
        <v>1093</v>
      </c>
      <c r="C1388" s="245" t="s">
        <v>130</v>
      </c>
      <c r="D1388" s="245" t="s">
        <v>1094</v>
      </c>
      <c r="F1388" s="247"/>
      <c r="I1388" s="245" t="s">
        <v>1520</v>
      </c>
      <c r="T1388" s="249"/>
      <c r="Z1388" s="245" t="s">
        <v>1573</v>
      </c>
    </row>
    <row r="1389" spans="1:26" x14ac:dyDescent="0.3">
      <c r="A1389" s="245">
        <v>118073</v>
      </c>
      <c r="B1389" s="245" t="s">
        <v>1090</v>
      </c>
      <c r="C1389" s="245" t="s">
        <v>79</v>
      </c>
      <c r="D1389" s="245" t="s">
        <v>320</v>
      </c>
      <c r="F1389" s="247"/>
      <c r="I1389" s="245" t="s">
        <v>1520</v>
      </c>
      <c r="T1389" s="249"/>
      <c r="Z1389" s="245" t="s">
        <v>1573</v>
      </c>
    </row>
    <row r="1390" spans="1:26" x14ac:dyDescent="0.3">
      <c r="A1390" s="245">
        <v>108227</v>
      </c>
      <c r="B1390" s="245" t="s">
        <v>1102</v>
      </c>
      <c r="C1390" s="245" t="s">
        <v>115</v>
      </c>
      <c r="D1390" s="245" t="s">
        <v>946</v>
      </c>
      <c r="F1390" s="247"/>
      <c r="I1390" s="245" t="s">
        <v>1520</v>
      </c>
      <c r="T1390" s="249"/>
      <c r="Z1390" s="245" t="s">
        <v>1573</v>
      </c>
    </row>
    <row r="1391" spans="1:26" x14ac:dyDescent="0.3">
      <c r="A1391" s="245">
        <v>118422</v>
      </c>
      <c r="B1391" s="245" t="s">
        <v>1135</v>
      </c>
      <c r="C1391" s="245" t="s">
        <v>144</v>
      </c>
      <c r="D1391" s="245" t="s">
        <v>328</v>
      </c>
      <c r="F1391" s="247"/>
      <c r="I1391" s="245" t="s">
        <v>1520</v>
      </c>
      <c r="T1391" s="249"/>
      <c r="Z1391" s="245" t="s">
        <v>1573</v>
      </c>
    </row>
    <row r="1392" spans="1:26" x14ac:dyDescent="0.3">
      <c r="A1392" s="245">
        <v>116883</v>
      </c>
      <c r="B1392" s="245" t="s">
        <v>1461</v>
      </c>
      <c r="C1392" s="245" t="s">
        <v>725</v>
      </c>
      <c r="D1392" s="245" t="s">
        <v>320</v>
      </c>
      <c r="I1392" s="245" t="s">
        <v>1520</v>
      </c>
      <c r="T1392" s="249"/>
      <c r="Z1392" s="245" t="s">
        <v>1573</v>
      </c>
    </row>
    <row r="1393" spans="1:26" x14ac:dyDescent="0.3">
      <c r="A1393" s="245">
        <v>120292</v>
      </c>
      <c r="B1393" s="245" t="s">
        <v>1096</v>
      </c>
      <c r="C1393" s="245" t="s">
        <v>72</v>
      </c>
      <c r="D1393" s="245" t="s">
        <v>265</v>
      </c>
      <c r="F1393" s="247"/>
      <c r="I1393" s="245" t="s">
        <v>1520</v>
      </c>
      <c r="T1393" s="249"/>
      <c r="Z1393" s="245" t="s">
        <v>1573</v>
      </c>
    </row>
    <row r="1394" spans="1:26" x14ac:dyDescent="0.3">
      <c r="A1394" s="245">
        <v>121485</v>
      </c>
      <c r="B1394" s="245" t="s">
        <v>884</v>
      </c>
      <c r="C1394" s="245" t="s">
        <v>115</v>
      </c>
      <c r="D1394" s="245" t="s">
        <v>246</v>
      </c>
      <c r="F1394" s="247"/>
      <c r="I1394" s="245" t="s">
        <v>1520</v>
      </c>
      <c r="T1394" s="249"/>
      <c r="Z1394" s="245" t="s">
        <v>1573</v>
      </c>
    </row>
    <row r="1395" spans="1:26" x14ac:dyDescent="0.3">
      <c r="A1395" s="245">
        <v>121481</v>
      </c>
      <c r="B1395" s="245" t="s">
        <v>1204</v>
      </c>
      <c r="C1395" s="245" t="s">
        <v>496</v>
      </c>
      <c r="D1395" s="245" t="s">
        <v>283</v>
      </c>
      <c r="F1395" s="247"/>
      <c r="I1395" s="245" t="s">
        <v>1520</v>
      </c>
      <c r="T1395" s="249"/>
      <c r="Z1395" s="245" t="s">
        <v>1573</v>
      </c>
    </row>
    <row r="1396" spans="1:26" x14ac:dyDescent="0.3">
      <c r="A1396" s="245">
        <v>119728</v>
      </c>
      <c r="B1396" s="245" t="s">
        <v>1210</v>
      </c>
      <c r="C1396" s="245" t="s">
        <v>206</v>
      </c>
      <c r="D1396" s="245" t="s">
        <v>310</v>
      </c>
      <c r="F1396" s="247"/>
      <c r="I1396" s="245" t="s">
        <v>1520</v>
      </c>
      <c r="T1396" s="249"/>
      <c r="Z1396" s="245" t="s">
        <v>1573</v>
      </c>
    </row>
    <row r="1397" spans="1:26" x14ac:dyDescent="0.3">
      <c r="A1397" s="245">
        <v>116002</v>
      </c>
      <c r="B1397" s="245" t="s">
        <v>1456</v>
      </c>
      <c r="C1397" s="245" t="s">
        <v>635</v>
      </c>
      <c r="D1397" s="245" t="s">
        <v>653</v>
      </c>
      <c r="I1397" s="245" t="s">
        <v>1520</v>
      </c>
      <c r="T1397" s="249"/>
      <c r="Z1397" s="245" t="s">
        <v>1573</v>
      </c>
    </row>
    <row r="1398" spans="1:26" x14ac:dyDescent="0.3">
      <c r="A1398" s="245">
        <v>121470</v>
      </c>
      <c r="B1398" s="245" t="s">
        <v>1097</v>
      </c>
      <c r="C1398" s="245" t="s">
        <v>143</v>
      </c>
      <c r="D1398" s="245" t="s">
        <v>287</v>
      </c>
      <c r="F1398" s="247"/>
      <c r="I1398" s="245" t="s">
        <v>1520</v>
      </c>
      <c r="T1398" s="249"/>
      <c r="Z1398" s="245" t="s">
        <v>1573</v>
      </c>
    </row>
    <row r="1399" spans="1:26" x14ac:dyDescent="0.3">
      <c r="A1399" s="245">
        <v>122113</v>
      </c>
      <c r="B1399" s="245" t="s">
        <v>897</v>
      </c>
      <c r="C1399" s="245" t="s">
        <v>475</v>
      </c>
      <c r="D1399" s="245" t="s">
        <v>364</v>
      </c>
      <c r="F1399" s="247"/>
      <c r="I1399" s="245" t="s">
        <v>1520</v>
      </c>
      <c r="T1399" s="249"/>
      <c r="W1399" s="245" t="s">
        <v>1573</v>
      </c>
      <c r="Z1399" s="245" t="s">
        <v>1573</v>
      </c>
    </row>
    <row r="1400" spans="1:26" x14ac:dyDescent="0.3">
      <c r="A1400" s="245">
        <v>122161</v>
      </c>
      <c r="B1400" s="245" t="s">
        <v>898</v>
      </c>
      <c r="C1400" s="245" t="s">
        <v>190</v>
      </c>
      <c r="D1400" s="245" t="s">
        <v>593</v>
      </c>
      <c r="F1400" s="247"/>
      <c r="I1400" s="245" t="s">
        <v>1520</v>
      </c>
      <c r="T1400" s="249"/>
      <c r="W1400" s="245" t="s">
        <v>1573</v>
      </c>
      <c r="Z1400" s="245" t="s">
        <v>1573</v>
      </c>
    </row>
    <row r="1401" spans="1:26" ht="18" x14ac:dyDescent="0.3">
      <c r="A1401" s="245">
        <v>107581</v>
      </c>
      <c r="B1401" s="245" t="s">
        <v>1451</v>
      </c>
      <c r="C1401" s="245" t="s">
        <v>178</v>
      </c>
      <c r="D1401" s="245" t="s">
        <v>332</v>
      </c>
      <c r="I1401" s="245" t="s">
        <v>1520</v>
      </c>
      <c r="T1401" s="249"/>
      <c r="V1401" s="251"/>
      <c r="W1401" s="251"/>
      <c r="X1401" s="251"/>
      <c r="Z1401" s="245" t="s">
        <v>1573</v>
      </c>
    </row>
    <row r="1402" spans="1:26" x14ac:dyDescent="0.3">
      <c r="A1402" s="245">
        <v>118374</v>
      </c>
      <c r="B1402" s="245" t="s">
        <v>1107</v>
      </c>
      <c r="C1402" s="245" t="s">
        <v>596</v>
      </c>
      <c r="D1402" s="245" t="s">
        <v>703</v>
      </c>
      <c r="F1402" s="247"/>
      <c r="I1402" s="245" t="s">
        <v>1520</v>
      </c>
      <c r="T1402" s="249"/>
      <c r="Z1402" s="245" t="s">
        <v>1573</v>
      </c>
    </row>
    <row r="1403" spans="1:26" x14ac:dyDescent="0.3">
      <c r="A1403" s="245">
        <v>115944</v>
      </c>
      <c r="B1403" s="245" t="s">
        <v>1347</v>
      </c>
      <c r="C1403" s="245" t="s">
        <v>106</v>
      </c>
      <c r="D1403" s="245" t="s">
        <v>281</v>
      </c>
      <c r="F1403" s="247"/>
      <c r="I1403" s="245" t="s">
        <v>1520</v>
      </c>
      <c r="T1403" s="249"/>
      <c r="Z1403" s="245" t="s">
        <v>1573</v>
      </c>
    </row>
    <row r="1404" spans="1:26" x14ac:dyDescent="0.3">
      <c r="A1404" s="245">
        <v>116898</v>
      </c>
      <c r="B1404" s="245" t="s">
        <v>1100</v>
      </c>
      <c r="C1404" s="245" t="s">
        <v>115</v>
      </c>
      <c r="D1404" s="245" t="s">
        <v>1101</v>
      </c>
      <c r="F1404" s="247"/>
      <c r="I1404" s="245" t="s">
        <v>1520</v>
      </c>
      <c r="T1404" s="249"/>
      <c r="Z1404" s="245" t="s">
        <v>1573</v>
      </c>
    </row>
    <row r="1405" spans="1:26" x14ac:dyDescent="0.3">
      <c r="A1405" s="245">
        <v>119798</v>
      </c>
      <c r="B1405" s="245" t="s">
        <v>870</v>
      </c>
      <c r="C1405" s="245" t="s">
        <v>656</v>
      </c>
      <c r="D1405" s="245" t="s">
        <v>392</v>
      </c>
      <c r="F1405" s="247"/>
      <c r="I1405" s="245" t="s">
        <v>1520</v>
      </c>
      <c r="T1405" s="249"/>
      <c r="W1405" s="245" t="s">
        <v>1573</v>
      </c>
      <c r="Z1405" s="245" t="s">
        <v>1573</v>
      </c>
    </row>
    <row r="1406" spans="1:26" x14ac:dyDescent="0.3">
      <c r="A1406" s="245">
        <v>109063</v>
      </c>
      <c r="B1406" s="245" t="s">
        <v>1020</v>
      </c>
      <c r="C1406" s="245" t="s">
        <v>168</v>
      </c>
      <c r="D1406" s="245" t="s">
        <v>280</v>
      </c>
      <c r="F1406" s="247"/>
      <c r="I1406" s="245" t="s">
        <v>1520</v>
      </c>
      <c r="T1406" s="249"/>
      <c r="Z1406" s="245" t="s">
        <v>1573</v>
      </c>
    </row>
    <row r="1407" spans="1:26" x14ac:dyDescent="0.3">
      <c r="A1407" s="245">
        <v>103326</v>
      </c>
      <c r="B1407" s="245" t="s">
        <v>1215</v>
      </c>
      <c r="C1407" s="245" t="s">
        <v>1193</v>
      </c>
      <c r="D1407" s="245" t="s">
        <v>1216</v>
      </c>
      <c r="F1407" s="247"/>
      <c r="I1407" s="245" t="s">
        <v>1520</v>
      </c>
      <c r="T1407" s="249"/>
      <c r="Z1407" s="245" t="s">
        <v>1573</v>
      </c>
    </row>
    <row r="1408" spans="1:26" x14ac:dyDescent="0.3">
      <c r="A1408" s="245">
        <v>118189</v>
      </c>
      <c r="B1408" s="245" t="s">
        <v>1465</v>
      </c>
      <c r="C1408" s="245" t="s">
        <v>72</v>
      </c>
      <c r="D1408" s="245" t="s">
        <v>284</v>
      </c>
      <c r="I1408" s="245" t="s">
        <v>1520</v>
      </c>
      <c r="T1408" s="249"/>
      <c r="Z1408" s="245" t="s">
        <v>1573</v>
      </c>
    </row>
    <row r="1409" spans="1:26" x14ac:dyDescent="0.3">
      <c r="A1409" s="245">
        <v>118825</v>
      </c>
      <c r="B1409" s="245" t="s">
        <v>1471</v>
      </c>
      <c r="C1409" s="245" t="s">
        <v>72</v>
      </c>
      <c r="D1409" s="245" t="s">
        <v>618</v>
      </c>
      <c r="I1409" s="245" t="s">
        <v>1520</v>
      </c>
      <c r="T1409" s="249"/>
      <c r="Z1409" s="245" t="s">
        <v>1573</v>
      </c>
    </row>
    <row r="1410" spans="1:26" x14ac:dyDescent="0.3">
      <c r="A1410" s="245">
        <v>116907</v>
      </c>
      <c r="B1410" s="245" t="s">
        <v>1224</v>
      </c>
      <c r="C1410" s="245" t="s">
        <v>1225</v>
      </c>
      <c r="D1410" s="245" t="s">
        <v>1226</v>
      </c>
      <c r="F1410" s="247"/>
      <c r="I1410" s="245" t="s">
        <v>1520</v>
      </c>
      <c r="T1410" s="249"/>
      <c r="Z1410" s="245" t="s">
        <v>1573</v>
      </c>
    </row>
    <row r="1411" spans="1:26" x14ac:dyDescent="0.3">
      <c r="A1411" s="245">
        <v>119092</v>
      </c>
      <c r="B1411" s="245" t="s">
        <v>934</v>
      </c>
      <c r="C1411" s="245" t="s">
        <v>935</v>
      </c>
      <c r="D1411" s="245" t="s">
        <v>552</v>
      </c>
      <c r="F1411" s="247"/>
      <c r="I1411" s="245" t="s">
        <v>1520</v>
      </c>
      <c r="T1411" s="249"/>
      <c r="W1411" s="245" t="s">
        <v>1573</v>
      </c>
      <c r="Y1411" s="245" t="s">
        <v>1573</v>
      </c>
      <c r="Z1411" s="245" t="s">
        <v>1573</v>
      </c>
    </row>
    <row r="1412" spans="1:26" x14ac:dyDescent="0.3">
      <c r="A1412" s="245">
        <v>120380</v>
      </c>
      <c r="B1412" s="245" t="s">
        <v>874</v>
      </c>
      <c r="C1412" s="245" t="s">
        <v>614</v>
      </c>
      <c r="D1412" s="245" t="s">
        <v>337</v>
      </c>
      <c r="F1412" s="247"/>
      <c r="I1412" s="245" t="s">
        <v>1520</v>
      </c>
      <c r="T1412" s="249"/>
      <c r="Z1412" s="245" t="s">
        <v>1573</v>
      </c>
    </row>
    <row r="1413" spans="1:26" x14ac:dyDescent="0.3">
      <c r="A1413" s="245">
        <v>114045</v>
      </c>
      <c r="B1413" s="245" t="s">
        <v>1118</v>
      </c>
      <c r="C1413" s="245" t="s">
        <v>104</v>
      </c>
      <c r="D1413" s="245" t="s">
        <v>327</v>
      </c>
      <c r="F1413" s="247"/>
      <c r="I1413" s="245" t="s">
        <v>1520</v>
      </c>
      <c r="T1413" s="249"/>
      <c r="Z1413" s="245" t="s">
        <v>1573</v>
      </c>
    </row>
    <row r="1414" spans="1:26" x14ac:dyDescent="0.3">
      <c r="A1414" s="245">
        <v>116924</v>
      </c>
      <c r="B1414" s="245" t="s">
        <v>1127</v>
      </c>
      <c r="C1414" s="245" t="s">
        <v>1128</v>
      </c>
      <c r="D1414" s="245" t="s">
        <v>328</v>
      </c>
      <c r="F1414" s="247"/>
      <c r="I1414" s="245" t="s">
        <v>1520</v>
      </c>
      <c r="T1414" s="249"/>
      <c r="Z1414" s="245" t="s">
        <v>1573</v>
      </c>
    </row>
    <row r="1415" spans="1:26" x14ac:dyDescent="0.3">
      <c r="A1415" s="245">
        <v>113913</v>
      </c>
      <c r="B1415" s="245" t="s">
        <v>1217</v>
      </c>
      <c r="C1415" s="245" t="s">
        <v>82</v>
      </c>
      <c r="D1415" s="245" t="s">
        <v>280</v>
      </c>
      <c r="F1415" s="247"/>
      <c r="I1415" s="245" t="s">
        <v>1520</v>
      </c>
      <c r="T1415" s="249"/>
      <c r="Z1415" s="245" t="s">
        <v>1573</v>
      </c>
    </row>
    <row r="1416" spans="1:26" x14ac:dyDescent="0.3">
      <c r="A1416" s="245">
        <v>102402</v>
      </c>
      <c r="B1416" s="245" t="s">
        <v>1240</v>
      </c>
      <c r="C1416" s="245" t="s">
        <v>208</v>
      </c>
      <c r="D1416" s="245">
        <v>0</v>
      </c>
      <c r="F1416" s="247"/>
      <c r="I1416" s="245" t="s">
        <v>1520</v>
      </c>
      <c r="T1416" s="249"/>
      <c r="Z1416" s="245" t="s">
        <v>1573</v>
      </c>
    </row>
    <row r="1417" spans="1:26" x14ac:dyDescent="0.3">
      <c r="A1417" s="245">
        <v>107004</v>
      </c>
      <c r="B1417" s="245" t="s">
        <v>1270</v>
      </c>
      <c r="C1417" s="245" t="s">
        <v>395</v>
      </c>
      <c r="D1417" s="245" t="s">
        <v>291</v>
      </c>
      <c r="F1417" s="247"/>
      <c r="I1417" s="245" t="s">
        <v>1520</v>
      </c>
      <c r="T1417" s="249"/>
      <c r="Z1417" s="245" t="s">
        <v>1573</v>
      </c>
    </row>
    <row r="1418" spans="1:26" x14ac:dyDescent="0.3">
      <c r="A1418" s="245">
        <v>110539</v>
      </c>
      <c r="B1418" s="245" t="s">
        <v>1473</v>
      </c>
      <c r="C1418" s="245" t="s">
        <v>68</v>
      </c>
      <c r="D1418" s="245" t="s">
        <v>699</v>
      </c>
      <c r="I1418" s="245" t="s">
        <v>1520</v>
      </c>
      <c r="T1418" s="249"/>
      <c r="Z1418" s="245" t="s">
        <v>1573</v>
      </c>
    </row>
    <row r="1419" spans="1:26" x14ac:dyDescent="0.3">
      <c r="A1419" s="245">
        <v>117692</v>
      </c>
      <c r="B1419" s="245" t="s">
        <v>1386</v>
      </c>
      <c r="C1419" s="245" t="s">
        <v>77</v>
      </c>
      <c r="D1419" s="245" t="s">
        <v>380</v>
      </c>
      <c r="F1419" s="247"/>
      <c r="I1419" s="245" t="s">
        <v>1520</v>
      </c>
      <c r="T1419" s="249"/>
    </row>
    <row r="1420" spans="1:26" x14ac:dyDescent="0.3">
      <c r="A1420" s="245">
        <v>117811</v>
      </c>
      <c r="B1420" s="245" t="s">
        <v>1049</v>
      </c>
      <c r="C1420" s="245" t="s">
        <v>176</v>
      </c>
      <c r="D1420" s="245" t="s">
        <v>365</v>
      </c>
      <c r="F1420" s="247"/>
      <c r="I1420" s="245" t="s">
        <v>1520</v>
      </c>
      <c r="T1420" s="249"/>
    </row>
    <row r="1421" spans="1:26" x14ac:dyDescent="0.3">
      <c r="A1421" s="245">
        <v>117896</v>
      </c>
      <c r="B1421" s="245" t="s">
        <v>1392</v>
      </c>
      <c r="C1421" s="245" t="s">
        <v>442</v>
      </c>
      <c r="D1421" s="245" t="s">
        <v>265</v>
      </c>
      <c r="F1421" s="247"/>
      <c r="I1421" s="245" t="s">
        <v>1520</v>
      </c>
      <c r="T1421" s="249"/>
    </row>
    <row r="1422" spans="1:26" x14ac:dyDescent="0.3">
      <c r="A1422" s="245">
        <v>118432</v>
      </c>
      <c r="B1422" s="245" t="s">
        <v>1408</v>
      </c>
      <c r="C1422" s="245" t="s">
        <v>513</v>
      </c>
      <c r="D1422" s="245" t="s">
        <v>337</v>
      </c>
      <c r="F1422" s="247"/>
      <c r="I1422" s="245" t="s">
        <v>1520</v>
      </c>
      <c r="T1422" s="249"/>
    </row>
    <row r="1423" spans="1:26" x14ac:dyDescent="0.3">
      <c r="A1423" s="245">
        <v>118628</v>
      </c>
      <c r="B1423" s="245" t="s">
        <v>1056</v>
      </c>
      <c r="C1423" s="245" t="s">
        <v>609</v>
      </c>
      <c r="D1423" s="245" t="s">
        <v>294</v>
      </c>
      <c r="F1423" s="247"/>
      <c r="I1423" s="245" t="s">
        <v>1520</v>
      </c>
      <c r="T1423" s="249"/>
    </row>
    <row r="1424" spans="1:26" x14ac:dyDescent="0.3">
      <c r="A1424" s="245">
        <v>118754</v>
      </c>
      <c r="B1424" s="245" t="s">
        <v>1064</v>
      </c>
      <c r="C1424" s="245" t="s">
        <v>198</v>
      </c>
      <c r="D1424" s="245" t="s">
        <v>355</v>
      </c>
      <c r="F1424" s="247"/>
      <c r="I1424" s="245" t="s">
        <v>1520</v>
      </c>
      <c r="T1424" s="249"/>
    </row>
    <row r="1425" spans="1:20" x14ac:dyDescent="0.3">
      <c r="A1425" s="245">
        <v>118781</v>
      </c>
      <c r="B1425" s="245" t="s">
        <v>1415</v>
      </c>
      <c r="C1425" s="245" t="s">
        <v>102</v>
      </c>
      <c r="D1425" s="245" t="s">
        <v>370</v>
      </c>
      <c r="F1425" s="247"/>
      <c r="I1425" s="245" t="s">
        <v>1520</v>
      </c>
      <c r="T1425" s="249"/>
    </row>
    <row r="1426" spans="1:20" x14ac:dyDescent="0.3">
      <c r="A1426" s="245">
        <v>118814</v>
      </c>
      <c r="B1426" s="245" t="s">
        <v>1416</v>
      </c>
      <c r="C1426" s="245" t="s">
        <v>72</v>
      </c>
      <c r="D1426" s="245" t="s">
        <v>617</v>
      </c>
      <c r="F1426" s="247"/>
      <c r="I1426" s="245" t="s">
        <v>1520</v>
      </c>
      <c r="T1426" s="249"/>
    </row>
    <row r="1427" spans="1:20" x14ac:dyDescent="0.3">
      <c r="A1427" s="245">
        <v>118887</v>
      </c>
      <c r="B1427" s="245" t="s">
        <v>1087</v>
      </c>
      <c r="C1427" s="245" t="s">
        <v>69</v>
      </c>
      <c r="D1427" s="245" t="s">
        <v>399</v>
      </c>
      <c r="F1427" s="247"/>
      <c r="I1427" s="245" t="s">
        <v>1520</v>
      </c>
      <c r="T1427" s="249"/>
    </row>
    <row r="1428" spans="1:20" x14ac:dyDescent="0.3">
      <c r="A1428" s="245">
        <v>118922</v>
      </c>
      <c r="B1428" s="245" t="s">
        <v>1421</v>
      </c>
      <c r="C1428" s="245" t="s">
        <v>141</v>
      </c>
      <c r="D1428" s="245" t="s">
        <v>310</v>
      </c>
      <c r="F1428" s="247"/>
      <c r="I1428" s="245" t="s">
        <v>1520</v>
      </c>
      <c r="T1428" s="249"/>
    </row>
    <row r="1429" spans="1:20" x14ac:dyDescent="0.3">
      <c r="A1429" s="245">
        <v>119023</v>
      </c>
      <c r="B1429" s="245" t="s">
        <v>1423</v>
      </c>
      <c r="C1429" s="245" t="s">
        <v>72</v>
      </c>
      <c r="D1429" s="245" t="s">
        <v>1424</v>
      </c>
      <c r="F1429" s="247"/>
      <c r="I1429" s="245" t="s">
        <v>1520</v>
      </c>
      <c r="T1429" s="249"/>
    </row>
    <row r="1430" spans="1:20" x14ac:dyDescent="0.3">
      <c r="A1430" s="245">
        <v>119057</v>
      </c>
      <c r="B1430" s="245" t="s">
        <v>1070</v>
      </c>
      <c r="C1430" s="245" t="s">
        <v>75</v>
      </c>
      <c r="D1430" s="245" t="s">
        <v>245</v>
      </c>
      <c r="F1430" s="247"/>
      <c r="I1430" s="245" t="s">
        <v>1520</v>
      </c>
      <c r="T1430" s="249"/>
    </row>
    <row r="1431" spans="1:20" x14ac:dyDescent="0.3">
      <c r="A1431" s="245">
        <v>119304</v>
      </c>
      <c r="B1431" s="245" t="s">
        <v>1434</v>
      </c>
      <c r="C1431" s="245" t="s">
        <v>1435</v>
      </c>
      <c r="D1431" s="245" t="s">
        <v>343</v>
      </c>
      <c r="F1431" s="247"/>
      <c r="I1431" s="245" t="s">
        <v>1520</v>
      </c>
      <c r="T1431" s="249"/>
    </row>
    <row r="1432" spans="1:20" x14ac:dyDescent="0.3">
      <c r="A1432" s="245">
        <v>120680</v>
      </c>
      <c r="B1432" s="245" t="s">
        <v>1171</v>
      </c>
      <c r="C1432" s="245" t="s">
        <v>675</v>
      </c>
      <c r="D1432" s="245" t="s">
        <v>654</v>
      </c>
      <c r="F1432" s="247"/>
      <c r="I1432" s="245" t="s">
        <v>1520</v>
      </c>
      <c r="T1432" s="249"/>
    </row>
    <row r="1433" spans="1:20" x14ac:dyDescent="0.3">
      <c r="A1433" s="245">
        <v>121246</v>
      </c>
      <c r="B1433" s="245" t="s">
        <v>1189</v>
      </c>
      <c r="C1433" s="245" t="s">
        <v>1182</v>
      </c>
      <c r="D1433" s="245" t="s">
        <v>336</v>
      </c>
      <c r="F1433" s="247"/>
      <c r="I1433" s="245" t="s">
        <v>1520</v>
      </c>
      <c r="T1433" s="249"/>
    </row>
    <row r="1434" spans="1:20" x14ac:dyDescent="0.3">
      <c r="A1434" s="245">
        <v>116058</v>
      </c>
      <c r="B1434" s="245" t="s">
        <v>1037</v>
      </c>
      <c r="C1434" s="245" t="s">
        <v>72</v>
      </c>
      <c r="D1434" s="245" t="s">
        <v>649</v>
      </c>
      <c r="F1434" s="247"/>
      <c r="I1434" s="245" t="s">
        <v>1520</v>
      </c>
      <c r="T1434" s="249"/>
    </row>
    <row r="1435" spans="1:20" x14ac:dyDescent="0.3">
      <c r="A1435" s="245">
        <v>118752</v>
      </c>
      <c r="B1435" s="245" t="s">
        <v>1063</v>
      </c>
      <c r="C1435" s="245" t="s">
        <v>75</v>
      </c>
      <c r="D1435" s="245" t="s">
        <v>291</v>
      </c>
      <c r="F1435" s="247"/>
      <c r="I1435" s="245" t="s">
        <v>1520</v>
      </c>
      <c r="T1435" s="249"/>
    </row>
    <row r="1436" spans="1:20" x14ac:dyDescent="0.3">
      <c r="A1436" s="245">
        <v>118780</v>
      </c>
      <c r="B1436" s="245" t="s">
        <v>1414</v>
      </c>
      <c r="C1436" s="245" t="s">
        <v>159</v>
      </c>
      <c r="D1436" s="245" t="s">
        <v>278</v>
      </c>
      <c r="F1436" s="247"/>
      <c r="I1436" s="245" t="s">
        <v>1520</v>
      </c>
      <c r="T1436" s="249"/>
    </row>
    <row r="1437" spans="1:20" x14ac:dyDescent="0.3">
      <c r="A1437" s="245">
        <v>119162</v>
      </c>
      <c r="B1437" s="245" t="s">
        <v>1071</v>
      </c>
      <c r="C1437" s="245" t="s">
        <v>128</v>
      </c>
      <c r="D1437" s="245" t="s">
        <v>280</v>
      </c>
      <c r="F1437" s="247"/>
      <c r="I1437" s="245" t="s">
        <v>1520</v>
      </c>
      <c r="T1437" s="249"/>
    </row>
    <row r="1438" spans="1:20" x14ac:dyDescent="0.3">
      <c r="A1438" s="245">
        <v>119255</v>
      </c>
      <c r="B1438" s="245" t="s">
        <v>1431</v>
      </c>
      <c r="C1438" s="245" t="s">
        <v>89</v>
      </c>
      <c r="D1438" s="245" t="s">
        <v>314</v>
      </c>
      <c r="F1438" s="247"/>
      <c r="I1438" s="245" t="s">
        <v>1520</v>
      </c>
      <c r="T1438" s="249"/>
    </row>
    <row r="1439" spans="1:20" x14ac:dyDescent="0.3">
      <c r="A1439" s="245">
        <v>121160</v>
      </c>
      <c r="B1439" s="245" t="s">
        <v>1186</v>
      </c>
      <c r="C1439" s="245" t="s">
        <v>503</v>
      </c>
      <c r="D1439" s="245" t="s">
        <v>291</v>
      </c>
      <c r="F1439" s="247"/>
      <c r="I1439" s="245" t="s">
        <v>1520</v>
      </c>
      <c r="T1439" s="249"/>
    </row>
    <row r="1440" spans="1:20" x14ac:dyDescent="0.3">
      <c r="A1440" s="245">
        <v>116066</v>
      </c>
      <c r="B1440" s="245" t="s">
        <v>1038</v>
      </c>
      <c r="C1440" s="245" t="s">
        <v>733</v>
      </c>
      <c r="D1440" s="245" t="s">
        <v>365</v>
      </c>
      <c r="F1440" s="247"/>
      <c r="I1440" s="245" t="s">
        <v>1520</v>
      </c>
      <c r="T1440" s="249"/>
    </row>
    <row r="1441" spans="1:24" x14ac:dyDescent="0.3">
      <c r="A1441" s="245">
        <v>117019</v>
      </c>
      <c r="B1441" s="245" t="s">
        <v>1043</v>
      </c>
      <c r="C1441" s="245" t="s">
        <v>178</v>
      </c>
      <c r="D1441" s="245" t="s">
        <v>1044</v>
      </c>
      <c r="F1441" s="247"/>
      <c r="I1441" s="245" t="s">
        <v>1520</v>
      </c>
      <c r="T1441" s="249"/>
    </row>
    <row r="1442" spans="1:24" x14ac:dyDescent="0.3">
      <c r="A1442" s="245">
        <v>117788</v>
      </c>
      <c r="B1442" s="245" t="s">
        <v>1387</v>
      </c>
      <c r="C1442" s="245" t="s">
        <v>625</v>
      </c>
      <c r="D1442" s="245" t="s">
        <v>296</v>
      </c>
      <c r="F1442" s="247"/>
      <c r="I1442" s="245" t="s">
        <v>1520</v>
      </c>
      <c r="T1442" s="249"/>
    </row>
    <row r="1443" spans="1:24" x14ac:dyDescent="0.3">
      <c r="A1443" s="245">
        <v>117867</v>
      </c>
      <c r="B1443" s="245" t="s">
        <v>1390</v>
      </c>
      <c r="C1443" s="245" t="s">
        <v>511</v>
      </c>
      <c r="D1443" s="245" t="s">
        <v>532</v>
      </c>
      <c r="F1443" s="247"/>
      <c r="I1443" s="245" t="s">
        <v>1520</v>
      </c>
      <c r="T1443" s="249"/>
    </row>
    <row r="1444" spans="1:24" x14ac:dyDescent="0.3">
      <c r="A1444" s="245">
        <v>117906</v>
      </c>
      <c r="B1444" s="245" t="s">
        <v>1393</v>
      </c>
      <c r="C1444" s="245" t="s">
        <v>178</v>
      </c>
      <c r="D1444" s="245" t="s">
        <v>1394</v>
      </c>
      <c r="F1444" s="247"/>
      <c r="I1444" s="245" t="s">
        <v>1520</v>
      </c>
      <c r="T1444" s="249"/>
    </row>
    <row r="1445" spans="1:24" x14ac:dyDescent="0.3">
      <c r="A1445" s="245">
        <v>118136</v>
      </c>
      <c r="B1445" s="245" t="s">
        <v>1053</v>
      </c>
      <c r="C1445" s="245" t="s">
        <v>694</v>
      </c>
      <c r="D1445" s="245" t="s">
        <v>652</v>
      </c>
      <c r="F1445" s="247"/>
      <c r="I1445" s="245" t="s">
        <v>1520</v>
      </c>
      <c r="T1445" s="249"/>
    </row>
    <row r="1446" spans="1:24" x14ac:dyDescent="0.3">
      <c r="A1446" s="245">
        <v>118407</v>
      </c>
      <c r="B1446" s="245" t="s">
        <v>1407</v>
      </c>
      <c r="C1446" s="245" t="s">
        <v>690</v>
      </c>
      <c r="D1446" s="245" t="s">
        <v>297</v>
      </c>
      <c r="F1446" s="247"/>
      <c r="I1446" s="245" t="s">
        <v>1520</v>
      </c>
      <c r="T1446" s="249"/>
    </row>
    <row r="1447" spans="1:24" x14ac:dyDescent="0.3">
      <c r="A1447" s="245">
        <v>118700</v>
      </c>
      <c r="B1447" s="245" t="s">
        <v>1058</v>
      </c>
      <c r="C1447" s="245" t="s">
        <v>1059</v>
      </c>
      <c r="D1447" s="245" t="s">
        <v>258</v>
      </c>
      <c r="F1447" s="247"/>
      <c r="I1447" s="245" t="s">
        <v>1520</v>
      </c>
      <c r="T1447" s="249"/>
    </row>
    <row r="1448" spans="1:24" x14ac:dyDescent="0.3">
      <c r="A1448" s="245">
        <v>119122</v>
      </c>
      <c r="B1448" s="245" t="s">
        <v>1426</v>
      </c>
      <c r="C1448" s="245" t="s">
        <v>1427</v>
      </c>
      <c r="D1448" s="245" t="s">
        <v>257</v>
      </c>
      <c r="F1448" s="247"/>
      <c r="I1448" s="245" t="s">
        <v>1520</v>
      </c>
      <c r="T1448" s="249"/>
    </row>
    <row r="1449" spans="1:24" x14ac:dyDescent="0.3">
      <c r="A1449" s="245">
        <v>119133</v>
      </c>
      <c r="B1449" s="245" t="s">
        <v>1428</v>
      </c>
      <c r="C1449" s="245" t="s">
        <v>140</v>
      </c>
      <c r="D1449" s="245" t="s">
        <v>312</v>
      </c>
      <c r="F1449" s="247"/>
      <c r="I1449" s="245" t="s">
        <v>1520</v>
      </c>
      <c r="T1449" s="249"/>
    </row>
    <row r="1450" spans="1:24" x14ac:dyDescent="0.3">
      <c r="A1450" s="245">
        <v>119902</v>
      </c>
      <c r="B1450" s="245" t="s">
        <v>1077</v>
      </c>
      <c r="C1450" s="245" t="s">
        <v>215</v>
      </c>
      <c r="D1450" s="245" t="s">
        <v>287</v>
      </c>
      <c r="F1450" s="247"/>
      <c r="I1450" s="245" t="s">
        <v>1520</v>
      </c>
      <c r="T1450" s="249"/>
    </row>
    <row r="1451" spans="1:24" x14ac:dyDescent="0.3">
      <c r="A1451" s="245">
        <v>120554</v>
      </c>
      <c r="B1451" s="245" t="s">
        <v>1169</v>
      </c>
      <c r="C1451" s="245" t="s">
        <v>77</v>
      </c>
      <c r="D1451" s="245" t="s">
        <v>713</v>
      </c>
      <c r="F1451" s="247"/>
      <c r="I1451" s="245" t="s">
        <v>1520</v>
      </c>
      <c r="T1451" s="249"/>
    </row>
    <row r="1452" spans="1:24" x14ac:dyDescent="0.3">
      <c r="A1452" s="245">
        <v>121115</v>
      </c>
      <c r="B1452" s="245" t="s">
        <v>1183</v>
      </c>
      <c r="C1452" s="245" t="s">
        <v>138</v>
      </c>
      <c r="D1452" s="245" t="s">
        <v>691</v>
      </c>
      <c r="F1452" s="247"/>
      <c r="I1452" s="245" t="s">
        <v>1520</v>
      </c>
      <c r="T1452" s="249"/>
    </row>
    <row r="1453" spans="1:24" ht="18" x14ac:dyDescent="0.3">
      <c r="A1453" s="245">
        <v>121510</v>
      </c>
      <c r="B1453" s="245" t="s">
        <v>1440</v>
      </c>
      <c r="C1453" s="245" t="s">
        <v>84</v>
      </c>
      <c r="D1453" s="245" t="s">
        <v>280</v>
      </c>
      <c r="I1453" s="245" t="s">
        <v>1520</v>
      </c>
      <c r="T1453" s="249"/>
      <c r="V1453" s="251"/>
      <c r="W1453" s="251"/>
      <c r="X1453" s="251"/>
    </row>
    <row r="1454" spans="1:24" ht="18" x14ac:dyDescent="0.3">
      <c r="A1454" s="245">
        <v>122357</v>
      </c>
      <c r="B1454" s="245" t="s">
        <v>1443</v>
      </c>
      <c r="C1454" s="245" t="s">
        <v>1444</v>
      </c>
      <c r="D1454" s="245" t="s">
        <v>272</v>
      </c>
      <c r="I1454" s="245" t="s">
        <v>1520</v>
      </c>
      <c r="T1454" s="249"/>
      <c r="V1454" s="251"/>
      <c r="W1454" s="251"/>
      <c r="X1454" s="251"/>
    </row>
    <row r="1455" spans="1:24" x14ac:dyDescent="0.3">
      <c r="A1455" s="245">
        <v>122372</v>
      </c>
      <c r="B1455" s="245" t="s">
        <v>989</v>
      </c>
      <c r="C1455" s="245" t="s">
        <v>990</v>
      </c>
      <c r="D1455" s="245" t="s">
        <v>266</v>
      </c>
      <c r="F1455" s="247"/>
      <c r="I1455" s="245" t="s">
        <v>1520</v>
      </c>
      <c r="T1455" s="249"/>
    </row>
    <row r="1456" spans="1:24" x14ac:dyDescent="0.3">
      <c r="A1456" s="245">
        <v>118206</v>
      </c>
      <c r="B1456" s="245" t="s">
        <v>1055</v>
      </c>
      <c r="C1456" s="245" t="s">
        <v>141</v>
      </c>
      <c r="D1456" s="245" t="s">
        <v>245</v>
      </c>
      <c r="F1456" s="247"/>
      <c r="I1456" s="245" t="s">
        <v>1520</v>
      </c>
      <c r="T1456" s="249"/>
    </row>
    <row r="1457" spans="1:20" x14ac:dyDescent="0.3">
      <c r="A1457" s="245">
        <v>118632</v>
      </c>
      <c r="B1457" s="245" t="s">
        <v>1413</v>
      </c>
      <c r="C1457" s="245" t="s">
        <v>74</v>
      </c>
      <c r="D1457" s="245" t="s">
        <v>261</v>
      </c>
      <c r="F1457" s="247"/>
      <c r="I1457" s="245" t="s">
        <v>1520</v>
      </c>
      <c r="T1457" s="249"/>
    </row>
    <row r="1458" spans="1:20" x14ac:dyDescent="0.3">
      <c r="A1458" s="245">
        <v>119231</v>
      </c>
      <c r="B1458" s="245" t="s">
        <v>1192</v>
      </c>
      <c r="C1458" s="245" t="s">
        <v>196</v>
      </c>
      <c r="D1458" s="245" t="s">
        <v>263</v>
      </c>
      <c r="F1458" s="247"/>
      <c r="I1458" s="245" t="s">
        <v>1520</v>
      </c>
      <c r="T1458" s="249"/>
    </row>
    <row r="1459" spans="1:20" x14ac:dyDescent="0.3">
      <c r="A1459" s="245">
        <v>118406</v>
      </c>
      <c r="B1459" s="245" t="s">
        <v>1405</v>
      </c>
      <c r="C1459" s="245" t="s">
        <v>128</v>
      </c>
      <c r="D1459" s="245" t="s">
        <v>1406</v>
      </c>
      <c r="F1459" s="247"/>
      <c r="I1459" s="245" t="s">
        <v>1520</v>
      </c>
      <c r="T1459" s="249"/>
    </row>
    <row r="1460" spans="1:20" x14ac:dyDescent="0.3">
      <c r="A1460" s="245">
        <v>118743</v>
      </c>
      <c r="B1460" s="245" t="s">
        <v>1061</v>
      </c>
      <c r="C1460" s="245" t="s">
        <v>1062</v>
      </c>
      <c r="D1460" s="245" t="s">
        <v>365</v>
      </c>
      <c r="F1460" s="247"/>
      <c r="I1460" s="245" t="s">
        <v>1520</v>
      </c>
      <c r="T1460" s="249"/>
    </row>
    <row r="1461" spans="1:20" x14ac:dyDescent="0.3">
      <c r="A1461" s="245">
        <v>118838</v>
      </c>
      <c r="B1461" s="245" t="s">
        <v>1418</v>
      </c>
      <c r="C1461" s="245" t="s">
        <v>96</v>
      </c>
      <c r="D1461" s="245" t="s">
        <v>1419</v>
      </c>
      <c r="F1461" s="247"/>
      <c r="I1461" s="245" t="s">
        <v>1520</v>
      </c>
      <c r="T1461" s="249"/>
    </row>
    <row r="1462" spans="1:20" x14ac:dyDescent="0.3">
      <c r="A1462" s="245">
        <v>118916</v>
      </c>
      <c r="B1462" s="245" t="s">
        <v>1067</v>
      </c>
      <c r="C1462" s="245" t="s">
        <v>195</v>
      </c>
      <c r="D1462" s="245" t="s">
        <v>359</v>
      </c>
      <c r="F1462" s="247"/>
      <c r="I1462" s="245" t="s">
        <v>1520</v>
      </c>
      <c r="T1462" s="249"/>
    </row>
    <row r="1463" spans="1:20" x14ac:dyDescent="0.3">
      <c r="A1463" s="245">
        <v>118983</v>
      </c>
      <c r="B1463" s="245" t="s">
        <v>1422</v>
      </c>
      <c r="C1463" s="245" t="s">
        <v>163</v>
      </c>
      <c r="D1463" s="245" t="s">
        <v>316</v>
      </c>
      <c r="F1463" s="247"/>
      <c r="I1463" s="245" t="s">
        <v>1520</v>
      </c>
      <c r="T1463" s="249"/>
    </row>
    <row r="1464" spans="1:20" x14ac:dyDescent="0.3">
      <c r="A1464" s="245">
        <v>119542</v>
      </c>
      <c r="B1464" s="245" t="s">
        <v>1072</v>
      </c>
      <c r="C1464" s="245" t="s">
        <v>68</v>
      </c>
      <c r="D1464" s="245" t="s">
        <v>380</v>
      </c>
      <c r="F1464" s="247"/>
      <c r="I1464" s="245" t="s">
        <v>1520</v>
      </c>
      <c r="T1464" s="249"/>
    </row>
    <row r="1465" spans="1:20" x14ac:dyDescent="0.3">
      <c r="A1465" s="245">
        <v>120785</v>
      </c>
      <c r="B1465" s="245" t="s">
        <v>1172</v>
      </c>
      <c r="C1465" s="245" t="s">
        <v>72</v>
      </c>
      <c r="D1465" s="245" t="s">
        <v>370</v>
      </c>
      <c r="F1465" s="247"/>
      <c r="I1465" s="245" t="s">
        <v>1520</v>
      </c>
      <c r="T1465" s="249"/>
    </row>
    <row r="1466" spans="1:20" x14ac:dyDescent="0.3">
      <c r="A1466" s="245">
        <v>115946</v>
      </c>
      <c r="B1466" s="245" t="s">
        <v>623</v>
      </c>
      <c r="C1466" s="245" t="s">
        <v>135</v>
      </c>
      <c r="D1466" s="245" t="s">
        <v>252</v>
      </c>
      <c r="F1466" s="247"/>
      <c r="I1466" s="245" t="s">
        <v>1520</v>
      </c>
      <c r="T1466" s="249"/>
    </row>
    <row r="1467" spans="1:20" x14ac:dyDescent="0.3">
      <c r="A1467" s="245">
        <v>117630</v>
      </c>
      <c r="B1467" s="245" t="s">
        <v>1384</v>
      </c>
      <c r="C1467" s="245" t="s">
        <v>72</v>
      </c>
      <c r="D1467" s="245" t="s">
        <v>573</v>
      </c>
      <c r="F1467" s="247"/>
      <c r="I1467" s="245" t="s">
        <v>1520</v>
      </c>
      <c r="T1467" s="249"/>
    </row>
    <row r="1468" spans="1:20" x14ac:dyDescent="0.3">
      <c r="A1468" s="245">
        <v>118044</v>
      </c>
      <c r="B1468" s="245" t="s">
        <v>1051</v>
      </c>
      <c r="C1468" s="245" t="s">
        <v>1052</v>
      </c>
      <c r="D1468" s="245" t="s">
        <v>407</v>
      </c>
      <c r="F1468" s="247"/>
      <c r="I1468" s="245" t="s">
        <v>1520</v>
      </c>
      <c r="T1468" s="249"/>
    </row>
    <row r="1469" spans="1:20" x14ac:dyDescent="0.3">
      <c r="A1469" s="245">
        <v>118755</v>
      </c>
      <c r="B1469" s="245" t="s">
        <v>1065</v>
      </c>
      <c r="C1469" s="245" t="s">
        <v>103</v>
      </c>
      <c r="D1469" s="245" t="s">
        <v>362</v>
      </c>
      <c r="F1469" s="247"/>
      <c r="I1469" s="245" t="s">
        <v>1520</v>
      </c>
      <c r="T1469" s="249"/>
    </row>
    <row r="1470" spans="1:20" x14ac:dyDescent="0.3">
      <c r="A1470" s="245">
        <v>119239</v>
      </c>
      <c r="B1470" s="245" t="s">
        <v>1430</v>
      </c>
      <c r="C1470" s="245" t="s">
        <v>496</v>
      </c>
      <c r="D1470" s="245" t="s">
        <v>316</v>
      </c>
      <c r="F1470" s="247"/>
      <c r="I1470" s="245" t="s">
        <v>1520</v>
      </c>
      <c r="T1470" s="249"/>
    </row>
    <row r="1471" spans="1:20" x14ac:dyDescent="0.3">
      <c r="A1471" s="245">
        <v>120845</v>
      </c>
      <c r="B1471" s="245" t="s">
        <v>1174</v>
      </c>
      <c r="C1471" s="245" t="s">
        <v>97</v>
      </c>
      <c r="D1471" s="245" t="s">
        <v>505</v>
      </c>
      <c r="F1471" s="247"/>
      <c r="I1471" s="245" t="s">
        <v>1520</v>
      </c>
      <c r="T1471" s="249"/>
    </row>
    <row r="1472" spans="1:20" x14ac:dyDescent="0.3">
      <c r="A1472" s="245">
        <v>120883</v>
      </c>
      <c r="B1472" s="245" t="s">
        <v>1175</v>
      </c>
      <c r="C1472" s="245" t="s">
        <v>679</v>
      </c>
      <c r="D1472" s="245" t="s">
        <v>273</v>
      </c>
      <c r="F1472" s="247"/>
      <c r="I1472" s="245" t="s">
        <v>1520</v>
      </c>
      <c r="T1472" s="249"/>
    </row>
    <row r="1473" spans="1:24" x14ac:dyDescent="0.3">
      <c r="A1473" s="245">
        <v>121081</v>
      </c>
      <c r="B1473" s="245" t="s">
        <v>1180</v>
      </c>
      <c r="C1473" s="245" t="s">
        <v>877</v>
      </c>
      <c r="D1473" s="245" t="s">
        <v>255</v>
      </c>
      <c r="F1473" s="247"/>
      <c r="I1473" s="245" t="s">
        <v>1520</v>
      </c>
      <c r="T1473" s="249"/>
    </row>
    <row r="1474" spans="1:24" x14ac:dyDescent="0.3">
      <c r="A1474" s="245">
        <v>121325</v>
      </c>
      <c r="B1474" s="245" t="s">
        <v>1190</v>
      </c>
      <c r="C1474" s="245" t="s">
        <v>206</v>
      </c>
      <c r="D1474" s="245" t="s">
        <v>400</v>
      </c>
      <c r="F1474" s="247"/>
      <c r="I1474" s="245" t="s">
        <v>1520</v>
      </c>
      <c r="T1474" s="249"/>
    </row>
    <row r="1475" spans="1:24" x14ac:dyDescent="0.3">
      <c r="A1475" s="245">
        <v>122353</v>
      </c>
      <c r="B1475" s="245" t="s">
        <v>988</v>
      </c>
      <c r="C1475" s="245" t="s">
        <v>72</v>
      </c>
      <c r="D1475" s="245" t="s">
        <v>336</v>
      </c>
      <c r="F1475" s="247"/>
      <c r="I1475" s="245" t="s">
        <v>1520</v>
      </c>
      <c r="T1475" s="249"/>
    </row>
    <row r="1476" spans="1:24" x14ac:dyDescent="0.3">
      <c r="A1476" s="245">
        <v>118845</v>
      </c>
      <c r="B1476" s="245" t="s">
        <v>1066</v>
      </c>
      <c r="C1476" s="245" t="s">
        <v>72</v>
      </c>
      <c r="D1476" s="245" t="s">
        <v>259</v>
      </c>
      <c r="F1476" s="247"/>
      <c r="I1476" s="245" t="s">
        <v>1520</v>
      </c>
      <c r="T1476" s="249"/>
    </row>
    <row r="1477" spans="1:24" x14ac:dyDescent="0.3">
      <c r="A1477" s="245">
        <v>117278</v>
      </c>
      <c r="B1477" s="245" t="s">
        <v>1046</v>
      </c>
      <c r="C1477" s="245" t="s">
        <v>704</v>
      </c>
      <c r="D1477" s="245" t="s">
        <v>297</v>
      </c>
      <c r="F1477" s="247"/>
      <c r="I1477" s="245" t="s">
        <v>1520</v>
      </c>
      <c r="T1477" s="249"/>
    </row>
    <row r="1478" spans="1:24" x14ac:dyDescent="0.3">
      <c r="A1478" s="245">
        <v>117609</v>
      </c>
      <c r="B1478" s="245" t="s">
        <v>942</v>
      </c>
      <c r="C1478" s="245" t="s">
        <v>115</v>
      </c>
      <c r="D1478" s="245" t="s">
        <v>1383</v>
      </c>
      <c r="F1478" s="247"/>
      <c r="I1478" s="245" t="s">
        <v>1520</v>
      </c>
      <c r="T1478" s="249"/>
    </row>
    <row r="1479" spans="1:24" ht="18" x14ac:dyDescent="0.3">
      <c r="A1479" s="245">
        <v>120297</v>
      </c>
      <c r="B1479" s="245" t="s">
        <v>1438</v>
      </c>
      <c r="C1479" s="245" t="s">
        <v>122</v>
      </c>
      <c r="D1479" s="245" t="s">
        <v>535</v>
      </c>
      <c r="I1479" s="245" t="s">
        <v>1520</v>
      </c>
      <c r="T1479" s="249"/>
      <c r="V1479" s="251"/>
      <c r="W1479" s="251"/>
      <c r="X1479" s="251"/>
    </row>
    <row r="1480" spans="1:24" x14ac:dyDescent="0.3">
      <c r="A1480" s="245">
        <v>118017</v>
      </c>
      <c r="B1480" s="245" t="s">
        <v>1397</v>
      </c>
      <c r="C1480" s="245" t="s">
        <v>166</v>
      </c>
      <c r="D1480" s="245" t="s">
        <v>267</v>
      </c>
      <c r="F1480" s="247"/>
      <c r="I1480" s="245" t="s">
        <v>1520</v>
      </c>
      <c r="T1480" s="249"/>
    </row>
    <row r="1481" spans="1:24" x14ac:dyDescent="0.3">
      <c r="A1481" s="245">
        <v>121142</v>
      </c>
      <c r="B1481" s="245" t="s">
        <v>1185</v>
      </c>
      <c r="C1481" s="245" t="s">
        <v>75</v>
      </c>
      <c r="D1481" s="245" t="s">
        <v>1086</v>
      </c>
      <c r="F1481" s="247"/>
      <c r="I1481" s="245" t="s">
        <v>1520</v>
      </c>
      <c r="T1481" s="249"/>
    </row>
    <row r="1482" spans="1:24" ht="18" x14ac:dyDescent="0.3">
      <c r="A1482" s="245">
        <v>121696</v>
      </c>
      <c r="B1482" s="245" t="s">
        <v>1441</v>
      </c>
      <c r="C1482" s="245" t="s">
        <v>96</v>
      </c>
      <c r="D1482" s="245" t="s">
        <v>673</v>
      </c>
      <c r="I1482" s="245" t="s">
        <v>1520</v>
      </c>
      <c r="T1482" s="249"/>
      <c r="V1482" s="251"/>
      <c r="W1482" s="251"/>
      <c r="X1482" s="251"/>
    </row>
    <row r="1483" spans="1:24" x14ac:dyDescent="0.3">
      <c r="A1483" s="245">
        <v>118256</v>
      </c>
      <c r="B1483" s="245" t="s">
        <v>1403</v>
      </c>
      <c r="C1483" s="245" t="s">
        <v>1404</v>
      </c>
      <c r="D1483" s="245" t="s">
        <v>292</v>
      </c>
      <c r="F1483" s="247"/>
      <c r="I1483" s="245" t="s">
        <v>1520</v>
      </c>
      <c r="T1483" s="249"/>
    </row>
    <row r="1484" spans="1:24" x14ac:dyDescent="0.3">
      <c r="A1484" s="245">
        <v>115987</v>
      </c>
      <c r="B1484" s="245" t="s">
        <v>1035</v>
      </c>
      <c r="C1484" s="245" t="s">
        <v>74</v>
      </c>
      <c r="D1484" s="245" t="s">
        <v>1036</v>
      </c>
      <c r="F1484" s="247"/>
      <c r="I1484" s="245" t="s">
        <v>1520</v>
      </c>
      <c r="T1484" s="249"/>
    </row>
    <row r="1485" spans="1:24" x14ac:dyDescent="0.3">
      <c r="A1485" s="245">
        <v>120907</v>
      </c>
      <c r="B1485" s="245" t="s">
        <v>1176</v>
      </c>
      <c r="C1485" s="245" t="s">
        <v>75</v>
      </c>
      <c r="D1485" s="245" t="s">
        <v>754</v>
      </c>
      <c r="F1485" s="247"/>
      <c r="I1485" s="245" t="s">
        <v>1520</v>
      </c>
      <c r="T1485" s="249"/>
    </row>
    <row r="1486" spans="1:24" x14ac:dyDescent="0.3">
      <c r="A1486" s="245">
        <v>119037</v>
      </c>
      <c r="B1486" s="245" t="s">
        <v>1425</v>
      </c>
      <c r="C1486" s="245" t="s">
        <v>143</v>
      </c>
      <c r="D1486" s="245" t="s">
        <v>478</v>
      </c>
      <c r="F1486" s="247"/>
      <c r="I1486" s="245" t="s">
        <v>1520</v>
      </c>
      <c r="T1486" s="249"/>
    </row>
    <row r="1487" spans="1:24" x14ac:dyDescent="0.3">
      <c r="A1487" s="245">
        <v>117888</v>
      </c>
      <c r="B1487" s="245" t="s">
        <v>1391</v>
      </c>
      <c r="C1487" s="245" t="s">
        <v>214</v>
      </c>
      <c r="D1487" s="245" t="s">
        <v>279</v>
      </c>
      <c r="F1487" s="247"/>
      <c r="I1487" s="245" t="s">
        <v>1520</v>
      </c>
      <c r="T1487" s="249"/>
    </row>
    <row r="1488" spans="1:24" x14ac:dyDescent="0.3">
      <c r="A1488" s="245">
        <v>121232</v>
      </c>
      <c r="B1488" s="245" t="s">
        <v>1187</v>
      </c>
      <c r="C1488" s="245" t="s">
        <v>83</v>
      </c>
      <c r="D1488" s="245" t="s">
        <v>1188</v>
      </c>
      <c r="F1488" s="247"/>
      <c r="I1488" s="245" t="s">
        <v>1520</v>
      </c>
      <c r="T1488" s="249"/>
    </row>
    <row r="1489" spans="1:24" x14ac:dyDescent="0.3">
      <c r="A1489" s="245">
        <v>118443</v>
      </c>
      <c r="B1489" s="245" t="s">
        <v>1409</v>
      </c>
      <c r="C1489" s="245" t="s">
        <v>222</v>
      </c>
      <c r="D1489" s="245" t="s">
        <v>306</v>
      </c>
      <c r="F1489" s="247"/>
      <c r="I1489" s="245" t="s">
        <v>1520</v>
      </c>
      <c r="T1489" s="249"/>
    </row>
    <row r="1490" spans="1:24" x14ac:dyDescent="0.3">
      <c r="A1490" s="245">
        <v>117331</v>
      </c>
      <c r="B1490" s="245" t="s">
        <v>1047</v>
      </c>
      <c r="C1490" s="245" t="s">
        <v>104</v>
      </c>
      <c r="D1490" s="245" t="s">
        <v>661</v>
      </c>
      <c r="F1490" s="247"/>
      <c r="I1490" s="245" t="s">
        <v>1520</v>
      </c>
      <c r="T1490" s="249"/>
    </row>
    <row r="1491" spans="1:24" x14ac:dyDescent="0.3">
      <c r="A1491" s="245">
        <v>118484</v>
      </c>
      <c r="B1491" s="245" t="s">
        <v>1410</v>
      </c>
      <c r="C1491" s="245" t="s">
        <v>128</v>
      </c>
      <c r="D1491" s="245" t="s">
        <v>268</v>
      </c>
      <c r="F1491" s="247"/>
      <c r="I1491" s="245" t="s">
        <v>1520</v>
      </c>
      <c r="T1491" s="249"/>
    </row>
    <row r="1492" spans="1:24" x14ac:dyDescent="0.3">
      <c r="A1492" s="245">
        <v>119290</v>
      </c>
      <c r="B1492" s="245" t="s">
        <v>1433</v>
      </c>
      <c r="C1492" s="245" t="s">
        <v>741</v>
      </c>
      <c r="D1492" s="245" t="s">
        <v>270</v>
      </c>
      <c r="F1492" s="247"/>
      <c r="I1492" s="245" t="s">
        <v>1520</v>
      </c>
      <c r="T1492" s="249"/>
    </row>
    <row r="1493" spans="1:24" x14ac:dyDescent="0.3">
      <c r="A1493" s="245">
        <v>116433</v>
      </c>
      <c r="B1493" s="245" t="s">
        <v>1039</v>
      </c>
      <c r="C1493" s="245" t="s">
        <v>81</v>
      </c>
      <c r="D1493" s="245" t="s">
        <v>1040</v>
      </c>
      <c r="F1493" s="247"/>
      <c r="I1493" s="245" t="s">
        <v>1520</v>
      </c>
      <c r="T1493" s="249"/>
    </row>
    <row r="1494" spans="1:24" x14ac:dyDescent="0.3">
      <c r="A1494" s="245">
        <v>118921</v>
      </c>
      <c r="B1494" s="245" t="s">
        <v>1420</v>
      </c>
      <c r="C1494" s="245" t="s">
        <v>530</v>
      </c>
      <c r="D1494" s="245" t="s">
        <v>316</v>
      </c>
      <c r="F1494" s="247"/>
      <c r="I1494" s="245" t="s">
        <v>1520</v>
      </c>
      <c r="T1494" s="249"/>
    </row>
    <row r="1495" spans="1:24" ht="18" x14ac:dyDescent="0.3">
      <c r="A1495" s="245">
        <v>120279</v>
      </c>
      <c r="B1495" s="245" t="s">
        <v>1436</v>
      </c>
      <c r="C1495" s="245" t="s">
        <v>138</v>
      </c>
      <c r="D1495" s="245" t="s">
        <v>654</v>
      </c>
      <c r="I1495" s="245" t="s">
        <v>1520</v>
      </c>
      <c r="T1495" s="249"/>
      <c r="V1495" s="251"/>
      <c r="W1495" s="251"/>
      <c r="X1495" s="251"/>
    </row>
    <row r="1496" spans="1:24" ht="18" x14ac:dyDescent="0.3">
      <c r="A1496" s="245">
        <v>120296</v>
      </c>
      <c r="B1496" s="245" t="s">
        <v>1437</v>
      </c>
      <c r="C1496" s="245" t="s">
        <v>391</v>
      </c>
      <c r="D1496" s="245" t="s">
        <v>610</v>
      </c>
      <c r="I1496" s="245" t="s">
        <v>1520</v>
      </c>
      <c r="T1496" s="249"/>
      <c r="V1496" s="251"/>
      <c r="W1496" s="251"/>
      <c r="X1496" s="251"/>
    </row>
    <row r="1497" spans="1:24" x14ac:dyDescent="0.3">
      <c r="A1497" s="245">
        <v>119741</v>
      </c>
      <c r="B1497" s="245" t="s">
        <v>1075</v>
      </c>
      <c r="C1497" s="245" t="s">
        <v>72</v>
      </c>
      <c r="D1497" s="245" t="s">
        <v>1076</v>
      </c>
      <c r="F1497" s="247"/>
      <c r="I1497" s="245" t="s">
        <v>1520</v>
      </c>
      <c r="T1497" s="249"/>
    </row>
    <row r="1498" spans="1:24" x14ac:dyDescent="0.3">
      <c r="A1498" s="245">
        <v>118194</v>
      </c>
      <c r="B1498" s="245" t="s">
        <v>1054</v>
      </c>
      <c r="C1498" s="245" t="s">
        <v>115</v>
      </c>
      <c r="D1498" s="245" t="s">
        <v>220</v>
      </c>
      <c r="F1498" s="247"/>
      <c r="I1498" s="245" t="s">
        <v>1520</v>
      </c>
      <c r="T1498" s="249"/>
    </row>
    <row r="1499" spans="1:24" ht="18" x14ac:dyDescent="0.3">
      <c r="A1499" s="245">
        <v>121867</v>
      </c>
      <c r="B1499" s="245" t="s">
        <v>1442</v>
      </c>
      <c r="C1499" s="245" t="s">
        <v>72</v>
      </c>
      <c r="D1499" s="245" t="s">
        <v>274</v>
      </c>
      <c r="I1499" s="245" t="s">
        <v>1520</v>
      </c>
      <c r="T1499" s="249"/>
      <c r="V1499" s="251"/>
      <c r="W1499" s="251"/>
      <c r="X1499" s="251"/>
    </row>
    <row r="1500" spans="1:24" x14ac:dyDescent="0.3">
      <c r="A1500" s="245">
        <v>117267</v>
      </c>
      <c r="B1500" s="245" t="s">
        <v>1045</v>
      </c>
      <c r="C1500" s="245" t="s">
        <v>115</v>
      </c>
      <c r="D1500" s="245" t="s">
        <v>337</v>
      </c>
      <c r="F1500" s="247"/>
      <c r="I1500" s="245" t="s">
        <v>1520</v>
      </c>
      <c r="T1500" s="249"/>
    </row>
    <row r="1501" spans="1:24" x14ac:dyDescent="0.3">
      <c r="A1501" s="245">
        <v>117904</v>
      </c>
      <c r="B1501" s="245" t="s">
        <v>1050</v>
      </c>
      <c r="C1501" s="245" t="s">
        <v>154</v>
      </c>
      <c r="D1501" s="245" t="s">
        <v>304</v>
      </c>
      <c r="F1501" s="247"/>
      <c r="I1501" s="245" t="s">
        <v>1520</v>
      </c>
      <c r="T1501" s="249"/>
    </row>
    <row r="1502" spans="1:24" x14ac:dyDescent="0.3">
      <c r="A1502" s="245">
        <v>118025</v>
      </c>
      <c r="B1502" s="245" t="s">
        <v>1398</v>
      </c>
      <c r="C1502" s="245" t="s">
        <v>88</v>
      </c>
      <c r="D1502" s="245" t="s">
        <v>348</v>
      </c>
      <c r="F1502" s="247"/>
      <c r="I1502" s="245" t="s">
        <v>1520</v>
      </c>
      <c r="T1502" s="249"/>
    </row>
    <row r="1503" spans="1:24" x14ac:dyDescent="0.3">
      <c r="A1503" s="245">
        <v>119207</v>
      </c>
      <c r="B1503" s="245" t="s">
        <v>1429</v>
      </c>
      <c r="C1503" s="245" t="s">
        <v>151</v>
      </c>
      <c r="D1503" s="245" t="s">
        <v>280</v>
      </c>
      <c r="F1503" s="247"/>
      <c r="I1503" s="245" t="s">
        <v>1520</v>
      </c>
      <c r="T1503" s="249"/>
    </row>
    <row r="1504" spans="1:24" ht="18" x14ac:dyDescent="0.3">
      <c r="A1504" s="245">
        <v>102915</v>
      </c>
      <c r="B1504" s="245" t="s">
        <v>1446</v>
      </c>
      <c r="C1504" s="245" t="s">
        <v>68</v>
      </c>
      <c r="D1504" s="245" t="s">
        <v>345</v>
      </c>
      <c r="I1504" s="245" t="s">
        <v>1520</v>
      </c>
      <c r="T1504" s="249"/>
      <c r="V1504" s="251"/>
      <c r="W1504" s="251"/>
      <c r="X1504" s="251"/>
    </row>
    <row r="1505" spans="1:20" x14ac:dyDescent="0.3">
      <c r="A1505" s="245">
        <v>119276</v>
      </c>
      <c r="B1505" s="245" t="s">
        <v>1432</v>
      </c>
      <c r="C1505" s="245" t="s">
        <v>148</v>
      </c>
      <c r="D1505" s="245" t="s">
        <v>585</v>
      </c>
      <c r="F1505" s="247"/>
      <c r="I1505" s="245" t="s">
        <v>1520</v>
      </c>
      <c r="T1505" s="249"/>
    </row>
    <row r="1506" spans="1:20" x14ac:dyDescent="0.3">
      <c r="A1506" s="245">
        <v>102890</v>
      </c>
      <c r="B1506" s="245" t="s">
        <v>1249</v>
      </c>
      <c r="C1506" s="245" t="s">
        <v>74</v>
      </c>
      <c r="D1506" s="245" t="s">
        <v>258</v>
      </c>
      <c r="F1506" s="247"/>
      <c r="I1506" s="245" t="s">
        <v>1520</v>
      </c>
      <c r="T1506" s="249"/>
    </row>
    <row r="1507" spans="1:20" x14ac:dyDescent="0.3">
      <c r="A1507" s="245">
        <v>103815</v>
      </c>
      <c r="B1507" s="245" t="s">
        <v>1011</v>
      </c>
      <c r="C1507" s="245" t="s">
        <v>148</v>
      </c>
      <c r="D1507" s="245" t="s">
        <v>724</v>
      </c>
      <c r="F1507" s="247"/>
      <c r="I1507" s="245" t="s">
        <v>1520</v>
      </c>
      <c r="T1507" s="249"/>
    </row>
    <row r="1508" spans="1:20" x14ac:dyDescent="0.3">
      <c r="A1508" s="245">
        <v>108184</v>
      </c>
      <c r="B1508" s="245" t="s">
        <v>1275</v>
      </c>
      <c r="C1508" s="245" t="s">
        <v>69</v>
      </c>
      <c r="D1508" s="245" t="s">
        <v>359</v>
      </c>
      <c r="F1508" s="247"/>
      <c r="I1508" s="245" t="s">
        <v>1520</v>
      </c>
      <c r="T1508" s="249"/>
    </row>
    <row r="1509" spans="1:20" x14ac:dyDescent="0.3">
      <c r="A1509" s="245">
        <v>108963</v>
      </c>
      <c r="B1509" s="245" t="s">
        <v>1281</v>
      </c>
      <c r="C1509" s="245" t="s">
        <v>94</v>
      </c>
      <c r="D1509" s="245" t="s">
        <v>393</v>
      </c>
      <c r="F1509" s="247"/>
      <c r="I1509" s="245" t="s">
        <v>1520</v>
      </c>
      <c r="T1509" s="249"/>
    </row>
    <row r="1510" spans="1:20" x14ac:dyDescent="0.3">
      <c r="A1510" s="245">
        <v>109407</v>
      </c>
      <c r="B1510" s="245" t="s">
        <v>1283</v>
      </c>
      <c r="C1510" s="245" t="s">
        <v>169</v>
      </c>
      <c r="D1510" s="245" t="s">
        <v>220</v>
      </c>
      <c r="F1510" s="247"/>
      <c r="I1510" s="245" t="s">
        <v>1520</v>
      </c>
      <c r="T1510" s="249"/>
    </row>
    <row r="1511" spans="1:20" x14ac:dyDescent="0.3">
      <c r="A1511" s="245">
        <v>110984</v>
      </c>
      <c r="B1511" s="245" t="s">
        <v>1028</v>
      </c>
      <c r="C1511" s="245" t="s">
        <v>80</v>
      </c>
      <c r="D1511" s="245" t="s">
        <v>314</v>
      </c>
      <c r="F1511" s="247"/>
      <c r="I1511" s="245" t="s">
        <v>1520</v>
      </c>
      <c r="T1511" s="249"/>
    </row>
    <row r="1512" spans="1:20" x14ac:dyDescent="0.3">
      <c r="A1512" s="245">
        <v>114093</v>
      </c>
      <c r="B1512" s="245" t="s">
        <v>1316</v>
      </c>
      <c r="C1512" s="245" t="s">
        <v>187</v>
      </c>
      <c r="D1512" s="245" t="s">
        <v>373</v>
      </c>
      <c r="F1512" s="247"/>
      <c r="I1512" s="245" t="s">
        <v>1520</v>
      </c>
      <c r="T1512" s="249"/>
    </row>
    <row r="1513" spans="1:20" x14ac:dyDescent="0.3">
      <c r="A1513" s="245">
        <v>117196</v>
      </c>
      <c r="B1513" s="245" t="s">
        <v>1374</v>
      </c>
      <c r="C1513" s="245" t="s">
        <v>105</v>
      </c>
      <c r="D1513" s="245" t="s">
        <v>246</v>
      </c>
      <c r="F1513" s="247"/>
      <c r="I1513" s="245" t="s">
        <v>1520</v>
      </c>
      <c r="T1513" s="249"/>
    </row>
    <row r="1514" spans="1:20" x14ac:dyDescent="0.3">
      <c r="A1514" s="245">
        <v>117201</v>
      </c>
      <c r="B1514" s="245" t="s">
        <v>1375</v>
      </c>
      <c r="C1514" s="245" t="s">
        <v>538</v>
      </c>
      <c r="D1514" s="245" t="s">
        <v>546</v>
      </c>
      <c r="F1514" s="247"/>
      <c r="I1514" s="245" t="s">
        <v>1520</v>
      </c>
      <c r="T1514" s="249"/>
    </row>
    <row r="1515" spans="1:20" x14ac:dyDescent="0.3">
      <c r="A1515" s="245">
        <v>118679</v>
      </c>
      <c r="B1515" s="245" t="s">
        <v>1467</v>
      </c>
      <c r="C1515" s="245" t="s">
        <v>69</v>
      </c>
      <c r="D1515" s="245" t="s">
        <v>291</v>
      </c>
      <c r="I1515" s="245" t="s">
        <v>1520</v>
      </c>
      <c r="T1515" s="249"/>
    </row>
    <row r="1516" spans="1:20" x14ac:dyDescent="0.3">
      <c r="A1516" s="245">
        <v>119475</v>
      </c>
      <c r="B1516" s="245" t="s">
        <v>1209</v>
      </c>
      <c r="C1516" s="245" t="s">
        <v>76</v>
      </c>
      <c r="D1516" s="245" t="s">
        <v>655</v>
      </c>
      <c r="F1516" s="247"/>
      <c r="I1516" s="245" t="s">
        <v>1520</v>
      </c>
      <c r="T1516" s="249"/>
    </row>
    <row r="1517" spans="1:20" x14ac:dyDescent="0.3">
      <c r="A1517" s="245">
        <v>119696</v>
      </c>
      <c r="B1517" s="245" t="s">
        <v>869</v>
      </c>
      <c r="C1517" s="245" t="s">
        <v>504</v>
      </c>
      <c r="D1517" s="245" t="s">
        <v>280</v>
      </c>
      <c r="F1517" s="247"/>
      <c r="I1517" s="245" t="s">
        <v>1520</v>
      </c>
      <c r="T1517" s="249"/>
    </row>
    <row r="1518" spans="1:20" x14ac:dyDescent="0.3">
      <c r="A1518" s="245">
        <v>120980</v>
      </c>
      <c r="B1518" s="245" t="s">
        <v>1214</v>
      </c>
      <c r="C1518" s="245" t="s">
        <v>77</v>
      </c>
      <c r="D1518" s="245" t="s">
        <v>340</v>
      </c>
      <c r="F1518" s="247"/>
      <c r="I1518" s="245" t="s">
        <v>1520</v>
      </c>
      <c r="T1518" s="249"/>
    </row>
    <row r="1519" spans="1:20" x14ac:dyDescent="0.3">
      <c r="A1519" s="245">
        <v>106147</v>
      </c>
      <c r="B1519" s="245" t="s">
        <v>1017</v>
      </c>
      <c r="C1519" s="245" t="s">
        <v>1018</v>
      </c>
      <c r="D1519" s="245" t="s">
        <v>492</v>
      </c>
      <c r="F1519" s="247"/>
      <c r="I1519" s="245" t="s">
        <v>1520</v>
      </c>
      <c r="T1519" s="249"/>
    </row>
    <row r="1520" spans="1:20" x14ac:dyDescent="0.3">
      <c r="A1520" s="245">
        <v>119193</v>
      </c>
      <c r="B1520" s="245" t="s">
        <v>1206</v>
      </c>
      <c r="C1520" s="245" t="s">
        <v>96</v>
      </c>
      <c r="D1520" s="245" t="s">
        <v>266</v>
      </c>
      <c r="F1520" s="247"/>
      <c r="I1520" s="245" t="s">
        <v>1520</v>
      </c>
      <c r="T1520" s="249"/>
    </row>
    <row r="1521" spans="1:20" x14ac:dyDescent="0.3">
      <c r="A1521" s="245">
        <v>110901</v>
      </c>
      <c r="B1521" s="245" t="s">
        <v>1027</v>
      </c>
      <c r="C1521" s="245" t="s">
        <v>108</v>
      </c>
      <c r="D1521" s="245" t="s">
        <v>367</v>
      </c>
      <c r="F1521" s="247"/>
      <c r="I1521" s="245" t="s">
        <v>1520</v>
      </c>
      <c r="T1521" s="249"/>
    </row>
    <row r="1522" spans="1:20" x14ac:dyDescent="0.3">
      <c r="A1522" s="245">
        <v>115438</v>
      </c>
      <c r="B1522" s="245" t="s">
        <v>1335</v>
      </c>
      <c r="C1522" s="245" t="s">
        <v>93</v>
      </c>
      <c r="D1522" s="245" t="s">
        <v>331</v>
      </c>
      <c r="F1522" s="247"/>
      <c r="I1522" s="245" t="s">
        <v>1520</v>
      </c>
      <c r="T1522" s="249"/>
    </row>
    <row r="1523" spans="1:20" x14ac:dyDescent="0.3">
      <c r="A1523" s="245">
        <v>105725</v>
      </c>
      <c r="B1523" s="245" t="s">
        <v>1264</v>
      </c>
      <c r="C1523" s="245" t="s">
        <v>507</v>
      </c>
      <c r="D1523" s="245" t="s">
        <v>280</v>
      </c>
      <c r="F1523" s="247"/>
      <c r="I1523" s="245" t="s">
        <v>1520</v>
      </c>
      <c r="T1523" s="249"/>
    </row>
    <row r="1524" spans="1:20" x14ac:dyDescent="0.3">
      <c r="A1524" s="245">
        <v>104577</v>
      </c>
      <c r="B1524" s="245" t="s">
        <v>1260</v>
      </c>
      <c r="C1524" s="245" t="s">
        <v>1261</v>
      </c>
      <c r="D1524" s="245" t="s">
        <v>568</v>
      </c>
      <c r="F1524" s="247"/>
      <c r="I1524" s="245" t="s">
        <v>1520</v>
      </c>
      <c r="T1524" s="249"/>
    </row>
    <row r="1525" spans="1:20" x14ac:dyDescent="0.3">
      <c r="A1525" s="245">
        <v>105090</v>
      </c>
      <c r="B1525" s="245" t="s">
        <v>1012</v>
      </c>
      <c r="C1525" s="245" t="s">
        <v>512</v>
      </c>
      <c r="D1525" s="245" t="s">
        <v>278</v>
      </c>
      <c r="F1525" s="247"/>
      <c r="I1525" s="245" t="s">
        <v>1520</v>
      </c>
      <c r="T1525" s="249"/>
    </row>
    <row r="1526" spans="1:20" x14ac:dyDescent="0.3">
      <c r="A1526" s="245">
        <v>105310</v>
      </c>
      <c r="B1526" s="245" t="s">
        <v>1013</v>
      </c>
      <c r="C1526" s="245" t="s">
        <v>77</v>
      </c>
      <c r="D1526" s="245" t="s">
        <v>381</v>
      </c>
      <c r="F1526" s="247"/>
      <c r="I1526" s="245" t="s">
        <v>1520</v>
      </c>
      <c r="T1526" s="249"/>
    </row>
    <row r="1527" spans="1:20" x14ac:dyDescent="0.3">
      <c r="A1527" s="245">
        <v>107408</v>
      </c>
      <c r="B1527" s="245" t="s">
        <v>1271</v>
      </c>
      <c r="C1527" s="245" t="s">
        <v>472</v>
      </c>
      <c r="D1527" s="245" t="s">
        <v>261</v>
      </c>
      <c r="F1527" s="247"/>
      <c r="I1527" s="245" t="s">
        <v>1520</v>
      </c>
      <c r="T1527" s="249"/>
    </row>
    <row r="1528" spans="1:20" x14ac:dyDescent="0.3">
      <c r="A1528" s="245">
        <v>108031</v>
      </c>
      <c r="B1528" s="245" t="s">
        <v>1273</v>
      </c>
      <c r="C1528" s="245" t="s">
        <v>165</v>
      </c>
      <c r="D1528" s="245" t="s">
        <v>1009</v>
      </c>
      <c r="F1528" s="247"/>
      <c r="I1528" s="245" t="s">
        <v>1520</v>
      </c>
      <c r="T1528" s="249"/>
    </row>
    <row r="1529" spans="1:20" x14ac:dyDescent="0.3">
      <c r="A1529" s="245">
        <v>108948</v>
      </c>
      <c r="B1529" s="245" t="s">
        <v>1280</v>
      </c>
      <c r="C1529" s="245" t="s">
        <v>383</v>
      </c>
      <c r="D1529" s="245" t="s">
        <v>499</v>
      </c>
      <c r="F1529" s="247"/>
      <c r="I1529" s="245" t="s">
        <v>1520</v>
      </c>
      <c r="T1529" s="249"/>
    </row>
    <row r="1530" spans="1:20" x14ac:dyDescent="0.3">
      <c r="A1530" s="245">
        <v>109401</v>
      </c>
      <c r="B1530" s="245" t="s">
        <v>1022</v>
      </c>
      <c r="C1530" s="245" t="s">
        <v>472</v>
      </c>
      <c r="D1530" s="245" t="s">
        <v>261</v>
      </c>
      <c r="F1530" s="247"/>
      <c r="I1530" s="245" t="s">
        <v>1520</v>
      </c>
      <c r="T1530" s="249"/>
    </row>
    <row r="1531" spans="1:20" x14ac:dyDescent="0.3">
      <c r="A1531" s="245">
        <v>110133</v>
      </c>
      <c r="B1531" s="245" t="s">
        <v>1288</v>
      </c>
      <c r="C1531" s="245" t="s">
        <v>702</v>
      </c>
      <c r="D1531" s="245" t="s">
        <v>272</v>
      </c>
      <c r="F1531" s="247"/>
      <c r="I1531" s="245" t="s">
        <v>1520</v>
      </c>
      <c r="T1531" s="249"/>
    </row>
    <row r="1532" spans="1:20" x14ac:dyDescent="0.3">
      <c r="A1532" s="245">
        <v>110162</v>
      </c>
      <c r="B1532" s="245" t="s">
        <v>1290</v>
      </c>
      <c r="C1532" s="245" t="s">
        <v>183</v>
      </c>
      <c r="D1532" s="245" t="s">
        <v>387</v>
      </c>
      <c r="F1532" s="247"/>
      <c r="I1532" s="245" t="s">
        <v>1520</v>
      </c>
      <c r="T1532" s="249"/>
    </row>
    <row r="1533" spans="1:20" x14ac:dyDescent="0.3">
      <c r="A1533" s="245">
        <v>110699</v>
      </c>
      <c r="B1533" s="245" t="s">
        <v>1294</v>
      </c>
      <c r="C1533" s="245" t="s">
        <v>679</v>
      </c>
      <c r="D1533" s="245" t="s">
        <v>258</v>
      </c>
      <c r="F1533" s="247"/>
      <c r="I1533" s="245" t="s">
        <v>1520</v>
      </c>
      <c r="T1533" s="249"/>
    </row>
    <row r="1534" spans="1:20" x14ac:dyDescent="0.3">
      <c r="A1534" s="245">
        <v>113116</v>
      </c>
      <c r="B1534" s="245" t="s">
        <v>1304</v>
      </c>
      <c r="C1534" s="245" t="s">
        <v>1305</v>
      </c>
      <c r="D1534" s="245" t="s">
        <v>370</v>
      </c>
      <c r="F1534" s="247"/>
      <c r="I1534" s="245" t="s">
        <v>1520</v>
      </c>
      <c r="T1534" s="249"/>
    </row>
    <row r="1535" spans="1:20" x14ac:dyDescent="0.3">
      <c r="A1535" s="245">
        <v>113262</v>
      </c>
      <c r="B1535" s="245" t="s">
        <v>1116</v>
      </c>
      <c r="C1535" s="245" t="s">
        <v>119</v>
      </c>
      <c r="D1535" s="245" t="s">
        <v>253</v>
      </c>
      <c r="F1535" s="247"/>
      <c r="I1535" s="245" t="s">
        <v>1520</v>
      </c>
      <c r="T1535" s="249"/>
    </row>
    <row r="1536" spans="1:20" x14ac:dyDescent="0.3">
      <c r="A1536" s="245">
        <v>113405</v>
      </c>
      <c r="B1536" s="245" t="s">
        <v>1309</v>
      </c>
      <c r="C1536" s="245" t="s">
        <v>91</v>
      </c>
      <c r="D1536" s="245" t="s">
        <v>1004</v>
      </c>
      <c r="F1536" s="247"/>
      <c r="I1536" s="245" t="s">
        <v>1520</v>
      </c>
      <c r="T1536" s="249"/>
    </row>
    <row r="1537" spans="1:20" x14ac:dyDescent="0.3">
      <c r="A1537" s="245">
        <v>113839</v>
      </c>
      <c r="B1537" s="245" t="s">
        <v>1314</v>
      </c>
      <c r="C1537" s="245" t="s">
        <v>145</v>
      </c>
      <c r="D1537" s="245" t="s">
        <v>384</v>
      </c>
      <c r="F1537" s="247"/>
      <c r="I1537" s="245" t="s">
        <v>1520</v>
      </c>
      <c r="T1537" s="249"/>
    </row>
    <row r="1538" spans="1:20" x14ac:dyDescent="0.3">
      <c r="A1538" s="245">
        <v>114335</v>
      </c>
      <c r="B1538" s="245" t="s">
        <v>1317</v>
      </c>
      <c r="C1538" s="245" t="s">
        <v>97</v>
      </c>
      <c r="D1538" s="245" t="s">
        <v>265</v>
      </c>
      <c r="F1538" s="247"/>
      <c r="I1538" s="245" t="s">
        <v>1520</v>
      </c>
      <c r="T1538" s="249"/>
    </row>
    <row r="1539" spans="1:20" x14ac:dyDescent="0.3">
      <c r="A1539" s="245">
        <v>114761</v>
      </c>
      <c r="B1539" s="245" t="s">
        <v>1326</v>
      </c>
      <c r="C1539" s="245" t="s">
        <v>154</v>
      </c>
      <c r="D1539" s="245" t="s">
        <v>1327</v>
      </c>
      <c r="F1539" s="247"/>
      <c r="I1539" s="245" t="s">
        <v>1520</v>
      </c>
      <c r="T1539" s="249"/>
    </row>
    <row r="1540" spans="1:20" x14ac:dyDescent="0.3">
      <c r="A1540" s="245">
        <v>115247</v>
      </c>
      <c r="B1540" s="245" t="s">
        <v>1333</v>
      </c>
      <c r="C1540" s="245" t="s">
        <v>1279</v>
      </c>
      <c r="D1540" s="245" t="s">
        <v>263</v>
      </c>
      <c r="F1540" s="247"/>
      <c r="I1540" s="245" t="s">
        <v>1520</v>
      </c>
      <c r="T1540" s="249"/>
    </row>
    <row r="1541" spans="1:20" x14ac:dyDescent="0.3">
      <c r="A1541" s="245">
        <v>115879</v>
      </c>
      <c r="B1541" s="245" t="s">
        <v>1345</v>
      </c>
      <c r="C1541" s="245" t="s">
        <v>571</v>
      </c>
      <c r="D1541" s="245" t="s">
        <v>1346</v>
      </c>
      <c r="F1541" s="247"/>
      <c r="I1541" s="245" t="s">
        <v>1520</v>
      </c>
      <c r="T1541" s="249"/>
    </row>
    <row r="1542" spans="1:20" x14ac:dyDescent="0.3">
      <c r="A1542" s="245">
        <v>116177</v>
      </c>
      <c r="B1542" s="245" t="s">
        <v>1348</v>
      </c>
      <c r="C1542" s="245" t="s">
        <v>154</v>
      </c>
      <c r="D1542" s="245" t="s">
        <v>327</v>
      </c>
      <c r="F1542" s="247"/>
      <c r="I1542" s="245" t="s">
        <v>1520</v>
      </c>
      <c r="T1542" s="249"/>
    </row>
    <row r="1543" spans="1:20" x14ac:dyDescent="0.3">
      <c r="A1543" s="245">
        <v>116478</v>
      </c>
      <c r="B1543" s="245" t="s">
        <v>1354</v>
      </c>
      <c r="C1543" s="245" t="s">
        <v>72</v>
      </c>
      <c r="D1543" s="245" t="s">
        <v>1355</v>
      </c>
      <c r="F1543" s="247"/>
      <c r="I1543" s="245" t="s">
        <v>1520</v>
      </c>
      <c r="T1543" s="249"/>
    </row>
    <row r="1544" spans="1:20" x14ac:dyDescent="0.3">
      <c r="A1544" s="245">
        <v>116810</v>
      </c>
      <c r="B1544" s="245" t="s">
        <v>1362</v>
      </c>
      <c r="C1544" s="245" t="s">
        <v>503</v>
      </c>
      <c r="D1544" s="245" t="s">
        <v>284</v>
      </c>
      <c r="F1544" s="247"/>
      <c r="I1544" s="245" t="s">
        <v>1520</v>
      </c>
      <c r="T1544" s="249"/>
    </row>
    <row r="1545" spans="1:20" x14ac:dyDescent="0.3">
      <c r="A1545" s="245">
        <v>116905</v>
      </c>
      <c r="B1545" s="245" t="s">
        <v>1365</v>
      </c>
      <c r="C1545" s="245" t="s">
        <v>536</v>
      </c>
      <c r="D1545" s="245" t="s">
        <v>281</v>
      </c>
      <c r="F1545" s="247"/>
      <c r="I1545" s="245" t="s">
        <v>1520</v>
      </c>
      <c r="T1545" s="249"/>
    </row>
    <row r="1546" spans="1:20" x14ac:dyDescent="0.3">
      <c r="A1546" s="245">
        <v>117121</v>
      </c>
      <c r="B1546" s="245" t="s">
        <v>1370</v>
      </c>
      <c r="C1546" s="245" t="s">
        <v>72</v>
      </c>
      <c r="D1546" s="245" t="s">
        <v>285</v>
      </c>
      <c r="F1546" s="247"/>
      <c r="I1546" s="245" t="s">
        <v>1520</v>
      </c>
      <c r="T1546" s="249"/>
    </row>
    <row r="1547" spans="1:20" x14ac:dyDescent="0.3">
      <c r="A1547" s="245">
        <v>117168</v>
      </c>
      <c r="B1547" s="245" t="s">
        <v>1372</v>
      </c>
      <c r="C1547" s="245" t="s">
        <v>75</v>
      </c>
      <c r="D1547" s="245" t="s">
        <v>533</v>
      </c>
      <c r="F1547" s="247"/>
      <c r="I1547" s="245" t="s">
        <v>1520</v>
      </c>
      <c r="T1547" s="249"/>
    </row>
    <row r="1548" spans="1:20" x14ac:dyDescent="0.3">
      <c r="A1548" s="245">
        <v>117245</v>
      </c>
      <c r="B1548" s="245" t="s">
        <v>1376</v>
      </c>
      <c r="C1548" s="245" t="s">
        <v>184</v>
      </c>
      <c r="D1548" s="245" t="s">
        <v>248</v>
      </c>
      <c r="F1548" s="247"/>
      <c r="I1548" s="245" t="s">
        <v>1520</v>
      </c>
      <c r="T1548" s="249"/>
    </row>
    <row r="1549" spans="1:20" x14ac:dyDescent="0.3">
      <c r="A1549" s="245">
        <v>117446</v>
      </c>
      <c r="B1549" s="245" t="s">
        <v>1129</v>
      </c>
      <c r="C1549" s="245" t="s">
        <v>1130</v>
      </c>
      <c r="D1549" s="245" t="s">
        <v>373</v>
      </c>
      <c r="F1549" s="247"/>
      <c r="I1549" s="245" t="s">
        <v>1520</v>
      </c>
      <c r="T1549" s="249"/>
    </row>
    <row r="1550" spans="1:20" x14ac:dyDescent="0.3">
      <c r="A1550" s="245">
        <v>118827</v>
      </c>
      <c r="B1550" s="245" t="s">
        <v>861</v>
      </c>
      <c r="C1550" s="245" t="s">
        <v>197</v>
      </c>
      <c r="D1550" s="245" t="s">
        <v>669</v>
      </c>
      <c r="F1550" s="247"/>
      <c r="I1550" s="245" t="s">
        <v>1520</v>
      </c>
      <c r="T1550" s="249"/>
    </row>
    <row r="1551" spans="1:20" x14ac:dyDescent="0.3">
      <c r="A1551" s="245">
        <v>119524</v>
      </c>
      <c r="B1551" s="245" t="s">
        <v>1159</v>
      </c>
      <c r="C1551" s="245" t="s">
        <v>166</v>
      </c>
      <c r="D1551" s="245" t="s">
        <v>288</v>
      </c>
      <c r="F1551" s="247"/>
      <c r="I1551" s="245" t="s">
        <v>1520</v>
      </c>
      <c r="T1551" s="249"/>
    </row>
    <row r="1552" spans="1:20" x14ac:dyDescent="0.3">
      <c r="A1552" s="245">
        <v>119610</v>
      </c>
      <c r="B1552" s="245" t="s">
        <v>866</v>
      </c>
      <c r="C1552" s="245" t="s">
        <v>120</v>
      </c>
      <c r="D1552" s="245" t="s">
        <v>330</v>
      </c>
      <c r="F1552" s="247"/>
      <c r="I1552" s="245" t="s">
        <v>1520</v>
      </c>
      <c r="T1552" s="249"/>
    </row>
    <row r="1553" spans="1:20" x14ac:dyDescent="0.3">
      <c r="A1553" s="245">
        <v>119933</v>
      </c>
      <c r="B1553" s="245" t="s">
        <v>1163</v>
      </c>
      <c r="C1553" s="245" t="s">
        <v>74</v>
      </c>
      <c r="D1553" s="245" t="s">
        <v>318</v>
      </c>
      <c r="F1553" s="247"/>
      <c r="I1553" s="245" t="s">
        <v>1520</v>
      </c>
      <c r="T1553" s="249"/>
    </row>
    <row r="1554" spans="1:20" x14ac:dyDescent="0.3">
      <c r="A1554" s="245">
        <v>121413</v>
      </c>
      <c r="B1554" s="245" t="s">
        <v>883</v>
      </c>
      <c r="C1554" s="245" t="s">
        <v>179</v>
      </c>
      <c r="D1554" s="245" t="s">
        <v>258</v>
      </c>
      <c r="F1554" s="247"/>
      <c r="I1554" s="245" t="s">
        <v>1520</v>
      </c>
      <c r="T1554" s="249"/>
    </row>
    <row r="1555" spans="1:20" x14ac:dyDescent="0.3">
      <c r="A1555" s="245">
        <v>106274</v>
      </c>
      <c r="B1555" s="245" t="s">
        <v>1267</v>
      </c>
      <c r="C1555" s="245" t="s">
        <v>72</v>
      </c>
      <c r="D1555" s="245" t="s">
        <v>1268</v>
      </c>
      <c r="F1555" s="247"/>
      <c r="I1555" s="245" t="s">
        <v>1520</v>
      </c>
      <c r="T1555" s="249"/>
    </row>
    <row r="1556" spans="1:20" x14ac:dyDescent="0.3">
      <c r="A1556" s="245">
        <v>112762</v>
      </c>
      <c r="B1556" s="245" t="s">
        <v>1033</v>
      </c>
      <c r="C1556" s="245" t="s">
        <v>96</v>
      </c>
      <c r="D1556" s="245" t="s">
        <v>246</v>
      </c>
      <c r="F1556" s="247"/>
      <c r="I1556" s="245" t="s">
        <v>1520</v>
      </c>
      <c r="T1556" s="249"/>
    </row>
    <row r="1557" spans="1:20" x14ac:dyDescent="0.3">
      <c r="A1557" s="245">
        <v>117192</v>
      </c>
      <c r="B1557" s="245" t="s">
        <v>1373</v>
      </c>
      <c r="C1557" s="245" t="s">
        <v>123</v>
      </c>
      <c r="D1557" s="245" t="s">
        <v>220</v>
      </c>
      <c r="F1557" s="247"/>
      <c r="I1557" s="245" t="s">
        <v>1520</v>
      </c>
      <c r="T1557" s="249"/>
    </row>
    <row r="1558" spans="1:20" x14ac:dyDescent="0.3">
      <c r="A1558" s="245">
        <v>117255</v>
      </c>
      <c r="B1558" s="245" t="s">
        <v>1377</v>
      </c>
      <c r="C1558" s="245" t="s">
        <v>72</v>
      </c>
      <c r="D1558" s="245" t="s">
        <v>499</v>
      </c>
      <c r="F1558" s="247"/>
      <c r="I1558" s="245" t="s">
        <v>1520</v>
      </c>
      <c r="T1558" s="249"/>
    </row>
    <row r="1559" spans="1:20" x14ac:dyDescent="0.3">
      <c r="A1559" s="245">
        <v>120483</v>
      </c>
      <c r="B1559" s="245" t="s">
        <v>875</v>
      </c>
      <c r="C1559" s="245" t="s">
        <v>75</v>
      </c>
      <c r="D1559" s="245" t="s">
        <v>336</v>
      </c>
      <c r="F1559" s="247"/>
      <c r="I1559" s="245" t="s">
        <v>1520</v>
      </c>
      <c r="T1559" s="249"/>
    </row>
    <row r="1560" spans="1:20" x14ac:dyDescent="0.3">
      <c r="A1560" s="245">
        <v>103257</v>
      </c>
      <c r="B1560" s="245" t="s">
        <v>1010</v>
      </c>
      <c r="C1560" s="245" t="s">
        <v>594</v>
      </c>
      <c r="D1560" s="245" t="s">
        <v>731</v>
      </c>
      <c r="F1560" s="247"/>
      <c r="I1560" s="245" t="s">
        <v>1520</v>
      </c>
      <c r="T1560" s="249"/>
    </row>
    <row r="1561" spans="1:20" x14ac:dyDescent="0.3">
      <c r="A1561" s="245">
        <v>106872</v>
      </c>
      <c r="B1561" s="245" t="s">
        <v>963</v>
      </c>
      <c r="C1561" s="245" t="s">
        <v>877</v>
      </c>
      <c r="D1561" s="245" t="s">
        <v>335</v>
      </c>
      <c r="F1561" s="247"/>
      <c r="I1561" s="245" t="s">
        <v>1520</v>
      </c>
      <c r="T1561" s="249"/>
    </row>
    <row r="1562" spans="1:20" x14ac:dyDescent="0.3">
      <c r="A1562" s="245">
        <v>107474</v>
      </c>
      <c r="B1562" s="245" t="s">
        <v>1272</v>
      </c>
      <c r="C1562" s="245" t="s">
        <v>88</v>
      </c>
      <c r="D1562" s="245" t="s">
        <v>301</v>
      </c>
      <c r="F1562" s="247"/>
      <c r="I1562" s="245" t="s">
        <v>1520</v>
      </c>
      <c r="T1562" s="249"/>
    </row>
    <row r="1563" spans="1:20" x14ac:dyDescent="0.3">
      <c r="A1563" s="245">
        <v>108068</v>
      </c>
      <c r="B1563" s="245" t="s">
        <v>1274</v>
      </c>
      <c r="C1563" s="245" t="s">
        <v>91</v>
      </c>
      <c r="D1563" s="245" t="s">
        <v>304</v>
      </c>
      <c r="F1563" s="247"/>
      <c r="I1563" s="245" t="s">
        <v>1520</v>
      </c>
      <c r="T1563" s="249"/>
    </row>
    <row r="1564" spans="1:20" x14ac:dyDescent="0.3">
      <c r="A1564" s="245">
        <v>109129</v>
      </c>
      <c r="B1564" s="245" t="s">
        <v>1112</v>
      </c>
      <c r="C1564" s="245" t="s">
        <v>502</v>
      </c>
      <c r="D1564" s="245" t="s">
        <v>220</v>
      </c>
      <c r="F1564" s="247"/>
      <c r="I1564" s="245" t="s">
        <v>1520</v>
      </c>
      <c r="T1564" s="249"/>
    </row>
    <row r="1565" spans="1:20" x14ac:dyDescent="0.3">
      <c r="A1565" s="245">
        <v>111329</v>
      </c>
      <c r="B1565" s="245" t="s">
        <v>1030</v>
      </c>
      <c r="C1565" s="245" t="s">
        <v>208</v>
      </c>
      <c r="D1565" s="245" t="s">
        <v>265</v>
      </c>
      <c r="F1565" s="247"/>
      <c r="I1565" s="245" t="s">
        <v>1520</v>
      </c>
      <c r="T1565" s="249"/>
    </row>
    <row r="1566" spans="1:20" x14ac:dyDescent="0.3">
      <c r="A1566" s="245">
        <v>112413</v>
      </c>
      <c r="B1566" s="245" t="s">
        <v>1239</v>
      </c>
      <c r="C1566" s="245" t="s">
        <v>72</v>
      </c>
      <c r="D1566" s="245" t="s">
        <v>305</v>
      </c>
      <c r="F1566" s="247"/>
      <c r="I1566" s="245" t="s">
        <v>1520</v>
      </c>
      <c r="T1566" s="249"/>
    </row>
    <row r="1567" spans="1:20" x14ac:dyDescent="0.3">
      <c r="A1567" s="245">
        <v>116741</v>
      </c>
      <c r="B1567" s="245" t="s">
        <v>1359</v>
      </c>
      <c r="C1567" s="245" t="s">
        <v>1360</v>
      </c>
      <c r="D1567" s="245" t="s">
        <v>346</v>
      </c>
      <c r="F1567" s="247"/>
      <c r="I1567" s="245" t="s">
        <v>1520</v>
      </c>
      <c r="T1567" s="249"/>
    </row>
    <row r="1568" spans="1:20" x14ac:dyDescent="0.3">
      <c r="A1568" s="245">
        <v>117474</v>
      </c>
      <c r="B1568" s="245" t="s">
        <v>1380</v>
      </c>
      <c r="C1568" s="245" t="s">
        <v>213</v>
      </c>
      <c r="D1568" s="245" t="s">
        <v>246</v>
      </c>
      <c r="F1568" s="247"/>
      <c r="I1568" s="245" t="s">
        <v>1520</v>
      </c>
      <c r="T1568" s="249"/>
    </row>
    <row r="1569" spans="1:20" x14ac:dyDescent="0.3">
      <c r="A1569" s="245">
        <v>118882</v>
      </c>
      <c r="B1569" s="245" t="s">
        <v>1140</v>
      </c>
      <c r="C1569" s="245" t="s">
        <v>72</v>
      </c>
      <c r="D1569" s="245" t="s">
        <v>314</v>
      </c>
      <c r="F1569" s="247"/>
      <c r="I1569" s="245" t="s">
        <v>1520</v>
      </c>
      <c r="T1569" s="249"/>
    </row>
    <row r="1570" spans="1:20" x14ac:dyDescent="0.3">
      <c r="A1570" s="245">
        <v>119077</v>
      </c>
      <c r="B1570" s="245" t="s">
        <v>1142</v>
      </c>
      <c r="C1570" s="245" t="s">
        <v>126</v>
      </c>
      <c r="D1570" s="245" t="s">
        <v>295</v>
      </c>
      <c r="F1570" s="247"/>
      <c r="I1570" s="245" t="s">
        <v>1520</v>
      </c>
      <c r="T1570" s="249"/>
    </row>
    <row r="1571" spans="1:20" x14ac:dyDescent="0.3">
      <c r="A1571" s="245">
        <v>120428</v>
      </c>
      <c r="B1571" s="245" t="s">
        <v>1106</v>
      </c>
      <c r="C1571" s="245" t="s">
        <v>142</v>
      </c>
      <c r="D1571" s="245" t="s">
        <v>280</v>
      </c>
      <c r="F1571" s="247"/>
      <c r="I1571" s="245" t="s">
        <v>1520</v>
      </c>
      <c r="T1571" s="249"/>
    </row>
    <row r="1572" spans="1:20" x14ac:dyDescent="0.3">
      <c r="A1572" s="245">
        <v>115034</v>
      </c>
      <c r="B1572" s="245" t="s">
        <v>1329</v>
      </c>
      <c r="C1572" s="245" t="s">
        <v>81</v>
      </c>
      <c r="D1572" s="245" t="s">
        <v>270</v>
      </c>
      <c r="F1572" s="247"/>
      <c r="I1572" s="245" t="s">
        <v>1520</v>
      </c>
      <c r="T1572" s="249"/>
    </row>
    <row r="1573" spans="1:20" x14ac:dyDescent="0.3">
      <c r="A1573" s="245">
        <v>121561</v>
      </c>
      <c r="B1573" s="245" t="s">
        <v>886</v>
      </c>
      <c r="C1573" s="245" t="s">
        <v>178</v>
      </c>
      <c r="D1573" s="245" t="s">
        <v>887</v>
      </c>
      <c r="F1573" s="247"/>
      <c r="I1573" s="245" t="s">
        <v>1520</v>
      </c>
      <c r="T1573" s="249"/>
    </row>
    <row r="1574" spans="1:20" x14ac:dyDescent="0.3">
      <c r="A1574" s="245">
        <v>121701</v>
      </c>
      <c r="B1574" s="245" t="s">
        <v>888</v>
      </c>
      <c r="C1574" s="245" t="s">
        <v>179</v>
      </c>
      <c r="D1574" s="245" t="s">
        <v>889</v>
      </c>
      <c r="F1574" s="247"/>
      <c r="I1574" s="245" t="s">
        <v>1520</v>
      </c>
      <c r="T1574" s="249"/>
    </row>
    <row r="1575" spans="1:20" x14ac:dyDescent="0.3">
      <c r="A1575" s="245">
        <v>103966</v>
      </c>
      <c r="B1575" s="245" t="s">
        <v>1255</v>
      </c>
      <c r="C1575" s="245" t="s">
        <v>69</v>
      </c>
      <c r="D1575" s="245" t="s">
        <v>248</v>
      </c>
      <c r="F1575" s="247"/>
      <c r="I1575" s="245" t="s">
        <v>1520</v>
      </c>
      <c r="T1575" s="249"/>
    </row>
    <row r="1576" spans="1:20" x14ac:dyDescent="0.3">
      <c r="A1576" s="245">
        <v>104862</v>
      </c>
      <c r="B1576" s="245" t="s">
        <v>1108</v>
      </c>
      <c r="C1576" s="245" t="s">
        <v>781</v>
      </c>
      <c r="D1576" s="245" t="s">
        <v>322</v>
      </c>
      <c r="F1576" s="247"/>
      <c r="I1576" s="245" t="s">
        <v>1520</v>
      </c>
      <c r="T1576" s="249"/>
    </row>
    <row r="1577" spans="1:20" x14ac:dyDescent="0.3">
      <c r="A1577" s="245">
        <v>106661</v>
      </c>
      <c r="B1577" s="245" t="s">
        <v>1269</v>
      </c>
      <c r="C1577" s="245" t="s">
        <v>117</v>
      </c>
      <c r="D1577" s="245" t="s">
        <v>255</v>
      </c>
      <c r="F1577" s="247"/>
      <c r="I1577" s="245" t="s">
        <v>1520</v>
      </c>
      <c r="T1577" s="249"/>
    </row>
    <row r="1578" spans="1:20" x14ac:dyDescent="0.3">
      <c r="A1578" s="245">
        <v>106875</v>
      </c>
      <c r="B1578" s="245" t="s">
        <v>1019</v>
      </c>
      <c r="C1578" s="245" t="s">
        <v>659</v>
      </c>
      <c r="D1578" s="245" t="s">
        <v>646</v>
      </c>
      <c r="F1578" s="247"/>
      <c r="I1578" s="245" t="s">
        <v>1520</v>
      </c>
      <c r="T1578" s="249"/>
    </row>
    <row r="1579" spans="1:20" x14ac:dyDescent="0.3">
      <c r="A1579" s="245">
        <v>109499</v>
      </c>
      <c r="B1579" s="245" t="s">
        <v>1023</v>
      </c>
      <c r="C1579" s="245" t="s">
        <v>115</v>
      </c>
      <c r="D1579" s="245" t="s">
        <v>248</v>
      </c>
      <c r="F1579" s="247"/>
      <c r="I1579" s="245" t="s">
        <v>1520</v>
      </c>
      <c r="T1579" s="249"/>
    </row>
    <row r="1580" spans="1:20" x14ac:dyDescent="0.3">
      <c r="A1580" s="245">
        <v>109580</v>
      </c>
      <c r="B1580" s="245" t="s">
        <v>1024</v>
      </c>
      <c r="C1580" s="245" t="s">
        <v>1025</v>
      </c>
      <c r="D1580" s="245" t="s">
        <v>316</v>
      </c>
      <c r="F1580" s="247"/>
      <c r="I1580" s="245" t="s">
        <v>1520</v>
      </c>
      <c r="T1580" s="249"/>
    </row>
    <row r="1581" spans="1:20" x14ac:dyDescent="0.3">
      <c r="A1581" s="245">
        <v>109765</v>
      </c>
      <c r="B1581" s="245" t="s">
        <v>1285</v>
      </c>
      <c r="C1581" s="245" t="s">
        <v>84</v>
      </c>
      <c r="D1581" s="245" t="s">
        <v>359</v>
      </c>
      <c r="F1581" s="247"/>
      <c r="I1581" s="245" t="s">
        <v>1520</v>
      </c>
      <c r="T1581" s="249"/>
    </row>
    <row r="1582" spans="1:20" x14ac:dyDescent="0.3">
      <c r="A1582" s="245">
        <v>113748</v>
      </c>
      <c r="B1582" s="245" t="s">
        <v>1117</v>
      </c>
      <c r="C1582" s="245" t="s">
        <v>66</v>
      </c>
      <c r="D1582" s="245" t="s">
        <v>334</v>
      </c>
      <c r="F1582" s="247"/>
      <c r="I1582" s="245" t="s">
        <v>1520</v>
      </c>
      <c r="T1582" s="249"/>
    </row>
    <row r="1583" spans="1:20" x14ac:dyDescent="0.3">
      <c r="A1583" s="245">
        <v>114418</v>
      </c>
      <c r="B1583" s="245" t="s">
        <v>1320</v>
      </c>
      <c r="C1583" s="245" t="s">
        <v>164</v>
      </c>
      <c r="D1583" s="245" t="s">
        <v>324</v>
      </c>
      <c r="F1583" s="247"/>
      <c r="I1583" s="245" t="s">
        <v>1520</v>
      </c>
      <c r="T1583" s="249"/>
    </row>
    <row r="1584" spans="1:20" x14ac:dyDescent="0.3">
      <c r="A1584" s="245">
        <v>115429</v>
      </c>
      <c r="B1584" s="245" t="s">
        <v>1334</v>
      </c>
      <c r="C1584" s="245" t="s">
        <v>137</v>
      </c>
      <c r="D1584" s="245" t="s">
        <v>306</v>
      </c>
      <c r="F1584" s="247"/>
      <c r="I1584" s="245" t="s">
        <v>1520</v>
      </c>
      <c r="T1584" s="249"/>
    </row>
    <row r="1585" spans="1:20" x14ac:dyDescent="0.3">
      <c r="A1585" s="245">
        <v>115860</v>
      </c>
      <c r="B1585" s="245" t="s">
        <v>1344</v>
      </c>
      <c r="C1585" s="245" t="s">
        <v>183</v>
      </c>
      <c r="D1585" s="245" t="s">
        <v>245</v>
      </c>
      <c r="F1585" s="247"/>
      <c r="I1585" s="245" t="s">
        <v>1520</v>
      </c>
      <c r="T1585" s="249"/>
    </row>
    <row r="1586" spans="1:20" x14ac:dyDescent="0.3">
      <c r="A1586" s="245">
        <v>116324</v>
      </c>
      <c r="B1586" s="245" t="s">
        <v>1457</v>
      </c>
      <c r="C1586" s="245" t="s">
        <v>189</v>
      </c>
      <c r="D1586" s="245" t="s">
        <v>382</v>
      </c>
      <c r="I1586" s="245" t="s">
        <v>1520</v>
      </c>
      <c r="T1586" s="249"/>
    </row>
    <row r="1587" spans="1:20" x14ac:dyDescent="0.3">
      <c r="A1587" s="245">
        <v>116379</v>
      </c>
      <c r="B1587" s="245" t="s">
        <v>1124</v>
      </c>
      <c r="C1587" s="245" t="s">
        <v>361</v>
      </c>
      <c r="D1587" s="245" t="s">
        <v>245</v>
      </c>
      <c r="F1587" s="247"/>
      <c r="I1587" s="245" t="s">
        <v>1520</v>
      </c>
      <c r="T1587" s="249"/>
    </row>
    <row r="1588" spans="1:20" x14ac:dyDescent="0.3">
      <c r="A1588" s="245">
        <v>116443</v>
      </c>
      <c r="B1588" s="245" t="s">
        <v>1458</v>
      </c>
      <c r="C1588" s="245" t="s">
        <v>670</v>
      </c>
      <c r="D1588" s="245" t="s">
        <v>1155</v>
      </c>
      <c r="I1588" s="245" t="s">
        <v>1520</v>
      </c>
      <c r="T1588" s="249"/>
    </row>
    <row r="1589" spans="1:20" x14ac:dyDescent="0.3">
      <c r="A1589" s="245">
        <v>117095</v>
      </c>
      <c r="B1589" s="245" t="s">
        <v>1369</v>
      </c>
      <c r="C1589" s="245" t="s">
        <v>177</v>
      </c>
      <c r="D1589" s="245" t="s">
        <v>253</v>
      </c>
      <c r="F1589" s="247"/>
      <c r="I1589" s="245" t="s">
        <v>1520</v>
      </c>
      <c r="T1589" s="249"/>
    </row>
    <row r="1590" spans="1:20" x14ac:dyDescent="0.3">
      <c r="A1590" s="245">
        <v>117616</v>
      </c>
      <c r="B1590" s="245" t="s">
        <v>1132</v>
      </c>
      <c r="C1590" s="245" t="s">
        <v>1133</v>
      </c>
      <c r="D1590" s="245" t="s">
        <v>621</v>
      </c>
      <c r="F1590" s="247"/>
      <c r="I1590" s="245" t="s">
        <v>1520</v>
      </c>
      <c r="T1590" s="249"/>
    </row>
    <row r="1591" spans="1:20" x14ac:dyDescent="0.3">
      <c r="A1591" s="245">
        <v>118591</v>
      </c>
      <c r="B1591" s="245" t="s">
        <v>860</v>
      </c>
      <c r="C1591" s="245" t="s">
        <v>107</v>
      </c>
      <c r="D1591" s="245" t="s">
        <v>481</v>
      </c>
      <c r="F1591" s="247"/>
      <c r="I1591" s="245" t="s">
        <v>1520</v>
      </c>
      <c r="T1591" s="249"/>
    </row>
    <row r="1592" spans="1:20" x14ac:dyDescent="0.3">
      <c r="A1592" s="245">
        <v>119429</v>
      </c>
      <c r="B1592" s="245" t="s">
        <v>1154</v>
      </c>
      <c r="C1592" s="245" t="s">
        <v>567</v>
      </c>
      <c r="D1592" s="245" t="s">
        <v>1155</v>
      </c>
      <c r="F1592" s="247"/>
      <c r="I1592" s="245" t="s">
        <v>1520</v>
      </c>
      <c r="T1592" s="249"/>
    </row>
    <row r="1593" spans="1:20" x14ac:dyDescent="0.3">
      <c r="A1593" s="245">
        <v>121105</v>
      </c>
      <c r="B1593" s="245" t="s">
        <v>878</v>
      </c>
      <c r="C1593" s="245" t="s">
        <v>479</v>
      </c>
      <c r="D1593" s="245" t="s">
        <v>879</v>
      </c>
      <c r="F1593" s="247"/>
      <c r="I1593" s="245" t="s">
        <v>1520</v>
      </c>
      <c r="T1593" s="249"/>
    </row>
    <row r="1594" spans="1:20" x14ac:dyDescent="0.3">
      <c r="A1594" s="245">
        <v>122269</v>
      </c>
      <c r="B1594" s="245" t="s">
        <v>902</v>
      </c>
      <c r="C1594" s="245" t="s">
        <v>69</v>
      </c>
      <c r="D1594" s="245" t="s">
        <v>278</v>
      </c>
      <c r="F1594" s="247"/>
      <c r="I1594" s="245" t="s">
        <v>1520</v>
      </c>
      <c r="T1594" s="249"/>
    </row>
    <row r="1595" spans="1:20" x14ac:dyDescent="0.3">
      <c r="A1595" s="245">
        <v>103894</v>
      </c>
      <c r="B1595" s="245" t="s">
        <v>1254</v>
      </c>
      <c r="C1595" s="245" t="s">
        <v>186</v>
      </c>
      <c r="D1595" s="245" t="s">
        <v>283</v>
      </c>
      <c r="F1595" s="247"/>
      <c r="I1595" s="245" t="s">
        <v>1520</v>
      </c>
      <c r="T1595" s="249"/>
    </row>
    <row r="1596" spans="1:20" x14ac:dyDescent="0.3">
      <c r="A1596" s="245">
        <v>115559</v>
      </c>
      <c r="B1596" s="245" t="s">
        <v>1338</v>
      </c>
      <c r="C1596" s="245" t="s">
        <v>69</v>
      </c>
      <c r="D1596" s="245" t="s">
        <v>248</v>
      </c>
      <c r="F1596" s="247"/>
      <c r="I1596" s="245" t="s">
        <v>1520</v>
      </c>
      <c r="T1596" s="249"/>
    </row>
    <row r="1597" spans="1:20" x14ac:dyDescent="0.3">
      <c r="A1597" s="245">
        <v>115746</v>
      </c>
      <c r="B1597" s="245" t="s">
        <v>1342</v>
      </c>
      <c r="C1597" s="245" t="s">
        <v>69</v>
      </c>
      <c r="D1597" s="245" t="s">
        <v>248</v>
      </c>
      <c r="F1597" s="247"/>
      <c r="I1597" s="245" t="s">
        <v>1520</v>
      </c>
      <c r="T1597" s="249"/>
    </row>
    <row r="1598" spans="1:20" x14ac:dyDescent="0.3">
      <c r="A1598" s="245">
        <v>121462</v>
      </c>
      <c r="B1598" s="245" t="s">
        <v>1081</v>
      </c>
      <c r="C1598" s="245" t="s">
        <v>82</v>
      </c>
      <c r="D1598" s="245" t="s">
        <v>1082</v>
      </c>
      <c r="F1598" s="247"/>
      <c r="I1598" s="245" t="s">
        <v>1520</v>
      </c>
      <c r="T1598" s="249"/>
    </row>
    <row r="1599" spans="1:20" x14ac:dyDescent="0.3">
      <c r="A1599" s="245">
        <v>112327</v>
      </c>
      <c r="B1599" s="245" t="s">
        <v>1031</v>
      </c>
      <c r="C1599" s="245" t="s">
        <v>78</v>
      </c>
      <c r="D1599" s="245" t="s">
        <v>622</v>
      </c>
      <c r="F1599" s="247"/>
      <c r="I1599" s="245" t="s">
        <v>1520</v>
      </c>
      <c r="T1599" s="249"/>
    </row>
    <row r="1600" spans="1:20" x14ac:dyDescent="0.3">
      <c r="A1600" s="245">
        <v>115849</v>
      </c>
      <c r="B1600" s="245" t="s">
        <v>1343</v>
      </c>
      <c r="C1600" s="245" t="s">
        <v>82</v>
      </c>
      <c r="D1600" s="245" t="s">
        <v>284</v>
      </c>
      <c r="F1600" s="247"/>
      <c r="I1600" s="245" t="s">
        <v>1520</v>
      </c>
      <c r="T1600" s="249"/>
    </row>
    <row r="1601" spans="1:20" x14ac:dyDescent="0.3">
      <c r="A1601" s="245">
        <v>117790</v>
      </c>
      <c r="B1601" s="245" t="s">
        <v>1089</v>
      </c>
      <c r="C1601" s="245" t="s">
        <v>100</v>
      </c>
      <c r="D1601" s="245" t="s">
        <v>332</v>
      </c>
      <c r="F1601" s="247"/>
      <c r="I1601" s="245" t="s">
        <v>1520</v>
      </c>
      <c r="T1601" s="249"/>
    </row>
    <row r="1602" spans="1:20" x14ac:dyDescent="0.3">
      <c r="A1602" s="245">
        <v>121898</v>
      </c>
      <c r="B1602" s="245" t="s">
        <v>1083</v>
      </c>
      <c r="C1602" s="245" t="s">
        <v>74</v>
      </c>
      <c r="D1602" s="245" t="s">
        <v>1084</v>
      </c>
      <c r="F1602" s="247"/>
      <c r="I1602" s="245" t="s">
        <v>1520</v>
      </c>
      <c r="T1602" s="249"/>
    </row>
    <row r="1603" spans="1:20" x14ac:dyDescent="0.3">
      <c r="A1603" s="245">
        <v>119311</v>
      </c>
      <c r="B1603" s="245" t="s">
        <v>1151</v>
      </c>
      <c r="C1603" s="245" t="s">
        <v>77</v>
      </c>
      <c r="D1603" s="245" t="s">
        <v>280</v>
      </c>
      <c r="F1603" s="247"/>
      <c r="I1603" s="245" t="s">
        <v>1520</v>
      </c>
      <c r="T1603" s="249"/>
    </row>
    <row r="1604" spans="1:20" x14ac:dyDescent="0.3">
      <c r="A1604" s="245">
        <v>106142</v>
      </c>
      <c r="B1604" s="245" t="s">
        <v>1265</v>
      </c>
      <c r="C1604" s="245" t="s">
        <v>1266</v>
      </c>
      <c r="D1604" s="245" t="s">
        <v>315</v>
      </c>
      <c r="F1604" s="247"/>
      <c r="I1604" s="245" t="s">
        <v>1520</v>
      </c>
      <c r="T1604" s="249"/>
    </row>
    <row r="1605" spans="1:20" x14ac:dyDescent="0.3">
      <c r="A1605" s="245">
        <v>116552</v>
      </c>
      <c r="B1605" s="245" t="s">
        <v>1356</v>
      </c>
      <c r="C1605" s="245" t="s">
        <v>115</v>
      </c>
      <c r="D1605" s="245" t="s">
        <v>1357</v>
      </c>
      <c r="F1605" s="247"/>
      <c r="I1605" s="245" t="s">
        <v>1520</v>
      </c>
      <c r="T1605" s="249"/>
    </row>
    <row r="1606" spans="1:20" x14ac:dyDescent="0.3">
      <c r="A1606" s="245">
        <v>112274</v>
      </c>
      <c r="B1606" s="245" t="s">
        <v>1299</v>
      </c>
      <c r="C1606" s="245" t="s">
        <v>178</v>
      </c>
      <c r="D1606" s="245" t="s">
        <v>726</v>
      </c>
      <c r="F1606" s="247"/>
      <c r="I1606" s="245" t="s">
        <v>1520</v>
      </c>
      <c r="T1606" s="249"/>
    </row>
    <row r="1607" spans="1:20" x14ac:dyDescent="0.3">
      <c r="A1607" s="245">
        <v>112537</v>
      </c>
      <c r="B1607" s="245" t="s">
        <v>1300</v>
      </c>
      <c r="C1607" s="245" t="s">
        <v>82</v>
      </c>
      <c r="D1607" s="245" t="s">
        <v>1301</v>
      </c>
      <c r="F1607" s="247"/>
      <c r="I1607" s="245" t="s">
        <v>1520</v>
      </c>
      <c r="T1607" s="249"/>
    </row>
    <row r="1608" spans="1:20" x14ac:dyDescent="0.3">
      <c r="A1608" s="245">
        <v>120288</v>
      </c>
      <c r="B1608" s="245" t="s">
        <v>1472</v>
      </c>
      <c r="C1608" s="245" t="s">
        <v>75</v>
      </c>
      <c r="D1608" s="245" t="s">
        <v>746</v>
      </c>
      <c r="I1608" s="245" t="s">
        <v>1520</v>
      </c>
      <c r="T1608" s="249"/>
    </row>
    <row r="1609" spans="1:20" x14ac:dyDescent="0.3">
      <c r="A1609" s="245">
        <v>114576</v>
      </c>
      <c r="B1609" s="245" t="s">
        <v>401</v>
      </c>
      <c r="C1609" s="245" t="s">
        <v>69</v>
      </c>
      <c r="D1609" s="245" t="s">
        <v>248</v>
      </c>
      <c r="F1609" s="247"/>
      <c r="I1609" s="245" t="s">
        <v>1520</v>
      </c>
      <c r="T1609" s="249"/>
    </row>
    <row r="1610" spans="1:20" x14ac:dyDescent="0.3">
      <c r="A1610" s="245">
        <v>101627</v>
      </c>
      <c r="B1610" s="245" t="s">
        <v>1236</v>
      </c>
      <c r="C1610" s="245" t="s">
        <v>72</v>
      </c>
      <c r="D1610" s="245" t="s">
        <v>255</v>
      </c>
      <c r="F1610" s="247"/>
      <c r="I1610" s="245" t="s">
        <v>1520</v>
      </c>
      <c r="T1610" s="249"/>
    </row>
    <row r="1611" spans="1:20" x14ac:dyDescent="0.3">
      <c r="A1611" s="245">
        <v>109767</v>
      </c>
      <c r="B1611" s="245" t="s">
        <v>1286</v>
      </c>
      <c r="C1611" s="245" t="s">
        <v>141</v>
      </c>
      <c r="D1611" s="245" t="s">
        <v>279</v>
      </c>
      <c r="F1611" s="247"/>
      <c r="I1611" s="245" t="s">
        <v>1520</v>
      </c>
      <c r="T1611" s="249"/>
    </row>
    <row r="1612" spans="1:20" x14ac:dyDescent="0.3">
      <c r="A1612" s="245">
        <v>112915</v>
      </c>
      <c r="B1612" s="245" t="s">
        <v>1114</v>
      </c>
      <c r="C1612" s="245" t="s">
        <v>1115</v>
      </c>
      <c r="D1612" s="245" t="s">
        <v>505</v>
      </c>
      <c r="F1612" s="247"/>
      <c r="I1612" s="245" t="s">
        <v>1520</v>
      </c>
      <c r="T1612" s="249"/>
    </row>
    <row r="1613" spans="1:20" x14ac:dyDescent="0.3">
      <c r="A1613" s="245">
        <v>119480</v>
      </c>
      <c r="B1613" s="245" t="s">
        <v>865</v>
      </c>
      <c r="C1613" s="245" t="s">
        <v>738</v>
      </c>
      <c r="D1613" s="245" t="s">
        <v>220</v>
      </c>
      <c r="F1613" s="247"/>
      <c r="I1613" s="245" t="s">
        <v>1520</v>
      </c>
      <c r="T1613" s="249"/>
    </row>
    <row r="1614" spans="1:20" x14ac:dyDescent="0.3">
      <c r="A1614" s="245">
        <v>104237</v>
      </c>
      <c r="B1614" s="245" t="s">
        <v>1256</v>
      </c>
      <c r="C1614" s="245" t="s">
        <v>159</v>
      </c>
      <c r="D1614" s="245" t="s">
        <v>605</v>
      </c>
      <c r="F1614" s="247"/>
      <c r="I1614" s="245" t="s">
        <v>1520</v>
      </c>
      <c r="T1614" s="249"/>
    </row>
    <row r="1615" spans="1:20" x14ac:dyDescent="0.3">
      <c r="A1615" s="245">
        <v>110721</v>
      </c>
      <c r="B1615" s="245" t="s">
        <v>1295</v>
      </c>
      <c r="C1615" s="245" t="s">
        <v>69</v>
      </c>
      <c r="D1615" s="245" t="s">
        <v>255</v>
      </c>
      <c r="F1615" s="247"/>
      <c r="I1615" s="245" t="s">
        <v>1520</v>
      </c>
      <c r="T1615" s="249"/>
    </row>
    <row r="1616" spans="1:20" x14ac:dyDescent="0.3">
      <c r="A1616" s="245">
        <v>104449</v>
      </c>
      <c r="B1616" s="245" t="s">
        <v>1258</v>
      </c>
      <c r="C1616" s="245" t="s">
        <v>1259</v>
      </c>
      <c r="D1616" s="245" t="s">
        <v>322</v>
      </c>
      <c r="F1616" s="247"/>
      <c r="I1616" s="245" t="s">
        <v>1520</v>
      </c>
      <c r="T1616" s="249"/>
    </row>
    <row r="1617" spans="1:20" x14ac:dyDescent="0.3">
      <c r="A1617" s="245">
        <v>113604</v>
      </c>
      <c r="B1617" s="245" t="s">
        <v>1312</v>
      </c>
      <c r="C1617" s="245" t="s">
        <v>177</v>
      </c>
      <c r="D1617" s="245" t="s">
        <v>320</v>
      </c>
      <c r="F1617" s="247"/>
      <c r="I1617" s="245" t="s">
        <v>1520</v>
      </c>
      <c r="T1617" s="249"/>
    </row>
    <row r="1618" spans="1:20" x14ac:dyDescent="0.3">
      <c r="A1618" s="245">
        <v>101810</v>
      </c>
      <c r="B1618" s="245" t="s">
        <v>1237</v>
      </c>
      <c r="C1618" s="245" t="s">
        <v>204</v>
      </c>
      <c r="D1618" s="245" t="s">
        <v>1238</v>
      </c>
      <c r="F1618" s="247"/>
      <c r="I1618" s="245" t="s">
        <v>1520</v>
      </c>
      <c r="T1618" s="249"/>
    </row>
    <row r="1619" spans="1:20" x14ac:dyDescent="0.3">
      <c r="A1619" s="245">
        <v>110698</v>
      </c>
      <c r="B1619" s="245" t="s">
        <v>1293</v>
      </c>
      <c r="C1619" s="245" t="s">
        <v>513</v>
      </c>
      <c r="D1619" s="245" t="s">
        <v>574</v>
      </c>
      <c r="F1619" s="247"/>
      <c r="I1619" s="245" t="s">
        <v>1520</v>
      </c>
      <c r="T1619" s="249"/>
    </row>
    <row r="1620" spans="1:20" x14ac:dyDescent="0.3">
      <c r="A1620" s="245">
        <v>114614</v>
      </c>
      <c r="B1620" s="245" t="s">
        <v>1324</v>
      </c>
      <c r="C1620" s="245" t="s">
        <v>179</v>
      </c>
      <c r="D1620" s="245" t="s">
        <v>1325</v>
      </c>
      <c r="F1620" s="247"/>
      <c r="I1620" s="245" t="s">
        <v>1520</v>
      </c>
      <c r="T1620" s="249"/>
    </row>
    <row r="1621" spans="1:20" x14ac:dyDescent="0.3">
      <c r="A1621" s="245">
        <v>100323</v>
      </c>
      <c r="B1621" s="245" t="s">
        <v>1232</v>
      </c>
      <c r="C1621" s="245" t="s">
        <v>495</v>
      </c>
      <c r="D1621" s="245" t="s">
        <v>727</v>
      </c>
      <c r="F1621" s="247"/>
      <c r="I1621" s="245" t="s">
        <v>1520</v>
      </c>
      <c r="T1621" s="249"/>
    </row>
    <row r="1622" spans="1:20" x14ac:dyDescent="0.3">
      <c r="A1622" s="245">
        <v>101286</v>
      </c>
      <c r="B1622" s="245" t="s">
        <v>1234</v>
      </c>
      <c r="C1622" s="245" t="s">
        <v>1235</v>
      </c>
      <c r="D1622" s="245" t="s">
        <v>274</v>
      </c>
      <c r="F1622" s="247"/>
      <c r="I1622" s="245" t="s">
        <v>1520</v>
      </c>
      <c r="T1622" s="249"/>
    </row>
    <row r="1623" spans="1:20" x14ac:dyDescent="0.3">
      <c r="A1623" s="245">
        <v>115188</v>
      </c>
      <c r="B1623" s="245" t="s">
        <v>1332</v>
      </c>
      <c r="C1623" s="245" t="s">
        <v>558</v>
      </c>
      <c r="D1623" s="245" t="s">
        <v>587</v>
      </c>
      <c r="F1623" s="247"/>
      <c r="I1623" s="245" t="s">
        <v>1520</v>
      </c>
      <c r="T1623" s="249"/>
    </row>
    <row r="1624" spans="1:20" x14ac:dyDescent="0.3">
      <c r="A1624" s="245">
        <v>117600</v>
      </c>
      <c r="B1624" s="245" t="s">
        <v>1382</v>
      </c>
      <c r="C1624" s="245" t="s">
        <v>554</v>
      </c>
      <c r="D1624" s="245" t="s">
        <v>322</v>
      </c>
      <c r="F1624" s="247"/>
      <c r="I1624" s="245" t="s">
        <v>1520</v>
      </c>
      <c r="T1624" s="249"/>
    </row>
    <row r="1625" spans="1:20" x14ac:dyDescent="0.3">
      <c r="A1625" s="245">
        <v>119665</v>
      </c>
      <c r="B1625" s="245" t="s">
        <v>867</v>
      </c>
      <c r="C1625" s="245" t="s">
        <v>96</v>
      </c>
      <c r="D1625" s="245" t="s">
        <v>719</v>
      </c>
      <c r="F1625" s="247"/>
      <c r="I1625" s="245" t="s">
        <v>1520</v>
      </c>
      <c r="T1625" s="249"/>
    </row>
    <row r="1626" spans="1:20" x14ac:dyDescent="0.3">
      <c r="A1626" s="245">
        <v>109368</v>
      </c>
      <c r="B1626" s="245" t="s">
        <v>1021</v>
      </c>
      <c r="C1626" s="245" t="s">
        <v>74</v>
      </c>
      <c r="D1626" s="245" t="s">
        <v>245</v>
      </c>
      <c r="F1626" s="247"/>
      <c r="I1626" s="245" t="s">
        <v>1520</v>
      </c>
      <c r="T1626" s="249"/>
    </row>
    <row r="1627" spans="1:20" x14ac:dyDescent="0.3">
      <c r="A1627" s="245">
        <v>103201</v>
      </c>
      <c r="B1627" s="245" t="s">
        <v>1250</v>
      </c>
      <c r="C1627" s="245" t="s">
        <v>115</v>
      </c>
      <c r="D1627" s="245" t="s">
        <v>280</v>
      </c>
      <c r="F1627" s="247"/>
      <c r="I1627" s="245" t="s">
        <v>1520</v>
      </c>
      <c r="T1627" s="249"/>
    </row>
    <row r="1628" spans="1:20" x14ac:dyDescent="0.3">
      <c r="A1628" s="245">
        <v>105600</v>
      </c>
      <c r="B1628" s="245" t="s">
        <v>1263</v>
      </c>
      <c r="C1628" s="245" t="s">
        <v>542</v>
      </c>
      <c r="D1628" s="245" t="s">
        <v>336</v>
      </c>
      <c r="F1628" s="247"/>
      <c r="I1628" s="245" t="s">
        <v>1520</v>
      </c>
      <c r="T1628" s="249"/>
    </row>
    <row r="1629" spans="1:20" x14ac:dyDescent="0.3">
      <c r="A1629" s="245">
        <v>116756</v>
      </c>
      <c r="B1629" s="245" t="s">
        <v>1361</v>
      </c>
      <c r="C1629" s="245" t="s">
        <v>97</v>
      </c>
      <c r="D1629" s="245" t="s">
        <v>545</v>
      </c>
      <c r="F1629" s="247"/>
      <c r="I1629" s="245" t="s">
        <v>1520</v>
      </c>
      <c r="T1629" s="249"/>
    </row>
    <row r="1630" spans="1:20" x14ac:dyDescent="0.3">
      <c r="A1630" s="245">
        <v>119691</v>
      </c>
      <c r="B1630" s="245" t="s">
        <v>868</v>
      </c>
      <c r="C1630" s="245" t="s">
        <v>567</v>
      </c>
      <c r="D1630" s="245" t="s">
        <v>269</v>
      </c>
      <c r="F1630" s="247"/>
      <c r="I1630" s="245" t="s">
        <v>1520</v>
      </c>
      <c r="T1630" s="249"/>
    </row>
    <row r="1631" spans="1:20" x14ac:dyDescent="0.3">
      <c r="A1631" s="245">
        <v>121919</v>
      </c>
      <c r="B1631" s="245" t="s">
        <v>894</v>
      </c>
      <c r="C1631" s="245" t="s">
        <v>137</v>
      </c>
      <c r="D1631" s="245" t="s">
        <v>306</v>
      </c>
      <c r="F1631" s="247"/>
      <c r="I1631" s="245" t="s">
        <v>1520</v>
      </c>
      <c r="T1631" s="249"/>
    </row>
    <row r="1632" spans="1:20" x14ac:dyDescent="0.3">
      <c r="A1632" s="245">
        <v>121152</v>
      </c>
      <c r="B1632" s="245" t="s">
        <v>880</v>
      </c>
      <c r="C1632" s="245" t="s">
        <v>65</v>
      </c>
      <c r="D1632" s="245" t="s">
        <v>615</v>
      </c>
      <c r="F1632" s="247"/>
      <c r="I1632" s="245" t="s">
        <v>1520</v>
      </c>
      <c r="T1632" s="249"/>
    </row>
    <row r="1633" spans="1:20" x14ac:dyDescent="0.3">
      <c r="A1633" s="245">
        <v>111328</v>
      </c>
      <c r="B1633" s="245" t="s">
        <v>1029</v>
      </c>
      <c r="C1633" s="245" t="s">
        <v>72</v>
      </c>
      <c r="D1633" s="245" t="s">
        <v>541</v>
      </c>
      <c r="F1633" s="247"/>
      <c r="I1633" s="245" t="s">
        <v>1520</v>
      </c>
      <c r="T1633" s="249"/>
    </row>
    <row r="1634" spans="1:20" x14ac:dyDescent="0.3">
      <c r="A1634" s="245">
        <v>114468</v>
      </c>
      <c r="B1634" s="245" t="s">
        <v>1321</v>
      </c>
      <c r="C1634" s="245" t="s">
        <v>72</v>
      </c>
      <c r="D1634" s="245" t="s">
        <v>285</v>
      </c>
      <c r="F1634" s="247"/>
      <c r="I1634" s="245" t="s">
        <v>1520</v>
      </c>
      <c r="T1634" s="249"/>
    </row>
    <row r="1635" spans="1:20" x14ac:dyDescent="0.3">
      <c r="A1635" s="245">
        <v>115670</v>
      </c>
      <c r="B1635" s="245" t="s">
        <v>1341</v>
      </c>
      <c r="C1635" s="245" t="s">
        <v>507</v>
      </c>
      <c r="D1635" s="245" t="s">
        <v>388</v>
      </c>
      <c r="F1635" s="247"/>
      <c r="I1635" s="245" t="s">
        <v>1520</v>
      </c>
      <c r="T1635" s="249"/>
    </row>
    <row r="1636" spans="1:20" x14ac:dyDescent="0.3">
      <c r="A1636" s="245">
        <v>115925</v>
      </c>
      <c r="B1636" s="245" t="s">
        <v>1455</v>
      </c>
      <c r="C1636" s="245" t="s">
        <v>620</v>
      </c>
      <c r="D1636" s="245" t="s">
        <v>310</v>
      </c>
      <c r="I1636" s="245" t="s">
        <v>1520</v>
      </c>
      <c r="T1636" s="249"/>
    </row>
    <row r="1637" spans="1:20" x14ac:dyDescent="0.3">
      <c r="A1637" s="245">
        <v>117502</v>
      </c>
      <c r="B1637" s="245" t="s">
        <v>1381</v>
      </c>
      <c r="C1637" s="245" t="s">
        <v>69</v>
      </c>
      <c r="D1637" s="245" t="s">
        <v>707</v>
      </c>
      <c r="F1637" s="247"/>
      <c r="I1637" s="245" t="s">
        <v>1520</v>
      </c>
      <c r="T1637" s="249"/>
    </row>
    <row r="1638" spans="1:20" x14ac:dyDescent="0.3">
      <c r="A1638" s="245">
        <v>118249</v>
      </c>
      <c r="B1638" s="245" t="s">
        <v>1223</v>
      </c>
      <c r="C1638" s="245" t="s">
        <v>106</v>
      </c>
      <c r="D1638" s="245" t="s">
        <v>265</v>
      </c>
      <c r="F1638" s="247"/>
      <c r="I1638" s="245" t="s">
        <v>1520</v>
      </c>
      <c r="T1638" s="249"/>
    </row>
    <row r="1639" spans="1:20" x14ac:dyDescent="0.3">
      <c r="A1639" s="245">
        <v>118802</v>
      </c>
      <c r="B1639" s="245" t="s">
        <v>1139</v>
      </c>
      <c r="C1639" s="245" t="s">
        <v>156</v>
      </c>
      <c r="D1639" s="245" t="s">
        <v>539</v>
      </c>
      <c r="F1639" s="247"/>
      <c r="I1639" s="245" t="s">
        <v>1520</v>
      </c>
      <c r="T1639" s="249"/>
    </row>
    <row r="1640" spans="1:20" x14ac:dyDescent="0.3">
      <c r="A1640" s="245">
        <v>122087</v>
      </c>
      <c r="B1640" s="245" t="s">
        <v>896</v>
      </c>
      <c r="C1640" s="245" t="s">
        <v>603</v>
      </c>
      <c r="D1640" s="245" t="s">
        <v>492</v>
      </c>
      <c r="F1640" s="247"/>
      <c r="I1640" s="245" t="s">
        <v>1520</v>
      </c>
      <c r="T1640" s="249"/>
    </row>
    <row r="1641" spans="1:20" x14ac:dyDescent="0.3">
      <c r="A1641" s="245">
        <v>105245</v>
      </c>
      <c r="B1641" s="245" t="s">
        <v>1262</v>
      </c>
      <c r="C1641" s="245" t="s">
        <v>105</v>
      </c>
      <c r="D1641" s="245" t="s">
        <v>301</v>
      </c>
      <c r="F1641" s="247"/>
      <c r="I1641" s="245" t="s">
        <v>1520</v>
      </c>
      <c r="T1641" s="249"/>
    </row>
    <row r="1642" spans="1:20" x14ac:dyDescent="0.3">
      <c r="A1642" s="245">
        <v>109683</v>
      </c>
      <c r="B1642" s="245" t="s">
        <v>1284</v>
      </c>
      <c r="C1642" s="245" t="s">
        <v>219</v>
      </c>
      <c r="D1642" s="245" t="s">
        <v>336</v>
      </c>
      <c r="F1642" s="247"/>
      <c r="I1642" s="245" t="s">
        <v>1520</v>
      </c>
      <c r="T1642" s="249"/>
    </row>
    <row r="1643" spans="1:20" x14ac:dyDescent="0.3">
      <c r="A1643" s="245">
        <v>110331</v>
      </c>
      <c r="B1643" s="245" t="s">
        <v>1291</v>
      </c>
      <c r="C1643" s="245" t="s">
        <v>531</v>
      </c>
      <c r="D1643" s="245" t="s">
        <v>332</v>
      </c>
      <c r="F1643" s="247"/>
      <c r="I1643" s="245" t="s">
        <v>1520</v>
      </c>
      <c r="T1643" s="249"/>
    </row>
    <row r="1644" spans="1:20" x14ac:dyDescent="0.3">
      <c r="A1644" s="245">
        <v>121833</v>
      </c>
      <c r="B1644" s="245" t="s">
        <v>892</v>
      </c>
      <c r="C1644" s="245" t="s">
        <v>893</v>
      </c>
      <c r="D1644" s="245" t="s">
        <v>341</v>
      </c>
      <c r="F1644" s="247"/>
      <c r="I1644" s="245" t="s">
        <v>1520</v>
      </c>
      <c r="T1644" s="249"/>
    </row>
    <row r="1645" spans="1:20" x14ac:dyDescent="0.3">
      <c r="A1645" s="245">
        <v>117003</v>
      </c>
      <c r="B1645" s="245" t="s">
        <v>1366</v>
      </c>
      <c r="C1645" s="245" t="s">
        <v>1367</v>
      </c>
      <c r="D1645" s="245" t="s">
        <v>253</v>
      </c>
      <c r="F1645" s="247"/>
      <c r="I1645" s="245" t="s">
        <v>1520</v>
      </c>
      <c r="T1645" s="249"/>
    </row>
    <row r="1646" spans="1:20" x14ac:dyDescent="0.3">
      <c r="A1646" s="245">
        <v>119201</v>
      </c>
      <c r="B1646" s="245" t="s">
        <v>1147</v>
      </c>
      <c r="C1646" s="245" t="s">
        <v>67</v>
      </c>
      <c r="D1646" s="245" t="s">
        <v>283</v>
      </c>
      <c r="F1646" s="247"/>
      <c r="I1646" s="245" t="s">
        <v>1520</v>
      </c>
      <c r="T1646" s="249"/>
    </row>
    <row r="1647" spans="1:20" x14ac:dyDescent="0.3">
      <c r="A1647" s="245">
        <v>115178</v>
      </c>
      <c r="B1647" s="245" t="s">
        <v>1331</v>
      </c>
      <c r="C1647" s="245" t="s">
        <v>169</v>
      </c>
      <c r="D1647" s="245" t="s">
        <v>280</v>
      </c>
      <c r="F1647" s="247"/>
      <c r="I1647" s="245" t="s">
        <v>1520</v>
      </c>
      <c r="T1647" s="249"/>
    </row>
    <row r="1648" spans="1:20" x14ac:dyDescent="0.3">
      <c r="A1648" s="245">
        <v>118931</v>
      </c>
      <c r="B1648" s="245" t="s">
        <v>862</v>
      </c>
      <c r="C1648" s="245" t="s">
        <v>82</v>
      </c>
      <c r="D1648" s="245" t="s">
        <v>488</v>
      </c>
      <c r="F1648" s="247"/>
      <c r="I1648" s="245" t="s">
        <v>1520</v>
      </c>
      <c r="T1648" s="249"/>
    </row>
    <row r="1649" spans="1:24" x14ac:dyDescent="0.3">
      <c r="A1649" s="245">
        <v>119551</v>
      </c>
      <c r="B1649" s="245" t="s">
        <v>1160</v>
      </c>
      <c r="C1649" s="245" t="s">
        <v>136</v>
      </c>
      <c r="D1649" s="245" t="s">
        <v>686</v>
      </c>
      <c r="F1649" s="247"/>
      <c r="I1649" s="245" t="s">
        <v>1520</v>
      </c>
      <c r="T1649" s="249"/>
    </row>
    <row r="1650" spans="1:24" x14ac:dyDescent="0.3">
      <c r="A1650" s="245">
        <v>121469</v>
      </c>
      <c r="B1650" s="245" t="s">
        <v>1474</v>
      </c>
      <c r="C1650" s="245" t="s">
        <v>712</v>
      </c>
      <c r="D1650" s="245" t="s">
        <v>256</v>
      </c>
      <c r="I1650" s="245" t="s">
        <v>1520</v>
      </c>
      <c r="T1650" s="249"/>
    </row>
    <row r="1651" spans="1:24" x14ac:dyDescent="0.3">
      <c r="A1651" s="245">
        <v>114355</v>
      </c>
      <c r="B1651" s="245" t="s">
        <v>1318</v>
      </c>
      <c r="C1651" s="245" t="s">
        <v>91</v>
      </c>
      <c r="D1651" s="245" t="s">
        <v>1319</v>
      </c>
      <c r="F1651" s="247"/>
      <c r="I1651" s="245" t="s">
        <v>1520</v>
      </c>
      <c r="T1651" s="249"/>
    </row>
    <row r="1652" spans="1:24" x14ac:dyDescent="0.3">
      <c r="A1652" s="245">
        <v>114476</v>
      </c>
      <c r="B1652" s="245" t="s">
        <v>1322</v>
      </c>
      <c r="C1652" s="245" t="s">
        <v>151</v>
      </c>
      <c r="D1652" s="245" t="s">
        <v>595</v>
      </c>
      <c r="F1652" s="247"/>
      <c r="I1652" s="245" t="s">
        <v>1520</v>
      </c>
      <c r="T1652" s="249"/>
    </row>
    <row r="1653" spans="1:24" x14ac:dyDescent="0.3">
      <c r="A1653" s="245">
        <v>116222</v>
      </c>
      <c r="B1653" s="245" t="s">
        <v>1349</v>
      </c>
      <c r="C1653" s="245" t="s">
        <v>100</v>
      </c>
      <c r="D1653" s="245" t="s">
        <v>340</v>
      </c>
      <c r="F1653" s="247"/>
      <c r="I1653" s="245" t="s">
        <v>1520</v>
      </c>
      <c r="T1653" s="249"/>
    </row>
    <row r="1654" spans="1:24" x14ac:dyDescent="0.3">
      <c r="A1654" s="245">
        <v>119071</v>
      </c>
      <c r="B1654" s="245" t="s">
        <v>1141</v>
      </c>
      <c r="C1654" s="245" t="s">
        <v>201</v>
      </c>
      <c r="D1654" s="245" t="s">
        <v>256</v>
      </c>
      <c r="F1654" s="247"/>
      <c r="I1654" s="245" t="s">
        <v>1520</v>
      </c>
      <c r="T1654" s="249"/>
    </row>
    <row r="1655" spans="1:24" x14ac:dyDescent="0.3">
      <c r="A1655" s="245">
        <v>116782</v>
      </c>
      <c r="B1655" s="245" t="s">
        <v>1042</v>
      </c>
      <c r="C1655" s="245" t="s">
        <v>75</v>
      </c>
      <c r="D1655" s="245" t="s">
        <v>335</v>
      </c>
      <c r="F1655" s="247"/>
      <c r="I1655" s="245" t="s">
        <v>1520</v>
      </c>
      <c r="T1655" s="249"/>
    </row>
    <row r="1656" spans="1:24" x14ac:dyDescent="0.3">
      <c r="A1656" s="245">
        <v>117818</v>
      </c>
      <c r="B1656" s="245" t="s">
        <v>1389</v>
      </c>
      <c r="C1656" s="245" t="s">
        <v>114</v>
      </c>
      <c r="D1656" s="245" t="s">
        <v>329</v>
      </c>
      <c r="F1656" s="247"/>
      <c r="I1656" s="245" t="s">
        <v>1520</v>
      </c>
      <c r="T1656" s="249"/>
    </row>
    <row r="1657" spans="1:24" x14ac:dyDescent="0.3">
      <c r="A1657" s="245">
        <v>118107</v>
      </c>
      <c r="B1657" s="245" t="s">
        <v>1400</v>
      </c>
      <c r="C1657" s="245" t="s">
        <v>91</v>
      </c>
      <c r="D1657" s="245" t="s">
        <v>337</v>
      </c>
      <c r="F1657" s="247"/>
      <c r="I1657" s="245" t="s">
        <v>1520</v>
      </c>
      <c r="T1657" s="249"/>
    </row>
    <row r="1658" spans="1:24" x14ac:dyDescent="0.3">
      <c r="A1658" s="245">
        <v>118182</v>
      </c>
      <c r="B1658" s="245" t="s">
        <v>1401</v>
      </c>
      <c r="C1658" s="245" t="s">
        <v>153</v>
      </c>
      <c r="D1658" s="245" t="s">
        <v>1402</v>
      </c>
      <c r="F1658" s="247"/>
      <c r="I1658" s="245" t="s">
        <v>1520</v>
      </c>
      <c r="T1658" s="249"/>
    </row>
    <row r="1659" spans="1:24" x14ac:dyDescent="0.3">
      <c r="A1659" s="245">
        <v>119697</v>
      </c>
      <c r="B1659" s="245" t="s">
        <v>1074</v>
      </c>
      <c r="C1659" s="245" t="s">
        <v>671</v>
      </c>
      <c r="D1659" s="245" t="s">
        <v>672</v>
      </c>
      <c r="F1659" s="247"/>
      <c r="I1659" s="245" t="s">
        <v>1520</v>
      </c>
      <c r="T1659" s="249"/>
    </row>
    <row r="1660" spans="1:24" x14ac:dyDescent="0.3">
      <c r="A1660" s="245">
        <v>121007</v>
      </c>
      <c r="B1660" s="245" t="s">
        <v>1177</v>
      </c>
      <c r="C1660" s="245" t="s">
        <v>216</v>
      </c>
      <c r="D1660" s="245" t="s">
        <v>343</v>
      </c>
      <c r="F1660" s="247"/>
      <c r="I1660" s="245" t="s">
        <v>1520</v>
      </c>
      <c r="T1660" s="249"/>
    </row>
    <row r="1661" spans="1:24" x14ac:dyDescent="0.3">
      <c r="A1661" s="245">
        <v>121440</v>
      </c>
      <c r="B1661" s="245" t="s">
        <v>1191</v>
      </c>
      <c r="C1661" s="245" t="s">
        <v>486</v>
      </c>
      <c r="D1661" s="245" t="s">
        <v>396</v>
      </c>
      <c r="F1661" s="247"/>
      <c r="I1661" s="245" t="s">
        <v>1520</v>
      </c>
      <c r="T1661" s="249"/>
    </row>
    <row r="1662" spans="1:24" x14ac:dyDescent="0.3">
      <c r="A1662" s="245">
        <v>120838</v>
      </c>
      <c r="B1662" s="245" t="s">
        <v>1173</v>
      </c>
      <c r="C1662" s="245" t="s">
        <v>631</v>
      </c>
      <c r="D1662" s="245" t="s">
        <v>638</v>
      </c>
      <c r="F1662" s="247"/>
      <c r="I1662" s="245" t="s">
        <v>1520</v>
      </c>
      <c r="T1662" s="249"/>
    </row>
    <row r="1663" spans="1:24" x14ac:dyDescent="0.3">
      <c r="A1663" s="245">
        <v>118572</v>
      </c>
      <c r="B1663" s="245" t="s">
        <v>1411</v>
      </c>
      <c r="C1663" s="245" t="s">
        <v>74</v>
      </c>
      <c r="D1663" s="245" t="s">
        <v>304</v>
      </c>
      <c r="F1663" s="247"/>
      <c r="I1663" s="245" t="s">
        <v>1520</v>
      </c>
      <c r="T1663" s="249"/>
    </row>
    <row r="1664" spans="1:24" ht="18" x14ac:dyDescent="0.3">
      <c r="A1664" s="245">
        <v>122445</v>
      </c>
      <c r="B1664" s="245" t="s">
        <v>1445</v>
      </c>
      <c r="C1664" s="245" t="s">
        <v>93</v>
      </c>
      <c r="D1664" s="245" t="s">
        <v>261</v>
      </c>
      <c r="I1664" s="245" t="s">
        <v>1520</v>
      </c>
      <c r="T1664" s="249"/>
      <c r="V1664" s="251"/>
      <c r="W1664" s="251"/>
      <c r="X1664" s="251"/>
    </row>
    <row r="1665" spans="1:24" x14ac:dyDescent="0.3">
      <c r="A1665" s="245">
        <v>120629</v>
      </c>
      <c r="B1665" s="245" t="s">
        <v>1170</v>
      </c>
      <c r="C1665" s="245" t="s">
        <v>86</v>
      </c>
      <c r="D1665" s="245" t="s">
        <v>337</v>
      </c>
      <c r="F1665" s="247"/>
      <c r="I1665" s="245" t="s">
        <v>1520</v>
      </c>
      <c r="T1665" s="249"/>
    </row>
    <row r="1666" spans="1:24" x14ac:dyDescent="0.3">
      <c r="A1666" s="245">
        <v>118306</v>
      </c>
      <c r="B1666" s="245" t="s">
        <v>528</v>
      </c>
      <c r="C1666" s="245" t="s">
        <v>128</v>
      </c>
      <c r="D1666" s="245" t="s">
        <v>276</v>
      </c>
      <c r="F1666" s="247"/>
      <c r="I1666" s="245" t="s">
        <v>1520</v>
      </c>
      <c r="T1666" s="249"/>
    </row>
    <row r="1667" spans="1:24" x14ac:dyDescent="0.3">
      <c r="A1667" s="245">
        <v>118708</v>
      </c>
      <c r="B1667" s="245" t="s">
        <v>1060</v>
      </c>
      <c r="C1667" s="245" t="s">
        <v>117</v>
      </c>
      <c r="D1667" s="245" t="s">
        <v>275</v>
      </c>
      <c r="F1667" s="247"/>
      <c r="I1667" s="245" t="s">
        <v>1520</v>
      </c>
      <c r="T1667" s="249"/>
    </row>
    <row r="1668" spans="1:24" x14ac:dyDescent="0.3">
      <c r="A1668" s="245">
        <v>117936</v>
      </c>
      <c r="B1668" s="245" t="s">
        <v>1395</v>
      </c>
      <c r="C1668" s="245" t="s">
        <v>74</v>
      </c>
      <c r="D1668" s="245" t="s">
        <v>273</v>
      </c>
      <c r="F1668" s="247"/>
      <c r="I1668" s="245" t="s">
        <v>1520</v>
      </c>
      <c r="T1668" s="249"/>
    </row>
    <row r="1669" spans="1:24" x14ac:dyDescent="0.3">
      <c r="A1669" s="245">
        <v>117773</v>
      </c>
      <c r="B1669" s="245" t="s">
        <v>1048</v>
      </c>
      <c r="C1669" s="245" t="s">
        <v>577</v>
      </c>
      <c r="D1669" s="245" t="s">
        <v>346</v>
      </c>
      <c r="F1669" s="247"/>
      <c r="I1669" s="245" t="s">
        <v>1520</v>
      </c>
      <c r="T1669" s="249"/>
    </row>
    <row r="1670" spans="1:24" ht="18" x14ac:dyDescent="0.3">
      <c r="A1670" s="245">
        <v>121468</v>
      </c>
      <c r="B1670" s="245" t="s">
        <v>1439</v>
      </c>
      <c r="C1670" s="245" t="s">
        <v>89</v>
      </c>
      <c r="D1670" s="245" t="s">
        <v>272</v>
      </c>
      <c r="I1670" s="245" t="s">
        <v>1520</v>
      </c>
      <c r="T1670" s="249"/>
      <c r="V1670" s="251"/>
      <c r="W1670" s="251"/>
      <c r="X1670" s="251"/>
    </row>
    <row r="1671" spans="1:24" ht="18" x14ac:dyDescent="0.3">
      <c r="A1671" s="245">
        <v>105336</v>
      </c>
      <c r="B1671" s="245" t="s">
        <v>1447</v>
      </c>
      <c r="C1671" s="245" t="s">
        <v>98</v>
      </c>
      <c r="D1671" s="245" t="s">
        <v>322</v>
      </c>
      <c r="I1671" s="245" t="s">
        <v>1520</v>
      </c>
      <c r="T1671" s="249"/>
      <c r="V1671" s="251"/>
      <c r="W1671" s="251"/>
      <c r="X1671" s="251"/>
    </row>
    <row r="1672" spans="1:24" ht="18" x14ac:dyDescent="0.3">
      <c r="A1672" s="245">
        <v>113037</v>
      </c>
      <c r="B1672" s="245" t="s">
        <v>1449</v>
      </c>
      <c r="C1672" s="245" t="s">
        <v>195</v>
      </c>
      <c r="D1672" s="245" t="s">
        <v>310</v>
      </c>
      <c r="I1672" s="245" t="s">
        <v>1520</v>
      </c>
      <c r="T1672" s="249"/>
      <c r="V1672" s="251"/>
      <c r="W1672" s="251"/>
      <c r="X1672" s="251"/>
    </row>
    <row r="1673" spans="1:24" x14ac:dyDescent="0.3">
      <c r="A1673" s="245">
        <v>118104</v>
      </c>
      <c r="B1673" s="245" t="s">
        <v>1399</v>
      </c>
      <c r="C1673" s="245" t="s">
        <v>69</v>
      </c>
      <c r="D1673" s="245" t="s">
        <v>323</v>
      </c>
      <c r="F1673" s="247"/>
      <c r="I1673" s="245" t="s">
        <v>1520</v>
      </c>
      <c r="T1673" s="249"/>
    </row>
    <row r="1674" spans="1:24" x14ac:dyDescent="0.3">
      <c r="A1674" s="245">
        <v>102618</v>
      </c>
      <c r="B1674" s="245" t="s">
        <v>1245</v>
      </c>
      <c r="C1674" s="245" t="s">
        <v>1103</v>
      </c>
      <c r="D1674" s="245" t="s">
        <v>390</v>
      </c>
      <c r="F1674" s="247"/>
      <c r="I1674" s="245" t="s">
        <v>1520</v>
      </c>
      <c r="T1674" s="249"/>
    </row>
    <row r="1675" spans="1:24" x14ac:dyDescent="0.3">
      <c r="A1675" s="245">
        <v>102645</v>
      </c>
      <c r="B1675" s="245" t="s">
        <v>1246</v>
      </c>
      <c r="C1675" s="245" t="s">
        <v>111</v>
      </c>
      <c r="D1675" s="245" t="s">
        <v>564</v>
      </c>
      <c r="F1675" s="247"/>
      <c r="I1675" s="245" t="s">
        <v>1520</v>
      </c>
      <c r="T1675" s="249"/>
    </row>
    <row r="1676" spans="1:24" x14ac:dyDescent="0.3">
      <c r="A1676" s="245">
        <v>102694</v>
      </c>
      <c r="B1676" s="245" t="s">
        <v>1248</v>
      </c>
      <c r="C1676" s="245" t="s">
        <v>991</v>
      </c>
      <c r="D1676" s="245" t="s">
        <v>508</v>
      </c>
      <c r="F1676" s="247"/>
      <c r="I1676" s="245" t="s">
        <v>1520</v>
      </c>
      <c r="T1676" s="249"/>
    </row>
    <row r="1677" spans="1:24" x14ac:dyDescent="0.3">
      <c r="A1677" s="245">
        <v>105927</v>
      </c>
      <c r="B1677" s="245" t="s">
        <v>1015</v>
      </c>
      <c r="C1677" s="245" t="s">
        <v>72</v>
      </c>
      <c r="D1677" s="245" t="s">
        <v>1016</v>
      </c>
      <c r="F1677" s="247"/>
      <c r="I1677" s="245" t="s">
        <v>1520</v>
      </c>
      <c r="T1677" s="249"/>
    </row>
    <row r="1678" spans="1:24" x14ac:dyDescent="0.3">
      <c r="A1678" s="245">
        <v>110389</v>
      </c>
      <c r="B1678" s="245" t="s">
        <v>1292</v>
      </c>
      <c r="C1678" s="245" t="s">
        <v>132</v>
      </c>
      <c r="D1678" s="245" t="s">
        <v>359</v>
      </c>
      <c r="F1678" s="247"/>
      <c r="I1678" s="245" t="s">
        <v>1520</v>
      </c>
      <c r="T1678" s="249"/>
    </row>
    <row r="1679" spans="1:24" x14ac:dyDescent="0.3">
      <c r="A1679" s="245">
        <v>112569</v>
      </c>
      <c r="B1679" s="245" t="s">
        <v>1032</v>
      </c>
      <c r="C1679" s="245" t="s">
        <v>74</v>
      </c>
      <c r="D1679" s="245" t="s">
        <v>389</v>
      </c>
      <c r="F1679" s="247"/>
      <c r="I1679" s="245" t="s">
        <v>1520</v>
      </c>
      <c r="T1679" s="249"/>
    </row>
    <row r="1680" spans="1:24" x14ac:dyDescent="0.3">
      <c r="A1680" s="245">
        <v>113243</v>
      </c>
      <c r="B1680" s="245" t="s">
        <v>1306</v>
      </c>
      <c r="C1680" s="245" t="s">
        <v>118</v>
      </c>
      <c r="D1680" s="245" t="s">
        <v>291</v>
      </c>
      <c r="F1680" s="247"/>
      <c r="I1680" s="245" t="s">
        <v>1520</v>
      </c>
      <c r="T1680" s="249"/>
    </row>
    <row r="1681" spans="1:20" x14ac:dyDescent="0.3">
      <c r="A1681" s="245">
        <v>113279</v>
      </c>
      <c r="B1681" s="245" t="s">
        <v>1307</v>
      </c>
      <c r="C1681" s="245" t="s">
        <v>72</v>
      </c>
      <c r="D1681" s="245" t="s">
        <v>253</v>
      </c>
      <c r="F1681" s="247"/>
      <c r="I1681" s="245" t="s">
        <v>1520</v>
      </c>
      <c r="T1681" s="249"/>
    </row>
    <row r="1682" spans="1:20" x14ac:dyDescent="0.3">
      <c r="A1682" s="245">
        <v>113350</v>
      </c>
      <c r="B1682" s="245" t="s">
        <v>1308</v>
      </c>
      <c r="C1682" s="245" t="s">
        <v>624</v>
      </c>
      <c r="D1682" s="245" t="s">
        <v>309</v>
      </c>
      <c r="F1682" s="247"/>
      <c r="I1682" s="245" t="s">
        <v>1520</v>
      </c>
      <c r="T1682" s="249"/>
    </row>
    <row r="1683" spans="1:20" x14ac:dyDescent="0.3">
      <c r="A1683" s="245">
        <v>116888</v>
      </c>
      <c r="B1683" s="245" t="s">
        <v>1363</v>
      </c>
      <c r="C1683" s="245" t="s">
        <v>66</v>
      </c>
      <c r="D1683" s="245" t="s">
        <v>1364</v>
      </c>
      <c r="F1683" s="247"/>
      <c r="I1683" s="245" t="s">
        <v>1520</v>
      </c>
      <c r="T1683" s="249"/>
    </row>
    <row r="1684" spans="1:20" x14ac:dyDescent="0.3">
      <c r="A1684" s="245">
        <v>117456</v>
      </c>
      <c r="B1684" s="245" t="s">
        <v>1379</v>
      </c>
      <c r="C1684" s="245" t="s">
        <v>114</v>
      </c>
      <c r="D1684" s="245" t="s">
        <v>377</v>
      </c>
      <c r="F1684" s="247"/>
      <c r="I1684" s="245" t="s">
        <v>1520</v>
      </c>
      <c r="T1684" s="249"/>
    </row>
    <row r="1685" spans="1:20" x14ac:dyDescent="0.3">
      <c r="A1685" s="245">
        <v>122049</v>
      </c>
      <c r="B1685" s="245" t="s">
        <v>895</v>
      </c>
      <c r="C1685" s="245" t="s">
        <v>484</v>
      </c>
      <c r="D1685" s="245" t="s">
        <v>581</v>
      </c>
      <c r="F1685" s="247"/>
      <c r="I1685" s="245" t="s">
        <v>1520</v>
      </c>
      <c r="T1685" s="249"/>
    </row>
    <row r="1686" spans="1:20" x14ac:dyDescent="0.3">
      <c r="A1686" s="245">
        <v>102601</v>
      </c>
      <c r="B1686" s="245" t="s">
        <v>1244</v>
      </c>
      <c r="C1686" s="245" t="s">
        <v>173</v>
      </c>
      <c r="D1686" s="245" t="s">
        <v>586</v>
      </c>
      <c r="F1686" s="247"/>
      <c r="I1686" s="245" t="s">
        <v>1520</v>
      </c>
      <c r="T1686" s="249"/>
    </row>
    <row r="1687" spans="1:20" x14ac:dyDescent="0.3">
      <c r="A1687" s="245">
        <v>115545</v>
      </c>
      <c r="B1687" s="245" t="s">
        <v>1336</v>
      </c>
      <c r="C1687" s="245" t="s">
        <v>72</v>
      </c>
      <c r="D1687" s="245" t="s">
        <v>1337</v>
      </c>
      <c r="F1687" s="247"/>
      <c r="I1687" s="245" t="s">
        <v>1520</v>
      </c>
      <c r="T1687" s="249"/>
    </row>
    <row r="1688" spans="1:20" x14ac:dyDescent="0.3">
      <c r="A1688" s="245">
        <v>116253</v>
      </c>
      <c r="B1688" s="245" t="s">
        <v>1123</v>
      </c>
      <c r="C1688" s="245" t="s">
        <v>175</v>
      </c>
      <c r="D1688" s="245" t="s">
        <v>518</v>
      </c>
      <c r="F1688" s="247"/>
      <c r="I1688" s="245" t="s">
        <v>1520</v>
      </c>
      <c r="T1688" s="249"/>
    </row>
    <row r="1689" spans="1:20" x14ac:dyDescent="0.3">
      <c r="A1689" s="245">
        <v>118018</v>
      </c>
      <c r="B1689" s="245" t="s">
        <v>1134</v>
      </c>
      <c r="C1689" s="245" t="s">
        <v>195</v>
      </c>
      <c r="D1689" s="245" t="s">
        <v>1113</v>
      </c>
      <c r="F1689" s="247"/>
      <c r="I1689" s="245" t="s">
        <v>1520</v>
      </c>
      <c r="T1689" s="249"/>
    </row>
    <row r="1690" spans="1:20" x14ac:dyDescent="0.3">
      <c r="A1690" s="245">
        <v>119250</v>
      </c>
      <c r="B1690" s="245" t="s">
        <v>863</v>
      </c>
      <c r="C1690" s="245" t="s">
        <v>864</v>
      </c>
      <c r="D1690" s="245" t="s">
        <v>629</v>
      </c>
      <c r="F1690" s="247"/>
      <c r="I1690" s="245" t="s">
        <v>1520</v>
      </c>
      <c r="T1690" s="249"/>
    </row>
    <row r="1691" spans="1:20" x14ac:dyDescent="0.3">
      <c r="A1691" s="245">
        <v>119318</v>
      </c>
      <c r="B1691" s="245" t="s">
        <v>1207</v>
      </c>
      <c r="C1691" s="245" t="s">
        <v>512</v>
      </c>
      <c r="D1691" s="245" t="s">
        <v>1208</v>
      </c>
      <c r="F1691" s="247"/>
      <c r="I1691" s="245" t="s">
        <v>1520</v>
      </c>
      <c r="T1691" s="249"/>
    </row>
    <row r="1692" spans="1:20" x14ac:dyDescent="0.3">
      <c r="A1692" s="245">
        <v>120299</v>
      </c>
      <c r="B1692" s="245" t="s">
        <v>1166</v>
      </c>
      <c r="C1692" s="245" t="s">
        <v>624</v>
      </c>
      <c r="D1692" s="245" t="s">
        <v>261</v>
      </c>
      <c r="F1692" s="247"/>
      <c r="I1692" s="245" t="s">
        <v>1520</v>
      </c>
      <c r="T1692" s="249"/>
    </row>
    <row r="1693" spans="1:20" x14ac:dyDescent="0.3">
      <c r="A1693" s="245">
        <v>108745</v>
      </c>
      <c r="B1693" s="245" t="s">
        <v>730</v>
      </c>
      <c r="C1693" s="245" t="s">
        <v>1277</v>
      </c>
      <c r="D1693" s="245" t="s">
        <v>308</v>
      </c>
      <c r="F1693" s="247"/>
      <c r="I1693" s="245" t="s">
        <v>1520</v>
      </c>
      <c r="T1693" s="249"/>
    </row>
    <row r="1694" spans="1:20" x14ac:dyDescent="0.3">
      <c r="A1694" s="245">
        <v>119947</v>
      </c>
      <c r="B1694" s="245" t="s">
        <v>1164</v>
      </c>
      <c r="C1694" s="245" t="s">
        <v>77</v>
      </c>
      <c r="D1694" s="245" t="s">
        <v>322</v>
      </c>
      <c r="F1694" s="247"/>
      <c r="I1694" s="245" t="s">
        <v>1520</v>
      </c>
      <c r="T1694" s="249"/>
    </row>
    <row r="1695" spans="1:20" x14ac:dyDescent="0.3">
      <c r="A1695" s="245">
        <v>119963</v>
      </c>
      <c r="B1695" s="245" t="s">
        <v>1165</v>
      </c>
      <c r="C1695" s="245" t="s">
        <v>147</v>
      </c>
      <c r="D1695" s="245" t="s">
        <v>327</v>
      </c>
      <c r="F1695" s="247"/>
      <c r="I1695" s="245" t="s">
        <v>1520</v>
      </c>
      <c r="T1695" s="249"/>
    </row>
    <row r="1696" spans="1:20" x14ac:dyDescent="0.3">
      <c r="A1696" s="245">
        <v>104389</v>
      </c>
      <c r="B1696" s="245" t="s">
        <v>1257</v>
      </c>
      <c r="C1696" s="245" t="s">
        <v>102</v>
      </c>
      <c r="D1696" s="245" t="s">
        <v>311</v>
      </c>
      <c r="F1696" s="247"/>
      <c r="I1696" s="245" t="s">
        <v>1520</v>
      </c>
      <c r="T1696" s="249"/>
    </row>
    <row r="1697" spans="1:20" x14ac:dyDescent="0.3">
      <c r="A1697" s="245">
        <v>112758</v>
      </c>
      <c r="B1697" s="245" t="s">
        <v>1302</v>
      </c>
      <c r="C1697" s="245" t="s">
        <v>855</v>
      </c>
      <c r="D1697" s="245" t="s">
        <v>385</v>
      </c>
      <c r="F1697" s="247"/>
      <c r="I1697" s="245" t="s">
        <v>1520</v>
      </c>
      <c r="T1697" s="249"/>
    </row>
    <row r="1698" spans="1:20" x14ac:dyDescent="0.3">
      <c r="A1698" s="245">
        <v>113452</v>
      </c>
      <c r="B1698" s="245" t="s">
        <v>1310</v>
      </c>
      <c r="C1698" s="245" t="s">
        <v>979</v>
      </c>
      <c r="D1698" s="245" t="s">
        <v>248</v>
      </c>
      <c r="F1698" s="247"/>
      <c r="I1698" s="245" t="s">
        <v>1520</v>
      </c>
      <c r="T1698" s="249"/>
    </row>
    <row r="1699" spans="1:20" x14ac:dyDescent="0.3">
      <c r="A1699" s="245">
        <v>117441</v>
      </c>
      <c r="B1699" s="245" t="s">
        <v>1378</v>
      </c>
      <c r="C1699" s="245" t="s">
        <v>181</v>
      </c>
      <c r="D1699" s="245" t="s">
        <v>283</v>
      </c>
      <c r="F1699" s="247"/>
      <c r="I1699" s="245" t="s">
        <v>1520</v>
      </c>
      <c r="T1699" s="249"/>
    </row>
    <row r="1700" spans="1:20" x14ac:dyDescent="0.3">
      <c r="A1700" s="245">
        <v>117125</v>
      </c>
      <c r="B1700" s="245" t="s">
        <v>1371</v>
      </c>
      <c r="C1700" s="245" t="s">
        <v>140</v>
      </c>
      <c r="D1700" s="245" t="s">
        <v>617</v>
      </c>
      <c r="F1700" s="247"/>
      <c r="I1700" s="245" t="s">
        <v>1520</v>
      </c>
      <c r="T1700" s="249"/>
    </row>
    <row r="1701" spans="1:20" x14ac:dyDescent="0.3">
      <c r="A1701" s="245">
        <v>116227</v>
      </c>
      <c r="B1701" s="245" t="s">
        <v>1350</v>
      </c>
      <c r="C1701" s="245" t="s">
        <v>115</v>
      </c>
      <c r="D1701" s="245" t="s">
        <v>295</v>
      </c>
      <c r="F1701" s="247"/>
      <c r="I1701" s="245" t="s">
        <v>1520</v>
      </c>
      <c r="T1701" s="249"/>
    </row>
    <row r="1702" spans="1:20" x14ac:dyDescent="0.3">
      <c r="A1702" s="245">
        <v>108907</v>
      </c>
      <c r="B1702" s="245" t="s">
        <v>1278</v>
      </c>
      <c r="C1702" s="245" t="s">
        <v>85</v>
      </c>
      <c r="D1702" s="245" t="s">
        <v>369</v>
      </c>
      <c r="F1702" s="247"/>
      <c r="I1702" s="245" t="s">
        <v>1520</v>
      </c>
      <c r="T1702" s="249"/>
    </row>
    <row r="1703" spans="1:20" x14ac:dyDescent="0.3">
      <c r="A1703" s="245">
        <v>117069</v>
      </c>
      <c r="B1703" s="245" t="s">
        <v>1368</v>
      </c>
      <c r="C1703" s="245" t="s">
        <v>69</v>
      </c>
      <c r="D1703" s="245" t="s">
        <v>265</v>
      </c>
      <c r="F1703" s="247"/>
      <c r="I1703" s="245" t="s">
        <v>1520</v>
      </c>
      <c r="T1703" s="249"/>
    </row>
    <row r="1704" spans="1:20" x14ac:dyDescent="0.3">
      <c r="A1704" s="245">
        <v>102530</v>
      </c>
      <c r="B1704" s="245" t="s">
        <v>1241</v>
      </c>
      <c r="C1704" s="245" t="s">
        <v>1242</v>
      </c>
      <c r="D1704" s="245" t="s">
        <v>1243</v>
      </c>
      <c r="F1704" s="247"/>
      <c r="I1704" s="245" t="s">
        <v>1520</v>
      </c>
      <c r="T1704" s="249"/>
    </row>
    <row r="1705" spans="1:20" x14ac:dyDescent="0.3">
      <c r="A1705" s="245">
        <v>110804</v>
      </c>
      <c r="B1705" s="245" t="s">
        <v>1296</v>
      </c>
      <c r="C1705" s="245" t="s">
        <v>674</v>
      </c>
      <c r="D1705" s="245" t="s">
        <v>397</v>
      </c>
      <c r="F1705" s="247"/>
      <c r="I1705" s="245" t="s">
        <v>1520</v>
      </c>
      <c r="T1705" s="249"/>
    </row>
    <row r="1706" spans="1:20" x14ac:dyDescent="0.3">
      <c r="A1706" s="245">
        <v>122227</v>
      </c>
      <c r="B1706" s="245" t="s">
        <v>901</v>
      </c>
      <c r="C1706" s="245" t="s">
        <v>116</v>
      </c>
      <c r="D1706" s="245" t="s">
        <v>299</v>
      </c>
      <c r="F1706" s="247"/>
      <c r="I1706" s="245" t="s">
        <v>1520</v>
      </c>
      <c r="T1706" s="249"/>
    </row>
    <row r="1707" spans="1:20" x14ac:dyDescent="0.3">
      <c r="A1707" s="245">
        <v>100845</v>
      </c>
      <c r="B1707" s="245" t="s">
        <v>1233</v>
      </c>
      <c r="C1707" s="245" t="s">
        <v>84</v>
      </c>
      <c r="D1707" s="245" t="s">
        <v>562</v>
      </c>
      <c r="F1707" s="247"/>
      <c r="I1707" s="245" t="s">
        <v>1520</v>
      </c>
      <c r="T1707" s="249"/>
    </row>
    <row r="1708" spans="1:20" x14ac:dyDescent="0.3">
      <c r="A1708" s="245">
        <v>103463</v>
      </c>
      <c r="B1708" s="245" t="s">
        <v>1252</v>
      </c>
      <c r="C1708" s="245" t="s">
        <v>553</v>
      </c>
      <c r="D1708" s="245" t="s">
        <v>636</v>
      </c>
      <c r="F1708" s="247"/>
      <c r="I1708" s="245" t="s">
        <v>1520</v>
      </c>
      <c r="T1708" s="249"/>
    </row>
    <row r="1709" spans="1:20" x14ac:dyDescent="0.3">
      <c r="A1709" s="245">
        <v>108735</v>
      </c>
      <c r="B1709" s="245" t="s">
        <v>1276</v>
      </c>
      <c r="C1709" s="245" t="s">
        <v>69</v>
      </c>
      <c r="D1709" s="245" t="s">
        <v>354</v>
      </c>
      <c r="F1709" s="247"/>
      <c r="I1709" s="245" t="s">
        <v>1520</v>
      </c>
      <c r="T1709" s="249"/>
    </row>
    <row r="1710" spans="1:20" x14ac:dyDescent="0.3">
      <c r="A1710" s="245">
        <v>112983</v>
      </c>
      <c r="B1710" s="245" t="s">
        <v>1303</v>
      </c>
      <c r="C1710" s="245" t="s">
        <v>205</v>
      </c>
      <c r="D1710" s="245" t="s">
        <v>220</v>
      </c>
      <c r="F1710" s="247"/>
      <c r="I1710" s="245" t="s">
        <v>1520</v>
      </c>
      <c r="T1710" s="249"/>
    </row>
    <row r="1711" spans="1:20" x14ac:dyDescent="0.3">
      <c r="A1711" s="245">
        <v>114239</v>
      </c>
      <c r="B1711" s="245" t="s">
        <v>1119</v>
      </c>
      <c r="C1711" s="245" t="s">
        <v>128</v>
      </c>
      <c r="D1711" s="245" t="s">
        <v>296</v>
      </c>
      <c r="F1711" s="247"/>
      <c r="I1711" s="245" t="s">
        <v>1520</v>
      </c>
      <c r="T1711" s="249"/>
    </row>
    <row r="1712" spans="1:20" x14ac:dyDescent="0.3">
      <c r="A1712" s="245">
        <v>113629</v>
      </c>
      <c r="B1712" s="245" t="s">
        <v>1313</v>
      </c>
      <c r="C1712" s="245" t="s">
        <v>561</v>
      </c>
      <c r="D1712" s="245" t="s">
        <v>223</v>
      </c>
      <c r="F1712" s="247"/>
      <c r="I1712" s="245" t="s">
        <v>1520</v>
      </c>
      <c r="T1712" s="249"/>
    </row>
    <row r="1713" spans="1:20" x14ac:dyDescent="0.3">
      <c r="A1713" s="245">
        <v>119312</v>
      </c>
      <c r="B1713" s="245" t="s">
        <v>1152</v>
      </c>
      <c r="C1713" s="245" t="s">
        <v>155</v>
      </c>
      <c r="D1713" s="245" t="s">
        <v>1153</v>
      </c>
      <c r="F1713" s="247"/>
      <c r="I1713" s="245" t="s">
        <v>1520</v>
      </c>
      <c r="T1713" s="249"/>
    </row>
    <row r="1714" spans="1:20" x14ac:dyDescent="0.3">
      <c r="A1714" s="245">
        <v>113924</v>
      </c>
      <c r="B1714" s="245" t="s">
        <v>1315</v>
      </c>
      <c r="C1714" s="245" t="s">
        <v>729</v>
      </c>
      <c r="D1714" s="245" t="s">
        <v>296</v>
      </c>
      <c r="F1714" s="247"/>
      <c r="I1714" s="245" t="s">
        <v>1520</v>
      </c>
      <c r="T1714" s="249"/>
    </row>
    <row r="1715" spans="1:20" x14ac:dyDescent="0.3">
      <c r="A1715" s="245">
        <v>119215</v>
      </c>
      <c r="B1715" s="245" t="s">
        <v>1148</v>
      </c>
      <c r="C1715" s="245" t="s">
        <v>111</v>
      </c>
      <c r="D1715" s="245" t="s">
        <v>584</v>
      </c>
      <c r="F1715" s="247"/>
      <c r="I1715" s="245" t="s">
        <v>1520</v>
      </c>
      <c r="T1715" s="249"/>
    </row>
    <row r="1716" spans="1:20" x14ac:dyDescent="0.3">
      <c r="A1716" s="245">
        <v>119768</v>
      </c>
      <c r="B1716" s="245" t="s">
        <v>1162</v>
      </c>
      <c r="C1716" s="245" t="s">
        <v>733</v>
      </c>
      <c r="D1716" s="245" t="s">
        <v>313</v>
      </c>
      <c r="F1716" s="247"/>
      <c r="I1716" s="245" t="s">
        <v>1520</v>
      </c>
      <c r="T1716" s="249"/>
    </row>
    <row r="1717" spans="1:20" x14ac:dyDescent="0.3">
      <c r="A1717" s="245">
        <v>119148</v>
      </c>
      <c r="B1717" s="245" t="s">
        <v>1143</v>
      </c>
      <c r="C1717" s="245" t="s">
        <v>102</v>
      </c>
      <c r="D1717" s="245" t="s">
        <v>370</v>
      </c>
      <c r="F1717" s="247"/>
      <c r="I1717" s="245" t="s">
        <v>1520</v>
      </c>
      <c r="T1717" s="249"/>
    </row>
    <row r="1718" spans="1:20" x14ac:dyDescent="0.3">
      <c r="A1718" s="245">
        <v>119170</v>
      </c>
      <c r="B1718" s="245" t="s">
        <v>1145</v>
      </c>
      <c r="C1718" s="245" t="s">
        <v>124</v>
      </c>
      <c r="D1718" s="245" t="s">
        <v>566</v>
      </c>
      <c r="F1718" s="247"/>
      <c r="I1718" s="245" t="s">
        <v>1520</v>
      </c>
      <c r="T1718" s="249"/>
    </row>
    <row r="1719" spans="1:20" x14ac:dyDescent="0.3">
      <c r="A1719" s="245">
        <v>103412</v>
      </c>
      <c r="B1719" s="245" t="s">
        <v>1251</v>
      </c>
      <c r="C1719" s="245" t="s">
        <v>128</v>
      </c>
      <c r="D1719" s="245" t="s">
        <v>320</v>
      </c>
      <c r="F1719" s="247"/>
      <c r="I1719" s="245" t="s">
        <v>1520</v>
      </c>
      <c r="T1719" s="249"/>
    </row>
    <row r="1720" spans="1:20" x14ac:dyDescent="0.3">
      <c r="A1720" s="245">
        <v>116236</v>
      </c>
      <c r="B1720" s="245" t="s">
        <v>1351</v>
      </c>
      <c r="C1720" s="245" t="s">
        <v>997</v>
      </c>
      <c r="D1720" s="245" t="s">
        <v>321</v>
      </c>
      <c r="F1720" s="247"/>
      <c r="I1720" s="245" t="s">
        <v>1520</v>
      </c>
      <c r="T1720" s="249"/>
    </row>
    <row r="1721" spans="1:20" x14ac:dyDescent="0.3">
      <c r="A1721" s="245">
        <v>116722</v>
      </c>
      <c r="B1721" s="245" t="s">
        <v>1358</v>
      </c>
      <c r="C1721" s="245" t="s">
        <v>603</v>
      </c>
      <c r="D1721" s="245" t="s">
        <v>600</v>
      </c>
      <c r="F1721" s="247"/>
      <c r="I1721" s="245" t="s">
        <v>1520</v>
      </c>
      <c r="T1721" s="249"/>
    </row>
    <row r="1722" spans="1:20" x14ac:dyDescent="0.3">
      <c r="A1722" s="245">
        <v>118604</v>
      </c>
      <c r="B1722" s="245" t="s">
        <v>1136</v>
      </c>
      <c r="C1722" s="245" t="s">
        <v>94</v>
      </c>
      <c r="D1722" s="245" t="s">
        <v>492</v>
      </c>
      <c r="F1722" s="247"/>
      <c r="I1722" s="245" t="s">
        <v>1520</v>
      </c>
      <c r="T1722" s="249"/>
    </row>
    <row r="1723" spans="1:20" x14ac:dyDescent="0.3">
      <c r="A1723" s="245">
        <v>114950</v>
      </c>
      <c r="B1723" s="245" t="s">
        <v>1034</v>
      </c>
      <c r="C1723" s="245" t="s">
        <v>662</v>
      </c>
      <c r="D1723" s="245" t="s">
        <v>218</v>
      </c>
      <c r="F1723" s="247"/>
      <c r="I1723" s="245" t="s">
        <v>1520</v>
      </c>
      <c r="T1723" s="249"/>
    </row>
    <row r="1724" spans="1:20" x14ac:dyDescent="0.3">
      <c r="A1724" s="245">
        <v>118209</v>
      </c>
      <c r="B1724" s="245" t="s">
        <v>858</v>
      </c>
      <c r="C1724" s="245" t="s">
        <v>120</v>
      </c>
      <c r="D1724" s="245" t="s">
        <v>505</v>
      </c>
      <c r="F1724" s="247"/>
      <c r="I1724" s="245" t="s">
        <v>1520</v>
      </c>
      <c r="T1724" s="249"/>
    </row>
    <row r="1725" spans="1:20" x14ac:dyDescent="0.3">
      <c r="A1725" s="245">
        <v>115868</v>
      </c>
      <c r="B1725" s="245" t="s">
        <v>1121</v>
      </c>
      <c r="C1725" s="245" t="s">
        <v>72</v>
      </c>
      <c r="D1725" s="245" t="s">
        <v>313</v>
      </c>
      <c r="F1725" s="247"/>
      <c r="I1725" s="245" t="s">
        <v>1520</v>
      </c>
      <c r="T1725" s="249"/>
    </row>
    <row r="1726" spans="1:20" x14ac:dyDescent="0.3">
      <c r="A1726" s="245">
        <v>116267</v>
      </c>
      <c r="B1726" s="245" t="s">
        <v>1352</v>
      </c>
      <c r="C1726" s="245" t="s">
        <v>84</v>
      </c>
      <c r="F1726" s="247"/>
      <c r="I1726" s="245" t="s">
        <v>1520</v>
      </c>
      <c r="T1726" s="249"/>
    </row>
    <row r="1727" spans="1:20" x14ac:dyDescent="0.3">
      <c r="A1727" s="245">
        <v>104932</v>
      </c>
      <c r="B1727" s="245" t="s">
        <v>1109</v>
      </c>
      <c r="C1727" s="245" t="s">
        <v>524</v>
      </c>
      <c r="D1727" s="245" t="s">
        <v>1110</v>
      </c>
      <c r="F1727" s="247"/>
      <c r="I1727" s="245" t="s">
        <v>1520</v>
      </c>
      <c r="T1727" s="249"/>
    </row>
    <row r="1728" spans="1:20" x14ac:dyDescent="0.3">
      <c r="A1728" s="245">
        <v>108922</v>
      </c>
      <c r="B1728" s="245" t="s">
        <v>1111</v>
      </c>
      <c r="C1728" s="245" t="s">
        <v>479</v>
      </c>
      <c r="D1728" s="245" t="s">
        <v>721</v>
      </c>
      <c r="F1728" s="247"/>
      <c r="I1728" s="245" t="s">
        <v>1520</v>
      </c>
      <c r="T1728" s="249"/>
    </row>
    <row r="1729" spans="1:20" x14ac:dyDescent="0.3">
      <c r="A1729" s="245">
        <v>109125</v>
      </c>
      <c r="B1729" s="245" t="s">
        <v>1282</v>
      </c>
      <c r="C1729" s="245" t="s">
        <v>111</v>
      </c>
      <c r="D1729" s="245">
        <v>0</v>
      </c>
      <c r="F1729" s="247"/>
      <c r="I1729" s="245" t="s">
        <v>1520</v>
      </c>
      <c r="T1729" s="249"/>
    </row>
    <row r="1730" spans="1:20" x14ac:dyDescent="0.3">
      <c r="A1730" s="245">
        <v>109827</v>
      </c>
      <c r="B1730" s="245" t="s">
        <v>1287</v>
      </c>
      <c r="C1730" s="245" t="s">
        <v>575</v>
      </c>
      <c r="D1730" s="245" t="s">
        <v>745</v>
      </c>
      <c r="F1730" s="247"/>
      <c r="I1730" s="245" t="s">
        <v>1520</v>
      </c>
      <c r="T1730" s="249"/>
    </row>
    <row r="1731" spans="1:20" x14ac:dyDescent="0.3">
      <c r="A1731" s="245">
        <v>113493</v>
      </c>
      <c r="B1731" s="245" t="s">
        <v>1311</v>
      </c>
      <c r="C1731" s="245" t="s">
        <v>134</v>
      </c>
      <c r="D1731" s="245" t="s">
        <v>857</v>
      </c>
      <c r="F1731" s="247"/>
      <c r="I1731" s="245" t="s">
        <v>1520</v>
      </c>
      <c r="T1731" s="249"/>
    </row>
    <row r="1732" spans="1:20" x14ac:dyDescent="0.3">
      <c r="A1732" s="245">
        <v>119244</v>
      </c>
      <c r="B1732" s="245" t="s">
        <v>1149</v>
      </c>
      <c r="C1732" s="245" t="s">
        <v>124</v>
      </c>
      <c r="D1732" s="245" t="s">
        <v>360</v>
      </c>
      <c r="F1732" s="247"/>
      <c r="I1732" s="245" t="s">
        <v>1520</v>
      </c>
      <c r="T1732" s="249"/>
    </row>
    <row r="1733" spans="1:20" x14ac:dyDescent="0.3">
      <c r="A1733" s="245">
        <v>120850</v>
      </c>
      <c r="B1733" s="245" t="s">
        <v>876</v>
      </c>
      <c r="C1733" s="245" t="s">
        <v>69</v>
      </c>
      <c r="D1733" s="245" t="s">
        <v>587</v>
      </c>
      <c r="F1733" s="247"/>
      <c r="I1733" s="245" t="s">
        <v>1520</v>
      </c>
      <c r="T1733" s="249"/>
    </row>
    <row r="1734" spans="1:20" x14ac:dyDescent="0.3">
      <c r="A1734" s="245">
        <v>117692</v>
      </c>
      <c r="B1734" s="245" t="s">
        <v>1386</v>
      </c>
      <c r="C1734" s="245" t="s">
        <v>77</v>
      </c>
      <c r="D1734" s="245" t="s">
        <v>380</v>
      </c>
      <c r="F1734" s="247"/>
      <c r="I1734" s="245" t="s">
        <v>1520</v>
      </c>
      <c r="T1734" s="249"/>
    </row>
    <row r="1735" spans="1:20" x14ac:dyDescent="0.3">
      <c r="A1735" s="245">
        <v>117811</v>
      </c>
      <c r="B1735" s="245" t="s">
        <v>1049</v>
      </c>
      <c r="C1735" s="245" t="s">
        <v>176</v>
      </c>
      <c r="D1735" s="245" t="s">
        <v>365</v>
      </c>
      <c r="F1735" s="247"/>
      <c r="I1735" s="245" t="s">
        <v>1520</v>
      </c>
      <c r="T1735" s="249"/>
    </row>
    <row r="1736" spans="1:20" x14ac:dyDescent="0.3">
      <c r="A1736" s="245">
        <v>117896</v>
      </c>
      <c r="B1736" s="245" t="s">
        <v>1392</v>
      </c>
      <c r="C1736" s="245" t="s">
        <v>442</v>
      </c>
      <c r="D1736" s="245" t="s">
        <v>265</v>
      </c>
      <c r="F1736" s="247"/>
      <c r="I1736" s="245" t="s">
        <v>1520</v>
      </c>
      <c r="T1736" s="249"/>
    </row>
    <row r="1737" spans="1:20" x14ac:dyDescent="0.3">
      <c r="A1737" s="245">
        <v>118628</v>
      </c>
      <c r="B1737" s="245" t="s">
        <v>1056</v>
      </c>
      <c r="C1737" s="245" t="s">
        <v>609</v>
      </c>
      <c r="D1737" s="245" t="s">
        <v>294</v>
      </c>
      <c r="F1737" s="247"/>
      <c r="I1737" s="245" t="s">
        <v>1520</v>
      </c>
      <c r="T1737" s="249"/>
    </row>
  </sheetData>
  <sheetProtection algorithmName="SHA-512" hashValue="9Vy3hxPxb030pyuAMxmKSZSjwCH5SasCs0n/AGHV7XGi/9uI9zHfoZ7gpcoV2ly+LYmEQgNCO+DOROO1NsXU5A==" saltValue="YyU8wJ+dtwSMK2hdGaq8jQ==" spinCount="100000" sheet="1" selectLockedCells="1" selectUnlockedCells="1"/>
  <autoFilter ref="A2:AB2" xr:uid="{00000000-0001-0000-0500-000000000000}">
    <sortState xmlns:xlrd2="http://schemas.microsoft.com/office/spreadsheetml/2017/richdata2" ref="A3:AB1737">
      <sortCondition ref="U2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6"/>
  <dimension ref="A1:AP1268"/>
  <sheetViews>
    <sheetView rightToLeft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5" sqref="J15"/>
    </sheetView>
  </sheetViews>
  <sheetFormatPr defaultColWidth="9" defaultRowHeight="14.4" x14ac:dyDescent="0.3"/>
  <cols>
    <col min="1" max="1" width="9" style="245"/>
    <col min="2" max="2" width="9" style="245" customWidth="1"/>
    <col min="3" max="42" width="9" style="245"/>
    <col min="43" max="43" width="8.88671875" style="245" bestFit="1" customWidth="1"/>
    <col min="44" max="16384" width="9" style="245"/>
  </cols>
  <sheetData>
    <row r="1" spans="1:42" x14ac:dyDescent="0.3">
      <c r="C1" s="245">
        <v>111</v>
      </c>
      <c r="D1" s="245">
        <v>112</v>
      </c>
      <c r="E1" s="245">
        <v>113</v>
      </c>
      <c r="F1" s="245">
        <v>114</v>
      </c>
      <c r="G1" s="245">
        <v>115</v>
      </c>
      <c r="H1" s="245">
        <v>121</v>
      </c>
      <c r="I1" s="245">
        <v>122</v>
      </c>
      <c r="J1" s="245">
        <v>123</v>
      </c>
      <c r="K1" s="245">
        <v>124</v>
      </c>
      <c r="L1" s="245">
        <v>125</v>
      </c>
      <c r="M1" s="245">
        <v>211</v>
      </c>
      <c r="N1" s="245">
        <v>212</v>
      </c>
      <c r="O1" s="245">
        <v>213</v>
      </c>
      <c r="P1" s="245">
        <v>214</v>
      </c>
      <c r="Q1" s="245">
        <v>215</v>
      </c>
      <c r="R1" s="245">
        <v>221</v>
      </c>
      <c r="S1" s="245">
        <v>222</v>
      </c>
      <c r="T1" s="245">
        <v>223</v>
      </c>
      <c r="U1" s="245">
        <v>224</v>
      </c>
      <c r="V1" s="245">
        <v>225</v>
      </c>
      <c r="W1" s="245">
        <v>311</v>
      </c>
      <c r="X1" s="245">
        <v>312</v>
      </c>
      <c r="Y1" s="245">
        <v>313</v>
      </c>
      <c r="Z1" s="245">
        <v>314</v>
      </c>
      <c r="AA1" s="245">
        <v>315</v>
      </c>
      <c r="AB1" s="245">
        <v>321</v>
      </c>
      <c r="AC1" s="245">
        <v>322</v>
      </c>
      <c r="AD1" s="245">
        <v>323</v>
      </c>
      <c r="AE1" s="245">
        <v>324</v>
      </c>
      <c r="AF1" s="245">
        <v>325</v>
      </c>
      <c r="AG1" s="245">
        <v>411</v>
      </c>
      <c r="AH1" s="245">
        <v>412</v>
      </c>
      <c r="AI1" s="245">
        <v>413</v>
      </c>
      <c r="AJ1" s="245">
        <v>414</v>
      </c>
      <c r="AK1" s="245">
        <v>415</v>
      </c>
      <c r="AL1" s="245">
        <v>421</v>
      </c>
      <c r="AM1" s="245">
        <v>422</v>
      </c>
      <c r="AN1" s="245">
        <v>423</v>
      </c>
      <c r="AO1" s="245">
        <v>424</v>
      </c>
      <c r="AP1" s="245">
        <v>425</v>
      </c>
    </row>
    <row r="2" spans="1:42" x14ac:dyDescent="0.3">
      <c r="A2" s="245">
        <v>104502</v>
      </c>
      <c r="B2" s="245" t="s">
        <v>549</v>
      </c>
      <c r="C2" s="245" t="s">
        <v>232</v>
      </c>
      <c r="D2" s="245" t="s">
        <v>232</v>
      </c>
      <c r="E2" s="245" t="s">
        <v>234</v>
      </c>
      <c r="F2" s="245" t="s">
        <v>234</v>
      </c>
      <c r="G2" s="245" t="s">
        <v>232</v>
      </c>
      <c r="H2" s="245" t="s">
        <v>234</v>
      </c>
      <c r="I2" s="245" t="s">
        <v>234</v>
      </c>
      <c r="J2" s="245" t="s">
        <v>234</v>
      </c>
      <c r="K2" s="245" t="s">
        <v>234</v>
      </c>
      <c r="L2" s="245" t="s">
        <v>234</v>
      </c>
      <c r="M2" s="245" t="s">
        <v>232</v>
      </c>
      <c r="N2" s="245" t="s">
        <v>232</v>
      </c>
      <c r="O2" s="245" t="s">
        <v>232</v>
      </c>
      <c r="P2" s="245" t="s">
        <v>234</v>
      </c>
      <c r="Q2" s="245" t="s">
        <v>234</v>
      </c>
      <c r="R2" s="245" t="s">
        <v>232</v>
      </c>
      <c r="S2" s="245" t="s">
        <v>233</v>
      </c>
      <c r="T2" s="245" t="s">
        <v>233</v>
      </c>
      <c r="U2" s="245" t="s">
        <v>233</v>
      </c>
      <c r="V2" s="245" t="s">
        <v>233</v>
      </c>
    </row>
    <row r="3" spans="1:42" x14ac:dyDescent="0.3">
      <c r="A3" s="245">
        <v>105075</v>
      </c>
      <c r="B3" s="245" t="s">
        <v>549</v>
      </c>
      <c r="C3" s="245" t="s">
        <v>233</v>
      </c>
      <c r="D3" s="245" t="s">
        <v>233</v>
      </c>
      <c r="E3" s="245" t="s">
        <v>232</v>
      </c>
      <c r="F3" s="245" t="s">
        <v>233</v>
      </c>
      <c r="G3" s="245" t="s">
        <v>232</v>
      </c>
      <c r="H3" s="245" t="s">
        <v>233</v>
      </c>
      <c r="I3" s="245" t="s">
        <v>232</v>
      </c>
      <c r="J3" s="245" t="s">
        <v>232</v>
      </c>
      <c r="K3" s="245" t="s">
        <v>233</v>
      </c>
      <c r="L3" s="245" t="s">
        <v>234</v>
      </c>
      <c r="M3" s="245" t="s">
        <v>232</v>
      </c>
      <c r="N3" s="245" t="s">
        <v>234</v>
      </c>
      <c r="O3" s="245" t="s">
        <v>232</v>
      </c>
      <c r="P3" s="245" t="s">
        <v>232</v>
      </c>
      <c r="Q3" s="245" t="s">
        <v>232</v>
      </c>
      <c r="R3" s="245" t="s">
        <v>233</v>
      </c>
      <c r="S3" s="245" t="s">
        <v>234</v>
      </c>
      <c r="T3" s="245" t="s">
        <v>234</v>
      </c>
      <c r="U3" s="245" t="s">
        <v>233</v>
      </c>
      <c r="V3" s="245" t="s">
        <v>233</v>
      </c>
    </row>
    <row r="4" spans="1:42" x14ac:dyDescent="0.3">
      <c r="A4" s="245">
        <v>105396</v>
      </c>
      <c r="B4" s="245" t="s">
        <v>549</v>
      </c>
      <c r="C4" s="245" t="s">
        <v>233</v>
      </c>
      <c r="D4" s="245" t="s">
        <v>232</v>
      </c>
      <c r="E4" s="245" t="s">
        <v>232</v>
      </c>
      <c r="F4" s="245" t="s">
        <v>233</v>
      </c>
      <c r="G4" s="245" t="s">
        <v>232</v>
      </c>
      <c r="H4" s="245" t="s">
        <v>233</v>
      </c>
      <c r="I4" s="245" t="s">
        <v>232</v>
      </c>
      <c r="J4" s="245" t="s">
        <v>232</v>
      </c>
      <c r="K4" s="245" t="s">
        <v>232</v>
      </c>
      <c r="L4" s="245" t="s">
        <v>234</v>
      </c>
      <c r="M4" s="245" t="s">
        <v>233</v>
      </c>
      <c r="N4" s="245" t="s">
        <v>233</v>
      </c>
      <c r="O4" s="245" t="s">
        <v>233</v>
      </c>
      <c r="P4" s="245" t="s">
        <v>233</v>
      </c>
      <c r="Q4" s="245" t="s">
        <v>233</v>
      </c>
      <c r="R4" s="245" t="s">
        <v>233</v>
      </c>
      <c r="S4" s="245" t="s">
        <v>233</v>
      </c>
      <c r="T4" s="245" t="s">
        <v>233</v>
      </c>
      <c r="U4" s="245" t="s">
        <v>233</v>
      </c>
      <c r="V4" s="245" t="s">
        <v>233</v>
      </c>
    </row>
    <row r="5" spans="1:42" x14ac:dyDescent="0.3">
      <c r="A5" s="245">
        <v>105778</v>
      </c>
      <c r="B5" s="245" t="s">
        <v>549</v>
      </c>
      <c r="C5" s="245" t="s">
        <v>233</v>
      </c>
      <c r="D5" s="245" t="s">
        <v>233</v>
      </c>
      <c r="E5" s="245" t="s">
        <v>233</v>
      </c>
      <c r="F5" s="245" t="s">
        <v>233</v>
      </c>
      <c r="G5" s="245" t="s">
        <v>232</v>
      </c>
      <c r="H5" s="245" t="s">
        <v>233</v>
      </c>
      <c r="I5" s="245" t="s">
        <v>232</v>
      </c>
      <c r="J5" s="245" t="s">
        <v>232</v>
      </c>
      <c r="K5" s="245" t="s">
        <v>232</v>
      </c>
      <c r="L5" s="245" t="s">
        <v>232</v>
      </c>
      <c r="M5" s="245" t="s">
        <v>232</v>
      </c>
      <c r="N5" s="245" t="s">
        <v>232</v>
      </c>
      <c r="O5" s="245" t="s">
        <v>233</v>
      </c>
      <c r="P5" s="245" t="s">
        <v>232</v>
      </c>
      <c r="Q5" s="245" t="s">
        <v>233</v>
      </c>
      <c r="R5" s="245" t="s">
        <v>233</v>
      </c>
      <c r="S5" s="245" t="s">
        <v>233</v>
      </c>
      <c r="T5" s="245" t="s">
        <v>233</v>
      </c>
      <c r="U5" s="245" t="s">
        <v>233</v>
      </c>
      <c r="V5" s="245" t="s">
        <v>233</v>
      </c>
    </row>
    <row r="6" spans="1:42" x14ac:dyDescent="0.3">
      <c r="A6" s="245">
        <v>105867</v>
      </c>
      <c r="B6" s="245" t="s">
        <v>549</v>
      </c>
      <c r="C6" s="245" t="s">
        <v>234</v>
      </c>
      <c r="D6" s="245" t="s">
        <v>232</v>
      </c>
      <c r="E6" s="245" t="s">
        <v>232</v>
      </c>
      <c r="F6" s="245" t="s">
        <v>232</v>
      </c>
      <c r="G6" s="245" t="s">
        <v>232</v>
      </c>
      <c r="H6" s="245" t="s">
        <v>232</v>
      </c>
      <c r="I6" s="245" t="s">
        <v>233</v>
      </c>
      <c r="J6" s="245" t="s">
        <v>233</v>
      </c>
      <c r="K6" s="245" t="s">
        <v>233</v>
      </c>
      <c r="L6" s="245" t="s">
        <v>232</v>
      </c>
      <c r="M6" s="245" t="s">
        <v>232</v>
      </c>
      <c r="N6" s="245" t="s">
        <v>232</v>
      </c>
      <c r="O6" s="245" t="s">
        <v>232</v>
      </c>
      <c r="P6" s="245" t="s">
        <v>234</v>
      </c>
      <c r="Q6" s="245" t="s">
        <v>232</v>
      </c>
      <c r="R6" s="245" t="s">
        <v>232</v>
      </c>
      <c r="S6" s="245" t="s">
        <v>232</v>
      </c>
      <c r="T6" s="245" t="s">
        <v>232</v>
      </c>
      <c r="U6" s="245" t="s">
        <v>232</v>
      </c>
      <c r="V6" s="245" t="s">
        <v>232</v>
      </c>
    </row>
    <row r="7" spans="1:42" x14ac:dyDescent="0.3">
      <c r="A7" s="245">
        <v>106167</v>
      </c>
      <c r="B7" s="245" t="s">
        <v>549</v>
      </c>
      <c r="C7" s="245" t="s">
        <v>233</v>
      </c>
      <c r="D7" s="245" t="s">
        <v>234</v>
      </c>
      <c r="E7" s="245" t="s">
        <v>232</v>
      </c>
      <c r="F7" s="245" t="s">
        <v>233</v>
      </c>
      <c r="G7" s="245" t="s">
        <v>233</v>
      </c>
      <c r="H7" s="245" t="s">
        <v>232</v>
      </c>
      <c r="I7" s="245" t="s">
        <v>232</v>
      </c>
      <c r="J7" s="245" t="s">
        <v>232</v>
      </c>
      <c r="K7" s="245" t="s">
        <v>234</v>
      </c>
      <c r="L7" s="245" t="s">
        <v>233</v>
      </c>
      <c r="M7" s="245" t="s">
        <v>233</v>
      </c>
      <c r="N7" s="245" t="s">
        <v>232</v>
      </c>
      <c r="O7" s="245" t="s">
        <v>234</v>
      </c>
      <c r="P7" s="245" t="s">
        <v>232</v>
      </c>
      <c r="Q7" s="245" t="s">
        <v>232</v>
      </c>
      <c r="R7" s="245" t="s">
        <v>233</v>
      </c>
      <c r="S7" s="245" t="s">
        <v>233</v>
      </c>
      <c r="T7" s="245" t="s">
        <v>233</v>
      </c>
      <c r="U7" s="245" t="s">
        <v>234</v>
      </c>
      <c r="V7" s="245" t="s">
        <v>233</v>
      </c>
    </row>
    <row r="8" spans="1:42" x14ac:dyDescent="0.3">
      <c r="A8" s="245">
        <v>106397</v>
      </c>
      <c r="B8" s="245" t="s">
        <v>549</v>
      </c>
      <c r="C8" s="245" t="s">
        <v>233</v>
      </c>
      <c r="D8" s="245" t="s">
        <v>233</v>
      </c>
      <c r="E8" s="245" t="s">
        <v>232</v>
      </c>
      <c r="F8" s="245" t="s">
        <v>233</v>
      </c>
      <c r="G8" s="245" t="s">
        <v>232</v>
      </c>
      <c r="H8" s="245" t="s">
        <v>233</v>
      </c>
      <c r="I8" s="245" t="s">
        <v>232</v>
      </c>
      <c r="J8" s="245" t="s">
        <v>232</v>
      </c>
      <c r="K8" s="245" t="s">
        <v>233</v>
      </c>
      <c r="L8" s="245" t="s">
        <v>232</v>
      </c>
      <c r="M8" s="245" t="s">
        <v>232</v>
      </c>
      <c r="N8" s="245" t="s">
        <v>232</v>
      </c>
      <c r="O8" s="245" t="s">
        <v>232</v>
      </c>
      <c r="P8" s="245" t="s">
        <v>232</v>
      </c>
      <c r="Q8" s="245" t="s">
        <v>232</v>
      </c>
      <c r="R8" s="245" t="s">
        <v>232</v>
      </c>
      <c r="S8" s="245" t="s">
        <v>234</v>
      </c>
      <c r="T8" s="245" t="s">
        <v>234</v>
      </c>
      <c r="U8" s="245" t="s">
        <v>234</v>
      </c>
      <c r="V8" s="245" t="s">
        <v>232</v>
      </c>
    </row>
    <row r="9" spans="1:42" x14ac:dyDescent="0.3">
      <c r="A9" s="245">
        <v>106472</v>
      </c>
      <c r="B9" s="245" t="s">
        <v>549</v>
      </c>
      <c r="C9" s="245" t="s">
        <v>233</v>
      </c>
      <c r="D9" s="245" t="s">
        <v>232</v>
      </c>
      <c r="E9" s="245" t="s">
        <v>232</v>
      </c>
      <c r="F9" s="245" t="s">
        <v>234</v>
      </c>
      <c r="G9" s="245" t="s">
        <v>232</v>
      </c>
      <c r="H9" s="245" t="s">
        <v>233</v>
      </c>
      <c r="I9" s="245" t="s">
        <v>234</v>
      </c>
      <c r="J9" s="245" t="s">
        <v>232</v>
      </c>
      <c r="K9" s="245" t="s">
        <v>233</v>
      </c>
      <c r="L9" s="245" t="s">
        <v>232</v>
      </c>
      <c r="M9" s="245" t="s">
        <v>232</v>
      </c>
      <c r="N9" s="245" t="s">
        <v>232</v>
      </c>
      <c r="O9" s="245" t="s">
        <v>232</v>
      </c>
      <c r="P9" s="245" t="s">
        <v>232</v>
      </c>
      <c r="Q9" s="245" t="s">
        <v>232</v>
      </c>
      <c r="R9" s="245" t="s">
        <v>232</v>
      </c>
      <c r="S9" s="245" t="s">
        <v>232</v>
      </c>
      <c r="T9" s="245" t="s">
        <v>232</v>
      </c>
      <c r="U9" s="245" t="s">
        <v>234</v>
      </c>
      <c r="V9" s="245" t="s">
        <v>232</v>
      </c>
    </row>
    <row r="10" spans="1:42" x14ac:dyDescent="0.3">
      <c r="A10" s="245">
        <v>106609</v>
      </c>
      <c r="B10" s="245" t="s">
        <v>549</v>
      </c>
      <c r="C10" s="245" t="s">
        <v>233</v>
      </c>
      <c r="D10" s="245" t="s">
        <v>233</v>
      </c>
      <c r="E10" s="245" t="s">
        <v>234</v>
      </c>
      <c r="F10" s="245" t="s">
        <v>234</v>
      </c>
      <c r="G10" s="245" t="s">
        <v>232</v>
      </c>
      <c r="H10" s="245" t="s">
        <v>233</v>
      </c>
      <c r="I10" s="245" t="s">
        <v>232</v>
      </c>
      <c r="J10" s="245" t="s">
        <v>232</v>
      </c>
      <c r="K10" s="245" t="s">
        <v>232</v>
      </c>
      <c r="L10" s="245" t="s">
        <v>232</v>
      </c>
      <c r="M10" s="245" t="s">
        <v>232</v>
      </c>
      <c r="N10" s="245" t="s">
        <v>232</v>
      </c>
      <c r="O10" s="245" t="s">
        <v>232</v>
      </c>
      <c r="P10" s="245" t="s">
        <v>234</v>
      </c>
      <c r="Q10" s="245" t="s">
        <v>234</v>
      </c>
      <c r="R10" s="245" t="s">
        <v>233</v>
      </c>
      <c r="S10" s="245" t="s">
        <v>233</v>
      </c>
      <c r="T10" s="245" t="s">
        <v>234</v>
      </c>
      <c r="U10" s="245" t="s">
        <v>234</v>
      </c>
      <c r="V10" s="245" t="s">
        <v>234</v>
      </c>
    </row>
    <row r="11" spans="1:42" x14ac:dyDescent="0.3">
      <c r="A11" s="245">
        <v>107895</v>
      </c>
      <c r="B11" s="245" t="s">
        <v>549</v>
      </c>
      <c r="C11" s="245" t="s">
        <v>232</v>
      </c>
      <c r="D11" s="245" t="s">
        <v>234</v>
      </c>
      <c r="E11" s="245" t="s">
        <v>234</v>
      </c>
      <c r="F11" s="245" t="s">
        <v>234</v>
      </c>
      <c r="G11" s="245" t="s">
        <v>232</v>
      </c>
      <c r="H11" s="245" t="s">
        <v>234</v>
      </c>
      <c r="I11" s="245" t="s">
        <v>232</v>
      </c>
      <c r="J11" s="245" t="s">
        <v>232</v>
      </c>
      <c r="K11" s="245" t="s">
        <v>232</v>
      </c>
      <c r="L11" s="245" t="s">
        <v>232</v>
      </c>
      <c r="M11" s="245" t="s">
        <v>232</v>
      </c>
      <c r="N11" s="245" t="s">
        <v>232</v>
      </c>
      <c r="O11" s="245" t="s">
        <v>232</v>
      </c>
      <c r="P11" s="245" t="s">
        <v>232</v>
      </c>
      <c r="Q11" s="245" t="s">
        <v>232</v>
      </c>
      <c r="R11" s="245" t="s">
        <v>232</v>
      </c>
      <c r="S11" s="245" t="s">
        <v>232</v>
      </c>
      <c r="T11" s="245" t="s">
        <v>232</v>
      </c>
      <c r="U11" s="245" t="s">
        <v>232</v>
      </c>
      <c r="V11" s="245" t="s">
        <v>232</v>
      </c>
    </row>
    <row r="12" spans="1:42" x14ac:dyDescent="0.3">
      <c r="A12" s="245">
        <v>107995</v>
      </c>
      <c r="B12" s="245" t="s">
        <v>549</v>
      </c>
      <c r="C12" s="245" t="s">
        <v>233</v>
      </c>
      <c r="D12" s="245" t="s">
        <v>232</v>
      </c>
      <c r="E12" s="245" t="s">
        <v>232</v>
      </c>
      <c r="F12" s="245" t="s">
        <v>233</v>
      </c>
      <c r="G12" s="245" t="s">
        <v>232</v>
      </c>
      <c r="H12" s="245" t="s">
        <v>234</v>
      </c>
      <c r="I12" s="245" t="s">
        <v>232</v>
      </c>
      <c r="J12" s="245" t="s">
        <v>232</v>
      </c>
      <c r="K12" s="245" t="s">
        <v>232</v>
      </c>
      <c r="L12" s="245" t="s">
        <v>234</v>
      </c>
      <c r="M12" s="245" t="s">
        <v>232</v>
      </c>
      <c r="N12" s="245" t="s">
        <v>232</v>
      </c>
      <c r="O12" s="245" t="s">
        <v>232</v>
      </c>
      <c r="P12" s="245" t="s">
        <v>232</v>
      </c>
      <c r="Q12" s="245" t="s">
        <v>232</v>
      </c>
      <c r="R12" s="245" t="s">
        <v>232</v>
      </c>
      <c r="S12" s="245" t="s">
        <v>232</v>
      </c>
      <c r="T12" s="245" t="s">
        <v>233</v>
      </c>
      <c r="U12" s="245" t="s">
        <v>232</v>
      </c>
      <c r="V12" s="245" t="s">
        <v>234</v>
      </c>
    </row>
    <row r="13" spans="1:42" x14ac:dyDescent="0.3">
      <c r="A13" s="245">
        <v>109008</v>
      </c>
      <c r="B13" s="245" t="s">
        <v>549</v>
      </c>
      <c r="C13" s="245" t="s">
        <v>233</v>
      </c>
      <c r="D13" s="245" t="s">
        <v>406</v>
      </c>
      <c r="E13" s="245" t="s">
        <v>406</v>
      </c>
      <c r="F13" s="245" t="s">
        <v>406</v>
      </c>
      <c r="G13" s="245" t="s">
        <v>232</v>
      </c>
      <c r="H13" s="245" t="s">
        <v>406</v>
      </c>
      <c r="I13" s="245" t="s">
        <v>406</v>
      </c>
      <c r="J13" s="245" t="s">
        <v>406</v>
      </c>
      <c r="K13" s="245" t="s">
        <v>406</v>
      </c>
      <c r="L13" s="245" t="s">
        <v>406</v>
      </c>
      <c r="M13" s="245" t="s">
        <v>232</v>
      </c>
      <c r="N13" s="245" t="s">
        <v>232</v>
      </c>
      <c r="O13" s="245" t="s">
        <v>232</v>
      </c>
      <c r="P13" s="245" t="s">
        <v>232</v>
      </c>
      <c r="Q13" s="245" t="s">
        <v>232</v>
      </c>
      <c r="R13" s="245" t="s">
        <v>234</v>
      </c>
      <c r="S13" s="245" t="s">
        <v>233</v>
      </c>
      <c r="T13" s="245" t="s">
        <v>233</v>
      </c>
      <c r="U13" s="245" t="s">
        <v>233</v>
      </c>
      <c r="V13" s="245" t="s">
        <v>233</v>
      </c>
      <c r="W13" s="245" t="s">
        <v>406</v>
      </c>
      <c r="X13" s="245" t="s">
        <v>406</v>
      </c>
      <c r="Y13" s="245" t="s">
        <v>406</v>
      </c>
      <c r="Z13" s="245" t="s">
        <v>406</v>
      </c>
      <c r="AA13" s="245" t="s">
        <v>406</v>
      </c>
      <c r="AB13" s="245" t="s">
        <v>406</v>
      </c>
      <c r="AC13" s="245" t="s">
        <v>406</v>
      </c>
      <c r="AD13" s="245" t="s">
        <v>406</v>
      </c>
      <c r="AE13" s="245" t="s">
        <v>406</v>
      </c>
      <c r="AF13" s="245" t="s">
        <v>406</v>
      </c>
      <c r="AG13" s="245" t="s">
        <v>406</v>
      </c>
      <c r="AH13" s="245" t="s">
        <v>406</v>
      </c>
      <c r="AI13" s="245" t="s">
        <v>406</v>
      </c>
      <c r="AJ13" s="245" t="s">
        <v>406</v>
      </c>
      <c r="AK13" s="245" t="s">
        <v>406</v>
      </c>
      <c r="AL13" s="245" t="s">
        <v>406</v>
      </c>
      <c r="AM13" s="245" t="s">
        <v>406</v>
      </c>
      <c r="AN13" s="245" t="s">
        <v>406</v>
      </c>
      <c r="AO13" s="245" t="s">
        <v>406</v>
      </c>
      <c r="AP13" s="245" t="s">
        <v>406</v>
      </c>
    </row>
    <row r="14" spans="1:42" x14ac:dyDescent="0.3">
      <c r="A14" s="245">
        <v>109035</v>
      </c>
      <c r="B14" s="245" t="s">
        <v>549</v>
      </c>
      <c r="C14" s="245" t="s">
        <v>234</v>
      </c>
      <c r="D14" s="245" t="s">
        <v>232</v>
      </c>
      <c r="E14" s="245" t="s">
        <v>232</v>
      </c>
      <c r="F14" s="245" t="s">
        <v>233</v>
      </c>
      <c r="G14" s="245" t="s">
        <v>232</v>
      </c>
      <c r="H14" s="245" t="s">
        <v>234</v>
      </c>
      <c r="I14" s="245" t="s">
        <v>232</v>
      </c>
      <c r="J14" s="245" t="s">
        <v>232</v>
      </c>
      <c r="K14" s="245" t="s">
        <v>232</v>
      </c>
      <c r="L14" s="245" t="s">
        <v>232</v>
      </c>
      <c r="M14" s="245" t="s">
        <v>233</v>
      </c>
      <c r="N14" s="245" t="s">
        <v>232</v>
      </c>
      <c r="O14" s="245" t="s">
        <v>232</v>
      </c>
      <c r="P14" s="245" t="s">
        <v>234</v>
      </c>
      <c r="Q14" s="245" t="s">
        <v>233</v>
      </c>
      <c r="R14" s="245" t="s">
        <v>234</v>
      </c>
      <c r="S14" s="245" t="s">
        <v>232</v>
      </c>
      <c r="T14" s="245" t="s">
        <v>234</v>
      </c>
      <c r="U14" s="245" t="s">
        <v>232</v>
      </c>
      <c r="V14" s="245" t="s">
        <v>234</v>
      </c>
      <c r="W14" s="245" t="s">
        <v>406</v>
      </c>
      <c r="X14" s="245" t="s">
        <v>406</v>
      </c>
      <c r="Y14" s="245" t="s">
        <v>406</v>
      </c>
      <c r="Z14" s="245" t="s">
        <v>406</v>
      </c>
      <c r="AA14" s="245" t="s">
        <v>406</v>
      </c>
      <c r="AB14" s="245" t="s">
        <v>406</v>
      </c>
      <c r="AC14" s="245" t="s">
        <v>406</v>
      </c>
      <c r="AD14" s="245" t="s">
        <v>406</v>
      </c>
      <c r="AE14" s="245" t="s">
        <v>406</v>
      </c>
      <c r="AF14" s="245" t="s">
        <v>406</v>
      </c>
      <c r="AG14" s="245" t="s">
        <v>406</v>
      </c>
      <c r="AH14" s="245" t="s">
        <v>406</v>
      </c>
      <c r="AI14" s="245" t="s">
        <v>406</v>
      </c>
      <c r="AJ14" s="245" t="s">
        <v>406</v>
      </c>
      <c r="AK14" s="245" t="s">
        <v>406</v>
      </c>
      <c r="AL14" s="245" t="s">
        <v>406</v>
      </c>
      <c r="AM14" s="245" t="s">
        <v>406</v>
      </c>
      <c r="AN14" s="245" t="s">
        <v>406</v>
      </c>
      <c r="AO14" s="245" t="s">
        <v>406</v>
      </c>
      <c r="AP14" s="245" t="s">
        <v>406</v>
      </c>
    </row>
    <row r="15" spans="1:42" x14ac:dyDescent="0.3">
      <c r="A15" s="245">
        <v>109084</v>
      </c>
      <c r="B15" s="245" t="s">
        <v>549</v>
      </c>
      <c r="C15" s="245" t="s">
        <v>233</v>
      </c>
      <c r="D15" s="245" t="s">
        <v>233</v>
      </c>
      <c r="E15" s="245" t="s">
        <v>233</v>
      </c>
      <c r="F15" s="245" t="s">
        <v>233</v>
      </c>
      <c r="G15" s="245" t="s">
        <v>233</v>
      </c>
      <c r="H15" s="245" t="s">
        <v>233</v>
      </c>
      <c r="I15" s="245" t="s">
        <v>233</v>
      </c>
      <c r="J15" s="245" t="s">
        <v>233</v>
      </c>
      <c r="K15" s="245" t="s">
        <v>233</v>
      </c>
      <c r="L15" s="245" t="s">
        <v>233</v>
      </c>
      <c r="M15" s="245" t="s">
        <v>234</v>
      </c>
      <c r="N15" s="245" t="s">
        <v>232</v>
      </c>
      <c r="O15" s="245" t="s">
        <v>234</v>
      </c>
      <c r="P15" s="245" t="s">
        <v>234</v>
      </c>
      <c r="Q15" s="245" t="s">
        <v>234</v>
      </c>
      <c r="R15" s="245" t="s">
        <v>232</v>
      </c>
      <c r="S15" s="245" t="s">
        <v>232</v>
      </c>
      <c r="T15" s="245" t="s">
        <v>232</v>
      </c>
      <c r="U15" s="245" t="s">
        <v>233</v>
      </c>
      <c r="V15" s="245" t="s">
        <v>232</v>
      </c>
      <c r="W15" s="245" t="s">
        <v>406</v>
      </c>
      <c r="X15" s="245" t="s">
        <v>406</v>
      </c>
      <c r="Y15" s="245" t="s">
        <v>406</v>
      </c>
      <c r="Z15" s="245" t="s">
        <v>406</v>
      </c>
      <c r="AA15" s="245" t="s">
        <v>406</v>
      </c>
      <c r="AB15" s="245" t="s">
        <v>406</v>
      </c>
      <c r="AC15" s="245" t="s">
        <v>406</v>
      </c>
      <c r="AD15" s="245" t="s">
        <v>406</v>
      </c>
      <c r="AE15" s="245" t="s">
        <v>406</v>
      </c>
      <c r="AF15" s="245" t="s">
        <v>406</v>
      </c>
      <c r="AG15" s="245" t="s">
        <v>406</v>
      </c>
      <c r="AH15" s="245" t="s">
        <v>406</v>
      </c>
      <c r="AI15" s="245" t="s">
        <v>406</v>
      </c>
      <c r="AJ15" s="245" t="s">
        <v>406</v>
      </c>
      <c r="AK15" s="245" t="s">
        <v>406</v>
      </c>
      <c r="AL15" s="245" t="s">
        <v>406</v>
      </c>
      <c r="AM15" s="245" t="s">
        <v>406</v>
      </c>
      <c r="AN15" s="245" t="s">
        <v>406</v>
      </c>
      <c r="AO15" s="245" t="s">
        <v>406</v>
      </c>
      <c r="AP15" s="245" t="s">
        <v>406</v>
      </c>
    </row>
    <row r="16" spans="1:42" x14ac:dyDescent="0.3">
      <c r="A16" s="245">
        <v>109359</v>
      </c>
      <c r="B16" s="245" t="s">
        <v>549</v>
      </c>
      <c r="C16" s="245" t="s">
        <v>233</v>
      </c>
      <c r="D16" s="245" t="s">
        <v>232</v>
      </c>
      <c r="E16" s="245" t="s">
        <v>232</v>
      </c>
      <c r="F16" s="245" t="s">
        <v>232</v>
      </c>
      <c r="G16" s="245" t="s">
        <v>232</v>
      </c>
      <c r="H16" s="245" t="s">
        <v>234</v>
      </c>
      <c r="I16" s="245" t="s">
        <v>232</v>
      </c>
      <c r="J16" s="245" t="s">
        <v>232</v>
      </c>
      <c r="K16" s="245" t="s">
        <v>232</v>
      </c>
      <c r="L16" s="245" t="s">
        <v>232</v>
      </c>
      <c r="M16" s="245" t="s">
        <v>232</v>
      </c>
      <c r="N16" s="245" t="s">
        <v>233</v>
      </c>
      <c r="O16" s="245" t="s">
        <v>234</v>
      </c>
      <c r="P16" s="245" t="s">
        <v>233</v>
      </c>
      <c r="Q16" s="245" t="s">
        <v>233</v>
      </c>
      <c r="R16" s="245" t="s">
        <v>234</v>
      </c>
      <c r="S16" s="245" t="s">
        <v>232</v>
      </c>
      <c r="T16" s="245" t="s">
        <v>232</v>
      </c>
      <c r="U16" s="245" t="s">
        <v>233</v>
      </c>
      <c r="V16" s="245" t="s">
        <v>234</v>
      </c>
    </row>
    <row r="17" spans="1:42" x14ac:dyDescent="0.3">
      <c r="A17" s="245">
        <v>109451</v>
      </c>
      <c r="B17" s="245" t="s">
        <v>549</v>
      </c>
      <c r="C17" s="245" t="s">
        <v>233</v>
      </c>
      <c r="D17" s="245" t="s">
        <v>232</v>
      </c>
      <c r="E17" s="245" t="s">
        <v>232</v>
      </c>
      <c r="F17" s="245" t="s">
        <v>232</v>
      </c>
      <c r="G17" s="245" t="s">
        <v>233</v>
      </c>
      <c r="H17" s="245" t="s">
        <v>233</v>
      </c>
      <c r="I17" s="245" t="s">
        <v>232</v>
      </c>
      <c r="J17" s="245" t="s">
        <v>234</v>
      </c>
      <c r="K17" s="245" t="s">
        <v>234</v>
      </c>
      <c r="L17" s="245" t="s">
        <v>232</v>
      </c>
      <c r="M17" s="245" t="s">
        <v>232</v>
      </c>
      <c r="N17" s="245" t="s">
        <v>232</v>
      </c>
      <c r="O17" s="245" t="s">
        <v>232</v>
      </c>
      <c r="P17" s="245" t="s">
        <v>232</v>
      </c>
      <c r="Q17" s="245" t="s">
        <v>233</v>
      </c>
      <c r="R17" s="245" t="s">
        <v>233</v>
      </c>
      <c r="S17" s="245" t="s">
        <v>234</v>
      </c>
      <c r="T17" s="245" t="s">
        <v>232</v>
      </c>
      <c r="U17" s="245" t="s">
        <v>232</v>
      </c>
      <c r="V17" s="245" t="s">
        <v>233</v>
      </c>
      <c r="W17" s="245" t="s">
        <v>406</v>
      </c>
      <c r="X17" s="245" t="s">
        <v>406</v>
      </c>
      <c r="Y17" s="245" t="s">
        <v>406</v>
      </c>
      <c r="Z17" s="245" t="s">
        <v>406</v>
      </c>
      <c r="AA17" s="245" t="s">
        <v>406</v>
      </c>
      <c r="AB17" s="245" t="s">
        <v>406</v>
      </c>
      <c r="AC17" s="245" t="s">
        <v>406</v>
      </c>
      <c r="AD17" s="245" t="s">
        <v>406</v>
      </c>
      <c r="AE17" s="245" t="s">
        <v>406</v>
      </c>
      <c r="AF17" s="245" t="s">
        <v>406</v>
      </c>
      <c r="AG17" s="245" t="s">
        <v>406</v>
      </c>
      <c r="AH17" s="245" t="s">
        <v>406</v>
      </c>
      <c r="AI17" s="245" t="s">
        <v>406</v>
      </c>
      <c r="AJ17" s="245" t="s">
        <v>406</v>
      </c>
      <c r="AK17" s="245" t="s">
        <v>406</v>
      </c>
      <c r="AL17" s="245" t="s">
        <v>406</v>
      </c>
      <c r="AM17" s="245" t="s">
        <v>406</v>
      </c>
      <c r="AN17" s="245" t="s">
        <v>406</v>
      </c>
      <c r="AO17" s="245" t="s">
        <v>406</v>
      </c>
      <c r="AP17" s="245" t="s">
        <v>406</v>
      </c>
    </row>
    <row r="18" spans="1:42" x14ac:dyDescent="0.3">
      <c r="A18" s="245">
        <v>109734</v>
      </c>
      <c r="B18" s="245" t="s">
        <v>549</v>
      </c>
      <c r="C18" s="245" t="s">
        <v>233</v>
      </c>
      <c r="D18" s="245" t="s">
        <v>233</v>
      </c>
      <c r="E18" s="245" t="s">
        <v>234</v>
      </c>
      <c r="F18" s="245" t="s">
        <v>233</v>
      </c>
      <c r="G18" s="245" t="s">
        <v>232</v>
      </c>
      <c r="H18" s="245" t="s">
        <v>232</v>
      </c>
      <c r="I18" s="245" t="s">
        <v>232</v>
      </c>
      <c r="J18" s="245" t="s">
        <v>234</v>
      </c>
      <c r="K18" s="245" t="s">
        <v>232</v>
      </c>
      <c r="L18" s="245" t="s">
        <v>233</v>
      </c>
      <c r="M18" s="245" t="s">
        <v>233</v>
      </c>
      <c r="N18" s="245" t="s">
        <v>232</v>
      </c>
      <c r="O18" s="245" t="s">
        <v>233</v>
      </c>
      <c r="P18" s="245" t="s">
        <v>233</v>
      </c>
      <c r="Q18" s="245" t="s">
        <v>233</v>
      </c>
      <c r="R18" s="245" t="s">
        <v>233</v>
      </c>
      <c r="S18" s="245" t="s">
        <v>233</v>
      </c>
      <c r="T18" s="245" t="s">
        <v>233</v>
      </c>
      <c r="U18" s="245" t="s">
        <v>233</v>
      </c>
      <c r="V18" s="245" t="s">
        <v>233</v>
      </c>
    </row>
    <row r="19" spans="1:42" x14ac:dyDescent="0.3">
      <c r="A19" s="245">
        <v>109957</v>
      </c>
      <c r="B19" s="245" t="s">
        <v>549</v>
      </c>
      <c r="C19" s="245" t="s">
        <v>232</v>
      </c>
      <c r="D19" s="245" t="s">
        <v>232</v>
      </c>
      <c r="E19" s="245" t="s">
        <v>232</v>
      </c>
      <c r="F19" s="245" t="s">
        <v>232</v>
      </c>
      <c r="G19" s="245" t="s">
        <v>232</v>
      </c>
      <c r="H19" s="245" t="s">
        <v>232</v>
      </c>
      <c r="I19" s="245" t="s">
        <v>234</v>
      </c>
      <c r="J19" s="245" t="s">
        <v>232</v>
      </c>
      <c r="K19" s="245" t="s">
        <v>233</v>
      </c>
      <c r="L19" s="245" t="s">
        <v>232</v>
      </c>
      <c r="M19" s="245" t="s">
        <v>234</v>
      </c>
      <c r="N19" s="245" t="s">
        <v>234</v>
      </c>
      <c r="O19" s="245" t="s">
        <v>234</v>
      </c>
      <c r="P19" s="245" t="s">
        <v>233</v>
      </c>
      <c r="Q19" s="245" t="s">
        <v>234</v>
      </c>
      <c r="R19" s="245" t="s">
        <v>233</v>
      </c>
      <c r="S19" s="245" t="s">
        <v>233</v>
      </c>
      <c r="T19" s="245" t="s">
        <v>233</v>
      </c>
      <c r="U19" s="245" t="s">
        <v>233</v>
      </c>
      <c r="V19" s="245" t="s">
        <v>233</v>
      </c>
    </row>
    <row r="20" spans="1:42" x14ac:dyDescent="0.3">
      <c r="A20" s="245">
        <v>110246</v>
      </c>
      <c r="B20" s="245" t="s">
        <v>549</v>
      </c>
      <c r="C20" s="245" t="s">
        <v>234</v>
      </c>
      <c r="D20" s="245" t="s">
        <v>233</v>
      </c>
      <c r="E20" s="245" t="s">
        <v>233</v>
      </c>
      <c r="F20" s="245" t="s">
        <v>233</v>
      </c>
      <c r="G20" s="245" t="s">
        <v>232</v>
      </c>
      <c r="H20" s="245" t="s">
        <v>233</v>
      </c>
      <c r="I20" s="245" t="s">
        <v>232</v>
      </c>
      <c r="J20" s="245" t="s">
        <v>234</v>
      </c>
      <c r="K20" s="245" t="s">
        <v>232</v>
      </c>
      <c r="L20" s="245" t="s">
        <v>232</v>
      </c>
      <c r="M20" s="245" t="s">
        <v>234</v>
      </c>
      <c r="N20" s="245" t="s">
        <v>232</v>
      </c>
      <c r="O20" s="245" t="s">
        <v>233</v>
      </c>
      <c r="P20" s="245" t="s">
        <v>232</v>
      </c>
      <c r="Q20" s="245" t="s">
        <v>234</v>
      </c>
      <c r="R20" s="245" t="s">
        <v>232</v>
      </c>
      <c r="S20" s="245" t="s">
        <v>233</v>
      </c>
      <c r="T20" s="245" t="s">
        <v>232</v>
      </c>
      <c r="U20" s="245" t="s">
        <v>233</v>
      </c>
      <c r="V20" s="245" t="s">
        <v>233</v>
      </c>
    </row>
    <row r="21" spans="1:42" x14ac:dyDescent="0.3">
      <c r="A21" s="245">
        <v>110382</v>
      </c>
      <c r="B21" s="245" t="s">
        <v>549</v>
      </c>
      <c r="C21" s="245" t="s">
        <v>233</v>
      </c>
      <c r="D21" s="245" t="s">
        <v>233</v>
      </c>
      <c r="E21" s="245" t="s">
        <v>232</v>
      </c>
      <c r="F21" s="245" t="s">
        <v>233</v>
      </c>
      <c r="G21" s="245" t="s">
        <v>233</v>
      </c>
      <c r="H21" s="245" t="s">
        <v>233</v>
      </c>
      <c r="I21" s="245" t="s">
        <v>234</v>
      </c>
      <c r="J21" s="245" t="s">
        <v>232</v>
      </c>
      <c r="K21" s="245" t="s">
        <v>234</v>
      </c>
      <c r="L21" s="245" t="s">
        <v>232</v>
      </c>
      <c r="M21" s="245" t="s">
        <v>234</v>
      </c>
      <c r="N21" s="245" t="s">
        <v>233</v>
      </c>
      <c r="O21" s="245" t="s">
        <v>233</v>
      </c>
      <c r="P21" s="245" t="s">
        <v>233</v>
      </c>
      <c r="Q21" s="245" t="s">
        <v>233</v>
      </c>
      <c r="R21" s="245" t="s">
        <v>232</v>
      </c>
      <c r="S21" s="245" t="s">
        <v>234</v>
      </c>
      <c r="T21" s="245" t="s">
        <v>233</v>
      </c>
      <c r="U21" s="245" t="s">
        <v>233</v>
      </c>
      <c r="V21" s="245" t="s">
        <v>233</v>
      </c>
    </row>
    <row r="22" spans="1:42" x14ac:dyDescent="0.3">
      <c r="A22" s="245">
        <v>110399</v>
      </c>
      <c r="B22" s="245" t="s">
        <v>549</v>
      </c>
      <c r="C22" s="245" t="s">
        <v>232</v>
      </c>
      <c r="D22" s="245" t="s">
        <v>233</v>
      </c>
      <c r="E22" s="245" t="s">
        <v>232</v>
      </c>
      <c r="F22" s="245" t="s">
        <v>233</v>
      </c>
      <c r="G22" s="245" t="s">
        <v>232</v>
      </c>
      <c r="H22" s="245" t="s">
        <v>232</v>
      </c>
      <c r="I22" s="245" t="s">
        <v>232</v>
      </c>
      <c r="J22" s="245" t="s">
        <v>232</v>
      </c>
      <c r="K22" s="245" t="s">
        <v>233</v>
      </c>
      <c r="L22" s="245" t="s">
        <v>232</v>
      </c>
      <c r="M22" s="245" t="s">
        <v>232</v>
      </c>
      <c r="N22" s="245" t="s">
        <v>232</v>
      </c>
      <c r="O22" s="245" t="s">
        <v>232</v>
      </c>
      <c r="P22" s="245" t="s">
        <v>234</v>
      </c>
      <c r="Q22" s="245" t="s">
        <v>234</v>
      </c>
      <c r="R22" s="245" t="s">
        <v>233</v>
      </c>
      <c r="S22" s="245" t="s">
        <v>234</v>
      </c>
      <c r="T22" s="245" t="s">
        <v>234</v>
      </c>
      <c r="U22" s="245" t="s">
        <v>233</v>
      </c>
      <c r="V22" s="245" t="s">
        <v>233</v>
      </c>
    </row>
    <row r="23" spans="1:42" x14ac:dyDescent="0.3">
      <c r="A23" s="245">
        <v>110467</v>
      </c>
      <c r="B23" s="245" t="s">
        <v>549</v>
      </c>
      <c r="C23" s="245" t="s">
        <v>232</v>
      </c>
      <c r="D23" s="245" t="s">
        <v>233</v>
      </c>
      <c r="E23" s="245" t="s">
        <v>232</v>
      </c>
      <c r="F23" s="245" t="s">
        <v>234</v>
      </c>
      <c r="G23" s="245" t="s">
        <v>232</v>
      </c>
      <c r="H23" s="245" t="s">
        <v>233</v>
      </c>
      <c r="I23" s="245" t="s">
        <v>232</v>
      </c>
      <c r="J23" s="245" t="s">
        <v>233</v>
      </c>
      <c r="K23" s="245" t="s">
        <v>233</v>
      </c>
      <c r="L23" s="245" t="s">
        <v>234</v>
      </c>
      <c r="M23" s="245" t="s">
        <v>232</v>
      </c>
      <c r="N23" s="245" t="s">
        <v>232</v>
      </c>
      <c r="O23" s="245" t="s">
        <v>232</v>
      </c>
      <c r="P23" s="245" t="s">
        <v>234</v>
      </c>
      <c r="Q23" s="245" t="s">
        <v>232</v>
      </c>
      <c r="R23" s="245" t="s">
        <v>232</v>
      </c>
      <c r="S23" s="245" t="s">
        <v>232</v>
      </c>
      <c r="T23" s="245" t="s">
        <v>232</v>
      </c>
      <c r="U23" s="245" t="s">
        <v>232</v>
      </c>
      <c r="V23" s="245" t="s">
        <v>234</v>
      </c>
      <c r="W23" s="245" t="s">
        <v>406</v>
      </c>
      <c r="X23" s="245" t="s">
        <v>406</v>
      </c>
      <c r="Y23" s="245" t="s">
        <v>406</v>
      </c>
      <c r="Z23" s="245" t="s">
        <v>406</v>
      </c>
      <c r="AA23" s="245" t="s">
        <v>406</v>
      </c>
      <c r="AB23" s="245" t="s">
        <v>406</v>
      </c>
      <c r="AC23" s="245" t="s">
        <v>406</v>
      </c>
      <c r="AD23" s="245" t="s">
        <v>406</v>
      </c>
      <c r="AE23" s="245" t="s">
        <v>406</v>
      </c>
      <c r="AF23" s="245" t="s">
        <v>406</v>
      </c>
      <c r="AG23" s="245" t="s">
        <v>406</v>
      </c>
      <c r="AH23" s="245" t="s">
        <v>406</v>
      </c>
      <c r="AI23" s="245" t="s">
        <v>406</v>
      </c>
      <c r="AJ23" s="245" t="s">
        <v>406</v>
      </c>
      <c r="AK23" s="245" t="s">
        <v>406</v>
      </c>
      <c r="AL23" s="245" t="s">
        <v>406</v>
      </c>
      <c r="AM23" s="245" t="s">
        <v>406</v>
      </c>
      <c r="AN23" s="245" t="s">
        <v>406</v>
      </c>
      <c r="AO23" s="245" t="s">
        <v>406</v>
      </c>
      <c r="AP23" s="245" t="s">
        <v>406</v>
      </c>
    </row>
    <row r="24" spans="1:42" x14ac:dyDescent="0.3">
      <c r="A24" s="245">
        <v>110736</v>
      </c>
      <c r="B24" s="245" t="s">
        <v>549</v>
      </c>
      <c r="C24" s="245" t="s">
        <v>232</v>
      </c>
      <c r="D24" s="245" t="s">
        <v>232</v>
      </c>
      <c r="E24" s="245" t="s">
        <v>232</v>
      </c>
      <c r="F24" s="245" t="s">
        <v>232</v>
      </c>
      <c r="G24" s="245" t="s">
        <v>232</v>
      </c>
      <c r="H24" s="245" t="s">
        <v>232</v>
      </c>
      <c r="I24" s="245" t="s">
        <v>234</v>
      </c>
      <c r="J24" s="245" t="s">
        <v>234</v>
      </c>
      <c r="K24" s="245" t="s">
        <v>232</v>
      </c>
      <c r="L24" s="245" t="s">
        <v>234</v>
      </c>
      <c r="M24" s="245" t="s">
        <v>232</v>
      </c>
      <c r="N24" s="245" t="s">
        <v>232</v>
      </c>
      <c r="O24" s="245" t="s">
        <v>232</v>
      </c>
      <c r="P24" s="245" t="s">
        <v>232</v>
      </c>
      <c r="Q24" s="245" t="s">
        <v>232</v>
      </c>
      <c r="R24" s="245" t="s">
        <v>233</v>
      </c>
      <c r="S24" s="245" t="s">
        <v>234</v>
      </c>
      <c r="T24" s="245" t="s">
        <v>234</v>
      </c>
      <c r="U24" s="245" t="s">
        <v>232</v>
      </c>
      <c r="V24" s="245" t="s">
        <v>232</v>
      </c>
    </row>
    <row r="25" spans="1:42" x14ac:dyDescent="0.3">
      <c r="A25" s="245">
        <v>110886</v>
      </c>
      <c r="B25" s="245" t="s">
        <v>549</v>
      </c>
      <c r="C25" s="245" t="s">
        <v>234</v>
      </c>
      <c r="D25" s="245" t="s">
        <v>232</v>
      </c>
      <c r="E25" s="245" t="s">
        <v>234</v>
      </c>
      <c r="F25" s="245" t="s">
        <v>232</v>
      </c>
      <c r="G25" s="245" t="s">
        <v>232</v>
      </c>
      <c r="H25" s="245" t="s">
        <v>234</v>
      </c>
      <c r="I25" s="245" t="s">
        <v>234</v>
      </c>
      <c r="J25" s="245" t="s">
        <v>232</v>
      </c>
      <c r="K25" s="245" t="s">
        <v>232</v>
      </c>
      <c r="L25" s="245" t="s">
        <v>232</v>
      </c>
      <c r="M25" s="245" t="s">
        <v>234</v>
      </c>
      <c r="N25" s="245" t="s">
        <v>232</v>
      </c>
      <c r="O25" s="245" t="s">
        <v>232</v>
      </c>
      <c r="P25" s="245" t="s">
        <v>232</v>
      </c>
      <c r="Q25" s="245" t="s">
        <v>232</v>
      </c>
      <c r="R25" s="245" t="s">
        <v>234</v>
      </c>
      <c r="S25" s="245" t="s">
        <v>232</v>
      </c>
      <c r="T25" s="245" t="s">
        <v>232</v>
      </c>
      <c r="U25" s="245" t="s">
        <v>234</v>
      </c>
      <c r="V25" s="245" t="s">
        <v>232</v>
      </c>
    </row>
    <row r="26" spans="1:42" x14ac:dyDescent="0.3">
      <c r="A26" s="245">
        <v>110956</v>
      </c>
      <c r="B26" s="245" t="s">
        <v>549</v>
      </c>
      <c r="C26" s="245" t="s">
        <v>232</v>
      </c>
      <c r="D26" s="245" t="s">
        <v>232</v>
      </c>
      <c r="E26" s="245" t="s">
        <v>233</v>
      </c>
      <c r="F26" s="245" t="s">
        <v>232</v>
      </c>
      <c r="G26" s="245" t="s">
        <v>232</v>
      </c>
      <c r="H26" s="245" t="s">
        <v>234</v>
      </c>
      <c r="I26" s="245" t="s">
        <v>232</v>
      </c>
      <c r="J26" s="245" t="s">
        <v>232</v>
      </c>
      <c r="K26" s="245" t="s">
        <v>234</v>
      </c>
      <c r="L26" s="245" t="s">
        <v>232</v>
      </c>
      <c r="M26" s="245" t="s">
        <v>232</v>
      </c>
      <c r="N26" s="245" t="s">
        <v>232</v>
      </c>
      <c r="O26" s="245" t="s">
        <v>233</v>
      </c>
      <c r="P26" s="245" t="s">
        <v>232</v>
      </c>
      <c r="Q26" s="245" t="s">
        <v>232</v>
      </c>
      <c r="R26" s="245" t="s">
        <v>234</v>
      </c>
      <c r="S26" s="245" t="s">
        <v>234</v>
      </c>
      <c r="T26" s="245" t="s">
        <v>233</v>
      </c>
      <c r="U26" s="245" t="s">
        <v>234</v>
      </c>
      <c r="V26" s="245" t="s">
        <v>234</v>
      </c>
    </row>
    <row r="27" spans="1:42" x14ac:dyDescent="0.3">
      <c r="A27" s="245">
        <v>110983</v>
      </c>
      <c r="B27" s="245" t="s">
        <v>549</v>
      </c>
      <c r="C27" s="245" t="s">
        <v>232</v>
      </c>
      <c r="D27" s="245" t="s">
        <v>232</v>
      </c>
      <c r="E27" s="245" t="s">
        <v>234</v>
      </c>
      <c r="F27" s="245" t="s">
        <v>234</v>
      </c>
      <c r="G27" s="245" t="s">
        <v>232</v>
      </c>
      <c r="H27" s="245" t="s">
        <v>233</v>
      </c>
      <c r="I27" s="245" t="s">
        <v>234</v>
      </c>
      <c r="J27" s="245" t="s">
        <v>232</v>
      </c>
      <c r="K27" s="245" t="s">
        <v>234</v>
      </c>
      <c r="L27" s="245" t="s">
        <v>234</v>
      </c>
      <c r="O27" s="245" t="s">
        <v>234</v>
      </c>
      <c r="P27" s="245" t="s">
        <v>232</v>
      </c>
    </row>
    <row r="28" spans="1:42" x14ac:dyDescent="0.3">
      <c r="A28" s="245">
        <v>111016</v>
      </c>
      <c r="B28" s="245" t="s">
        <v>549</v>
      </c>
      <c r="C28" s="245" t="s">
        <v>232</v>
      </c>
      <c r="D28" s="245" t="s">
        <v>232</v>
      </c>
      <c r="E28" s="245" t="s">
        <v>232</v>
      </c>
      <c r="F28" s="245" t="s">
        <v>232</v>
      </c>
      <c r="G28" s="245" t="s">
        <v>232</v>
      </c>
      <c r="H28" s="245" t="s">
        <v>232</v>
      </c>
      <c r="I28" s="245" t="s">
        <v>233</v>
      </c>
      <c r="J28" s="245" t="s">
        <v>232</v>
      </c>
      <c r="K28" s="245" t="s">
        <v>234</v>
      </c>
      <c r="L28" s="245" t="s">
        <v>234</v>
      </c>
      <c r="M28" s="245" t="s">
        <v>232</v>
      </c>
      <c r="N28" s="245" t="s">
        <v>232</v>
      </c>
      <c r="O28" s="245" t="s">
        <v>232</v>
      </c>
      <c r="P28" s="245" t="s">
        <v>232</v>
      </c>
      <c r="Q28" s="245" t="s">
        <v>232</v>
      </c>
      <c r="R28" s="245" t="s">
        <v>234</v>
      </c>
      <c r="S28" s="245" t="s">
        <v>232</v>
      </c>
      <c r="T28" s="245" t="s">
        <v>232</v>
      </c>
      <c r="U28" s="245" t="s">
        <v>232</v>
      </c>
      <c r="V28" s="245" t="s">
        <v>232</v>
      </c>
    </row>
    <row r="29" spans="1:42" x14ac:dyDescent="0.3">
      <c r="A29" s="245">
        <v>111058</v>
      </c>
      <c r="B29" s="245" t="s">
        <v>549</v>
      </c>
      <c r="C29" s="245" t="s">
        <v>234</v>
      </c>
      <c r="D29" s="245" t="s">
        <v>232</v>
      </c>
      <c r="E29" s="245" t="s">
        <v>234</v>
      </c>
      <c r="F29" s="245" t="s">
        <v>233</v>
      </c>
      <c r="G29" s="245" t="s">
        <v>232</v>
      </c>
      <c r="H29" s="245" t="s">
        <v>234</v>
      </c>
      <c r="I29" s="245" t="s">
        <v>232</v>
      </c>
      <c r="J29" s="245" t="s">
        <v>233</v>
      </c>
      <c r="K29" s="245" t="s">
        <v>232</v>
      </c>
      <c r="L29" s="245" t="s">
        <v>232</v>
      </c>
      <c r="M29" s="245" t="s">
        <v>234</v>
      </c>
      <c r="N29" s="245" t="s">
        <v>233</v>
      </c>
      <c r="O29" s="245" t="s">
        <v>232</v>
      </c>
      <c r="P29" s="245" t="s">
        <v>232</v>
      </c>
      <c r="Q29" s="245" t="s">
        <v>233</v>
      </c>
      <c r="R29" s="245" t="s">
        <v>234</v>
      </c>
      <c r="S29" s="245" t="s">
        <v>233</v>
      </c>
      <c r="T29" s="245" t="s">
        <v>233</v>
      </c>
      <c r="U29" s="245" t="s">
        <v>232</v>
      </c>
      <c r="V29" s="245" t="s">
        <v>233</v>
      </c>
    </row>
    <row r="30" spans="1:42" x14ac:dyDescent="0.3">
      <c r="A30" s="245">
        <v>111077</v>
      </c>
      <c r="B30" s="245" t="s">
        <v>549</v>
      </c>
      <c r="C30" s="245" t="s">
        <v>234</v>
      </c>
      <c r="D30" s="245" t="s">
        <v>232</v>
      </c>
      <c r="E30" s="245" t="s">
        <v>232</v>
      </c>
      <c r="F30" s="245" t="s">
        <v>232</v>
      </c>
      <c r="G30" s="245" t="s">
        <v>232</v>
      </c>
      <c r="H30" s="245" t="s">
        <v>234</v>
      </c>
      <c r="I30" s="245" t="s">
        <v>232</v>
      </c>
      <c r="J30" s="245" t="s">
        <v>232</v>
      </c>
      <c r="K30" s="245" t="s">
        <v>234</v>
      </c>
      <c r="L30" s="245" t="s">
        <v>234</v>
      </c>
      <c r="M30" s="245" t="s">
        <v>232</v>
      </c>
      <c r="N30" s="245" t="s">
        <v>232</v>
      </c>
      <c r="O30" s="245" t="s">
        <v>234</v>
      </c>
      <c r="P30" s="245" t="s">
        <v>232</v>
      </c>
      <c r="Q30" s="245" t="s">
        <v>232</v>
      </c>
      <c r="R30" s="245" t="s">
        <v>234</v>
      </c>
      <c r="S30" s="245" t="s">
        <v>233</v>
      </c>
      <c r="T30" s="245" t="s">
        <v>233</v>
      </c>
      <c r="U30" s="245" t="s">
        <v>233</v>
      </c>
      <c r="V30" s="245" t="s">
        <v>233</v>
      </c>
    </row>
    <row r="31" spans="1:42" x14ac:dyDescent="0.3">
      <c r="A31" s="245">
        <v>111081</v>
      </c>
      <c r="B31" s="245" t="s">
        <v>549</v>
      </c>
      <c r="C31" s="245" t="s">
        <v>233</v>
      </c>
      <c r="D31" s="245" t="s">
        <v>232</v>
      </c>
      <c r="E31" s="245" t="s">
        <v>234</v>
      </c>
      <c r="F31" s="245" t="s">
        <v>234</v>
      </c>
      <c r="G31" s="245" t="s">
        <v>234</v>
      </c>
      <c r="H31" s="245" t="s">
        <v>234</v>
      </c>
      <c r="I31" s="245" t="s">
        <v>234</v>
      </c>
      <c r="J31" s="245" t="s">
        <v>232</v>
      </c>
      <c r="K31" s="245" t="s">
        <v>232</v>
      </c>
      <c r="L31" s="245" t="s">
        <v>234</v>
      </c>
      <c r="M31" s="245" t="s">
        <v>232</v>
      </c>
      <c r="N31" s="245" t="s">
        <v>232</v>
      </c>
      <c r="O31" s="245" t="s">
        <v>232</v>
      </c>
      <c r="P31" s="245" t="s">
        <v>232</v>
      </c>
      <c r="Q31" s="245" t="s">
        <v>232</v>
      </c>
      <c r="R31" s="245" t="s">
        <v>234</v>
      </c>
      <c r="S31" s="245" t="s">
        <v>233</v>
      </c>
      <c r="T31" s="245" t="s">
        <v>232</v>
      </c>
      <c r="U31" s="245" t="s">
        <v>232</v>
      </c>
      <c r="V31" s="245" t="s">
        <v>234</v>
      </c>
      <c r="W31" s="245" t="s">
        <v>406</v>
      </c>
      <c r="X31" s="245" t="s">
        <v>406</v>
      </c>
      <c r="Y31" s="245" t="s">
        <v>406</v>
      </c>
      <c r="Z31" s="245" t="s">
        <v>406</v>
      </c>
      <c r="AA31" s="245" t="s">
        <v>406</v>
      </c>
      <c r="AB31" s="245" t="s">
        <v>406</v>
      </c>
      <c r="AC31" s="245" t="s">
        <v>406</v>
      </c>
      <c r="AD31" s="245" t="s">
        <v>406</v>
      </c>
      <c r="AE31" s="245" t="s">
        <v>406</v>
      </c>
      <c r="AF31" s="245" t="s">
        <v>406</v>
      </c>
      <c r="AG31" s="245" t="s">
        <v>406</v>
      </c>
      <c r="AH31" s="245" t="s">
        <v>406</v>
      </c>
      <c r="AI31" s="245" t="s">
        <v>406</v>
      </c>
      <c r="AJ31" s="245" t="s">
        <v>406</v>
      </c>
      <c r="AK31" s="245" t="s">
        <v>406</v>
      </c>
      <c r="AL31" s="245" t="s">
        <v>406</v>
      </c>
      <c r="AM31" s="245" t="s">
        <v>406</v>
      </c>
      <c r="AN31" s="245" t="s">
        <v>406</v>
      </c>
      <c r="AO31" s="245" t="s">
        <v>406</v>
      </c>
      <c r="AP31" s="245" t="s">
        <v>406</v>
      </c>
    </row>
    <row r="32" spans="1:42" x14ac:dyDescent="0.3">
      <c r="A32" s="245">
        <v>111124</v>
      </c>
      <c r="B32" s="245" t="s">
        <v>549</v>
      </c>
      <c r="C32" s="245" t="s">
        <v>232</v>
      </c>
      <c r="D32" s="245" t="s">
        <v>232</v>
      </c>
      <c r="E32" s="245" t="s">
        <v>232</v>
      </c>
      <c r="F32" s="245" t="s">
        <v>234</v>
      </c>
      <c r="G32" s="245" t="s">
        <v>232</v>
      </c>
      <c r="H32" s="245" t="s">
        <v>234</v>
      </c>
      <c r="I32" s="245" t="s">
        <v>232</v>
      </c>
      <c r="J32" s="245" t="s">
        <v>232</v>
      </c>
      <c r="K32" s="245" t="s">
        <v>234</v>
      </c>
      <c r="L32" s="245" t="s">
        <v>232</v>
      </c>
      <c r="M32" s="245" t="s">
        <v>233</v>
      </c>
      <c r="N32" s="245" t="s">
        <v>233</v>
      </c>
      <c r="O32" s="245" t="s">
        <v>233</v>
      </c>
      <c r="P32" s="245" t="s">
        <v>233</v>
      </c>
      <c r="Q32" s="245" t="s">
        <v>233</v>
      </c>
      <c r="R32" s="245" t="s">
        <v>233</v>
      </c>
      <c r="S32" s="245" t="s">
        <v>233</v>
      </c>
      <c r="T32" s="245" t="s">
        <v>233</v>
      </c>
      <c r="U32" s="245" t="s">
        <v>233</v>
      </c>
      <c r="V32" s="245" t="s">
        <v>233</v>
      </c>
      <c r="W32" s="245" t="s">
        <v>406</v>
      </c>
      <c r="X32" s="245" t="s">
        <v>406</v>
      </c>
      <c r="Y32" s="245" t="s">
        <v>406</v>
      </c>
      <c r="Z32" s="245" t="s">
        <v>406</v>
      </c>
      <c r="AA32" s="245" t="s">
        <v>406</v>
      </c>
      <c r="AB32" s="245" t="s">
        <v>406</v>
      </c>
      <c r="AC32" s="245" t="s">
        <v>406</v>
      </c>
      <c r="AD32" s="245" t="s">
        <v>406</v>
      </c>
      <c r="AE32" s="245" t="s">
        <v>406</v>
      </c>
      <c r="AF32" s="245" t="s">
        <v>406</v>
      </c>
      <c r="AG32" s="245" t="s">
        <v>406</v>
      </c>
      <c r="AH32" s="245" t="s">
        <v>406</v>
      </c>
      <c r="AI32" s="245" t="s">
        <v>406</v>
      </c>
      <c r="AJ32" s="245" t="s">
        <v>406</v>
      </c>
      <c r="AK32" s="245" t="s">
        <v>406</v>
      </c>
      <c r="AL32" s="245" t="s">
        <v>406</v>
      </c>
      <c r="AM32" s="245" t="s">
        <v>406</v>
      </c>
      <c r="AN32" s="245" t="s">
        <v>406</v>
      </c>
      <c r="AO32" s="245" t="s">
        <v>406</v>
      </c>
      <c r="AP32" s="245" t="s">
        <v>406</v>
      </c>
    </row>
    <row r="33" spans="1:42" x14ac:dyDescent="0.3">
      <c r="A33" s="245">
        <v>111188</v>
      </c>
      <c r="B33" s="245" t="s">
        <v>549</v>
      </c>
      <c r="C33" s="245" t="s">
        <v>232</v>
      </c>
      <c r="D33" s="245" t="s">
        <v>232</v>
      </c>
      <c r="E33" s="245" t="s">
        <v>232</v>
      </c>
      <c r="F33" s="245" t="s">
        <v>232</v>
      </c>
      <c r="G33" s="245" t="s">
        <v>232</v>
      </c>
      <c r="H33" s="245" t="s">
        <v>234</v>
      </c>
      <c r="I33" s="245" t="s">
        <v>232</v>
      </c>
      <c r="J33" s="245" t="s">
        <v>232</v>
      </c>
      <c r="K33" s="245" t="s">
        <v>234</v>
      </c>
      <c r="L33" s="245" t="s">
        <v>234</v>
      </c>
      <c r="M33" s="245" t="s">
        <v>232</v>
      </c>
      <c r="N33" s="245" t="s">
        <v>232</v>
      </c>
      <c r="O33" s="245" t="s">
        <v>233</v>
      </c>
      <c r="P33" s="245" t="s">
        <v>232</v>
      </c>
      <c r="Q33" s="245" t="s">
        <v>233</v>
      </c>
      <c r="R33" s="245" t="s">
        <v>232</v>
      </c>
      <c r="S33" s="245" t="s">
        <v>232</v>
      </c>
      <c r="T33" s="245" t="s">
        <v>234</v>
      </c>
      <c r="U33" s="245" t="s">
        <v>232</v>
      </c>
      <c r="V33" s="245" t="s">
        <v>233</v>
      </c>
    </row>
    <row r="34" spans="1:42" x14ac:dyDescent="0.3">
      <c r="A34" s="245">
        <v>111247</v>
      </c>
      <c r="B34" s="245" t="s">
        <v>549</v>
      </c>
      <c r="C34" s="245" t="s">
        <v>232</v>
      </c>
      <c r="D34" s="245" t="s">
        <v>234</v>
      </c>
      <c r="E34" s="245" t="s">
        <v>232</v>
      </c>
      <c r="F34" s="245" t="s">
        <v>234</v>
      </c>
      <c r="G34" s="245" t="s">
        <v>232</v>
      </c>
      <c r="H34" s="245" t="s">
        <v>232</v>
      </c>
      <c r="I34" s="245" t="s">
        <v>232</v>
      </c>
      <c r="J34" s="245" t="s">
        <v>234</v>
      </c>
      <c r="K34" s="245" t="s">
        <v>234</v>
      </c>
      <c r="L34" s="245" t="s">
        <v>234</v>
      </c>
      <c r="M34" s="245" t="s">
        <v>234</v>
      </c>
      <c r="N34" s="245" t="s">
        <v>234</v>
      </c>
      <c r="O34" s="245" t="s">
        <v>232</v>
      </c>
      <c r="P34" s="245" t="s">
        <v>232</v>
      </c>
      <c r="Q34" s="245" t="s">
        <v>232</v>
      </c>
      <c r="R34" s="245" t="s">
        <v>233</v>
      </c>
      <c r="S34" s="245" t="s">
        <v>232</v>
      </c>
      <c r="T34" s="245" t="s">
        <v>232</v>
      </c>
      <c r="U34" s="245" t="s">
        <v>234</v>
      </c>
      <c r="V34" s="245" t="s">
        <v>232</v>
      </c>
    </row>
    <row r="35" spans="1:42" x14ac:dyDescent="0.3">
      <c r="A35" s="245">
        <v>111420</v>
      </c>
      <c r="B35" s="245" t="s">
        <v>549</v>
      </c>
      <c r="C35" s="245" t="s">
        <v>232</v>
      </c>
      <c r="D35" s="245" t="s">
        <v>232</v>
      </c>
      <c r="E35" s="245" t="s">
        <v>234</v>
      </c>
      <c r="F35" s="245" t="s">
        <v>234</v>
      </c>
      <c r="G35" s="245" t="s">
        <v>232</v>
      </c>
      <c r="H35" s="245" t="s">
        <v>234</v>
      </c>
      <c r="I35" s="245" t="s">
        <v>232</v>
      </c>
      <c r="J35" s="245" t="s">
        <v>232</v>
      </c>
      <c r="K35" s="245" t="s">
        <v>234</v>
      </c>
      <c r="L35" s="245" t="s">
        <v>234</v>
      </c>
      <c r="M35" s="245" t="s">
        <v>234</v>
      </c>
      <c r="N35" s="245" t="s">
        <v>233</v>
      </c>
      <c r="O35" s="245" t="s">
        <v>232</v>
      </c>
      <c r="P35" s="245" t="s">
        <v>232</v>
      </c>
      <c r="Q35" s="245" t="s">
        <v>232</v>
      </c>
      <c r="R35" s="245" t="s">
        <v>234</v>
      </c>
      <c r="S35" s="245" t="s">
        <v>233</v>
      </c>
      <c r="T35" s="245" t="s">
        <v>233</v>
      </c>
      <c r="U35" s="245" t="s">
        <v>233</v>
      </c>
      <c r="V35" s="245" t="s">
        <v>233</v>
      </c>
    </row>
    <row r="36" spans="1:42" x14ac:dyDescent="0.3">
      <c r="A36" s="245">
        <v>111532</v>
      </c>
      <c r="B36" s="245" t="s">
        <v>549</v>
      </c>
      <c r="C36" s="245" t="s">
        <v>232</v>
      </c>
      <c r="D36" s="245" t="s">
        <v>232</v>
      </c>
      <c r="E36" s="245" t="s">
        <v>234</v>
      </c>
      <c r="F36" s="245" t="s">
        <v>233</v>
      </c>
      <c r="G36" s="245" t="s">
        <v>232</v>
      </c>
      <c r="H36" s="245" t="s">
        <v>232</v>
      </c>
      <c r="I36" s="245" t="s">
        <v>234</v>
      </c>
      <c r="J36" s="245" t="s">
        <v>232</v>
      </c>
      <c r="K36" s="245" t="s">
        <v>232</v>
      </c>
      <c r="L36" s="245" t="s">
        <v>233</v>
      </c>
      <c r="M36" s="245" t="s">
        <v>233</v>
      </c>
      <c r="N36" s="245" t="s">
        <v>233</v>
      </c>
      <c r="O36" s="245" t="s">
        <v>233</v>
      </c>
      <c r="P36" s="245" t="s">
        <v>234</v>
      </c>
      <c r="Q36" s="245" t="s">
        <v>233</v>
      </c>
      <c r="R36" s="245" t="s">
        <v>233</v>
      </c>
      <c r="S36" s="245" t="s">
        <v>233</v>
      </c>
      <c r="T36" s="245" t="s">
        <v>233</v>
      </c>
      <c r="U36" s="245" t="s">
        <v>233</v>
      </c>
      <c r="V36" s="245" t="s">
        <v>233</v>
      </c>
    </row>
    <row r="37" spans="1:42" x14ac:dyDescent="0.3">
      <c r="A37" s="245">
        <v>111684</v>
      </c>
      <c r="B37" s="245" t="s">
        <v>549</v>
      </c>
      <c r="C37" s="245" t="s">
        <v>232</v>
      </c>
      <c r="D37" s="245" t="s">
        <v>232</v>
      </c>
      <c r="E37" s="245" t="s">
        <v>232</v>
      </c>
      <c r="F37" s="245" t="s">
        <v>234</v>
      </c>
      <c r="G37" s="245" t="s">
        <v>234</v>
      </c>
      <c r="H37" s="245" t="s">
        <v>232</v>
      </c>
      <c r="I37" s="245" t="s">
        <v>232</v>
      </c>
      <c r="J37" s="245" t="s">
        <v>232</v>
      </c>
      <c r="K37" s="245" t="s">
        <v>232</v>
      </c>
      <c r="L37" s="245" t="s">
        <v>232</v>
      </c>
      <c r="M37" s="245" t="s">
        <v>232</v>
      </c>
      <c r="N37" s="245" t="s">
        <v>232</v>
      </c>
      <c r="O37" s="245" t="s">
        <v>232</v>
      </c>
      <c r="P37" s="245" t="s">
        <v>232</v>
      </c>
      <c r="Q37" s="245" t="s">
        <v>232</v>
      </c>
      <c r="R37" s="245" t="s">
        <v>232</v>
      </c>
      <c r="S37" s="245" t="s">
        <v>232</v>
      </c>
      <c r="T37" s="245" t="s">
        <v>232</v>
      </c>
      <c r="U37" s="245" t="s">
        <v>232</v>
      </c>
      <c r="V37" s="245" t="s">
        <v>232</v>
      </c>
    </row>
    <row r="38" spans="1:42" x14ac:dyDescent="0.3">
      <c r="A38" s="245">
        <v>113077</v>
      </c>
      <c r="B38" s="245" t="s">
        <v>549</v>
      </c>
      <c r="C38" s="245" t="s">
        <v>234</v>
      </c>
      <c r="D38" s="245" t="s">
        <v>234</v>
      </c>
      <c r="E38" s="245" t="s">
        <v>232</v>
      </c>
      <c r="F38" s="245" t="s">
        <v>232</v>
      </c>
      <c r="G38" s="245" t="s">
        <v>232</v>
      </c>
      <c r="H38" s="245" t="s">
        <v>232</v>
      </c>
      <c r="I38" s="245" t="s">
        <v>232</v>
      </c>
      <c r="J38" s="245" t="s">
        <v>232</v>
      </c>
      <c r="K38" s="245" t="s">
        <v>234</v>
      </c>
      <c r="L38" s="245" t="s">
        <v>232</v>
      </c>
      <c r="M38" s="245" t="s">
        <v>232</v>
      </c>
      <c r="N38" s="245" t="s">
        <v>232</v>
      </c>
      <c r="O38" s="245" t="s">
        <v>232</v>
      </c>
      <c r="P38" s="245" t="s">
        <v>232</v>
      </c>
      <c r="Q38" s="245" t="s">
        <v>234</v>
      </c>
      <c r="R38" s="245" t="s">
        <v>232</v>
      </c>
      <c r="S38" s="245" t="s">
        <v>234</v>
      </c>
      <c r="T38" s="245" t="s">
        <v>232</v>
      </c>
      <c r="U38" s="245" t="s">
        <v>232</v>
      </c>
      <c r="V38" s="245" t="s">
        <v>233</v>
      </c>
    </row>
    <row r="39" spans="1:42" x14ac:dyDescent="0.3">
      <c r="A39" s="245">
        <v>113180</v>
      </c>
      <c r="B39" s="245" t="s">
        <v>549</v>
      </c>
      <c r="C39" s="245" t="s">
        <v>234</v>
      </c>
      <c r="D39" s="245" t="s">
        <v>232</v>
      </c>
      <c r="E39" s="245" t="s">
        <v>232</v>
      </c>
      <c r="F39" s="245" t="s">
        <v>234</v>
      </c>
      <c r="G39" s="245" t="s">
        <v>232</v>
      </c>
      <c r="H39" s="245" t="s">
        <v>232</v>
      </c>
      <c r="I39" s="245" t="s">
        <v>232</v>
      </c>
      <c r="J39" s="245" t="s">
        <v>233</v>
      </c>
      <c r="K39" s="245" t="s">
        <v>233</v>
      </c>
      <c r="L39" s="245" t="s">
        <v>232</v>
      </c>
      <c r="M39" s="245" t="s">
        <v>233</v>
      </c>
      <c r="N39" s="245" t="s">
        <v>233</v>
      </c>
      <c r="O39" s="245" t="s">
        <v>233</v>
      </c>
      <c r="P39" s="245" t="s">
        <v>233</v>
      </c>
      <c r="Q39" s="245" t="s">
        <v>233</v>
      </c>
      <c r="R39" s="245" t="s">
        <v>406</v>
      </c>
      <c r="S39" s="245" t="s">
        <v>406</v>
      </c>
      <c r="T39" s="245" t="s">
        <v>406</v>
      </c>
      <c r="U39" s="245" t="s">
        <v>406</v>
      </c>
      <c r="V39" s="245" t="s">
        <v>406</v>
      </c>
      <c r="W39" s="245" t="s">
        <v>406</v>
      </c>
      <c r="X39" s="245" t="s">
        <v>406</v>
      </c>
      <c r="Y39" s="245" t="s">
        <v>406</v>
      </c>
      <c r="Z39" s="245" t="s">
        <v>406</v>
      </c>
      <c r="AA39" s="245" t="s">
        <v>406</v>
      </c>
      <c r="AB39" s="245" t="s">
        <v>406</v>
      </c>
      <c r="AC39" s="245" t="s">
        <v>406</v>
      </c>
      <c r="AD39" s="245" t="s">
        <v>406</v>
      </c>
      <c r="AE39" s="245" t="s">
        <v>406</v>
      </c>
      <c r="AF39" s="245" t="s">
        <v>406</v>
      </c>
      <c r="AG39" s="245" t="s">
        <v>406</v>
      </c>
      <c r="AH39" s="245" t="s">
        <v>406</v>
      </c>
      <c r="AI39" s="245" t="s">
        <v>406</v>
      </c>
      <c r="AJ39" s="245" t="s">
        <v>406</v>
      </c>
      <c r="AK39" s="245" t="s">
        <v>406</v>
      </c>
      <c r="AL39" s="245" t="s">
        <v>406</v>
      </c>
      <c r="AM39" s="245" t="s">
        <v>406</v>
      </c>
      <c r="AN39" s="245" t="s">
        <v>406</v>
      </c>
      <c r="AO39" s="245" t="s">
        <v>406</v>
      </c>
      <c r="AP39" s="245" t="s">
        <v>406</v>
      </c>
    </row>
    <row r="40" spans="1:42" x14ac:dyDescent="0.3">
      <c r="A40" s="245">
        <v>113384</v>
      </c>
      <c r="B40" s="245" t="s">
        <v>549</v>
      </c>
      <c r="C40" s="245" t="s">
        <v>232</v>
      </c>
      <c r="D40" s="245" t="s">
        <v>232</v>
      </c>
      <c r="E40" s="245" t="s">
        <v>234</v>
      </c>
      <c r="F40" s="245" t="s">
        <v>234</v>
      </c>
      <c r="G40" s="245" t="s">
        <v>232</v>
      </c>
      <c r="H40" s="245" t="s">
        <v>234</v>
      </c>
      <c r="I40" s="245" t="s">
        <v>232</v>
      </c>
      <c r="J40" s="245" t="s">
        <v>232</v>
      </c>
      <c r="K40" s="245" t="s">
        <v>234</v>
      </c>
      <c r="L40" s="245" t="s">
        <v>233</v>
      </c>
      <c r="M40" s="245" t="s">
        <v>234</v>
      </c>
      <c r="N40" s="245" t="s">
        <v>232</v>
      </c>
      <c r="O40" s="245" t="s">
        <v>232</v>
      </c>
      <c r="P40" s="245" t="s">
        <v>232</v>
      </c>
      <c r="Q40" s="245" t="s">
        <v>232</v>
      </c>
      <c r="R40" s="245" t="s">
        <v>233</v>
      </c>
      <c r="S40" s="245" t="s">
        <v>232</v>
      </c>
      <c r="T40" s="245" t="s">
        <v>232</v>
      </c>
      <c r="U40" s="245" t="s">
        <v>232</v>
      </c>
      <c r="V40" s="245" t="s">
        <v>232</v>
      </c>
    </row>
    <row r="41" spans="1:42" x14ac:dyDescent="0.3">
      <c r="A41" s="245">
        <v>113557</v>
      </c>
      <c r="B41" s="245" t="s">
        <v>549</v>
      </c>
      <c r="C41" s="245" t="s">
        <v>233</v>
      </c>
      <c r="D41" s="245" t="s">
        <v>233</v>
      </c>
      <c r="E41" s="245" t="s">
        <v>233</v>
      </c>
      <c r="F41" s="245" t="s">
        <v>233</v>
      </c>
      <c r="G41" s="245" t="s">
        <v>232</v>
      </c>
      <c r="H41" s="245" t="s">
        <v>233</v>
      </c>
      <c r="I41" s="245" t="s">
        <v>233</v>
      </c>
      <c r="J41" s="245" t="s">
        <v>233</v>
      </c>
      <c r="K41" s="245" t="s">
        <v>233</v>
      </c>
      <c r="L41" s="245" t="s">
        <v>232</v>
      </c>
      <c r="M41" s="245" t="s">
        <v>233</v>
      </c>
      <c r="N41" s="245" t="s">
        <v>232</v>
      </c>
      <c r="O41" s="245" t="s">
        <v>234</v>
      </c>
      <c r="P41" s="245" t="s">
        <v>232</v>
      </c>
      <c r="Q41" s="245" t="s">
        <v>232</v>
      </c>
      <c r="R41" s="245" t="s">
        <v>233</v>
      </c>
      <c r="S41" s="245" t="s">
        <v>234</v>
      </c>
      <c r="T41" s="245" t="s">
        <v>233</v>
      </c>
      <c r="U41" s="245" t="s">
        <v>232</v>
      </c>
      <c r="V41" s="245" t="s">
        <v>233</v>
      </c>
    </row>
    <row r="42" spans="1:42" x14ac:dyDescent="0.3">
      <c r="A42" s="245">
        <v>113734</v>
      </c>
      <c r="B42" s="245" t="s">
        <v>549</v>
      </c>
      <c r="C42" s="245" t="s">
        <v>232</v>
      </c>
      <c r="D42" s="245" t="s">
        <v>234</v>
      </c>
      <c r="E42" s="245" t="s">
        <v>234</v>
      </c>
      <c r="F42" s="245" t="s">
        <v>234</v>
      </c>
      <c r="G42" s="245" t="s">
        <v>232</v>
      </c>
      <c r="H42" s="245" t="s">
        <v>232</v>
      </c>
      <c r="I42" s="245" t="s">
        <v>232</v>
      </c>
      <c r="J42" s="245" t="s">
        <v>232</v>
      </c>
      <c r="K42" s="245" t="s">
        <v>232</v>
      </c>
      <c r="L42" s="245" t="s">
        <v>232</v>
      </c>
      <c r="M42" s="245" t="s">
        <v>234</v>
      </c>
      <c r="N42" s="245" t="s">
        <v>234</v>
      </c>
      <c r="O42" s="245" t="s">
        <v>233</v>
      </c>
      <c r="P42" s="245" t="s">
        <v>234</v>
      </c>
      <c r="Q42" s="245" t="s">
        <v>233</v>
      </c>
      <c r="R42" s="245" t="s">
        <v>234</v>
      </c>
      <c r="S42" s="245" t="s">
        <v>233</v>
      </c>
      <c r="T42" s="245" t="s">
        <v>233</v>
      </c>
      <c r="U42" s="245" t="s">
        <v>233</v>
      </c>
      <c r="V42" s="245" t="s">
        <v>233</v>
      </c>
    </row>
    <row r="43" spans="1:42" x14ac:dyDescent="0.3">
      <c r="A43" s="245">
        <v>113946</v>
      </c>
      <c r="B43" s="245" t="s">
        <v>549</v>
      </c>
      <c r="C43" s="245" t="s">
        <v>232</v>
      </c>
      <c r="D43" s="245" t="s">
        <v>234</v>
      </c>
      <c r="E43" s="245" t="s">
        <v>232</v>
      </c>
      <c r="F43" s="245" t="s">
        <v>234</v>
      </c>
      <c r="G43" s="245" t="s">
        <v>232</v>
      </c>
      <c r="H43" s="245" t="s">
        <v>232</v>
      </c>
      <c r="I43" s="245" t="s">
        <v>234</v>
      </c>
      <c r="J43" s="245" t="s">
        <v>232</v>
      </c>
      <c r="K43" s="245" t="s">
        <v>234</v>
      </c>
      <c r="L43" s="245" t="s">
        <v>234</v>
      </c>
      <c r="M43" s="245" t="s">
        <v>232</v>
      </c>
      <c r="N43" s="245" t="s">
        <v>232</v>
      </c>
      <c r="O43" s="245" t="s">
        <v>232</v>
      </c>
      <c r="P43" s="245" t="s">
        <v>232</v>
      </c>
      <c r="Q43" s="245" t="s">
        <v>234</v>
      </c>
      <c r="R43" s="245" t="s">
        <v>233</v>
      </c>
      <c r="S43" s="245" t="s">
        <v>234</v>
      </c>
      <c r="T43" s="245" t="s">
        <v>233</v>
      </c>
      <c r="U43" s="245" t="s">
        <v>232</v>
      </c>
      <c r="V43" s="245" t="s">
        <v>233</v>
      </c>
    </row>
    <row r="44" spans="1:42" x14ac:dyDescent="0.3">
      <c r="A44" s="245">
        <v>114256</v>
      </c>
      <c r="B44" s="245" t="s">
        <v>549</v>
      </c>
      <c r="C44" s="245" t="s">
        <v>232</v>
      </c>
      <c r="D44" s="245" t="s">
        <v>232</v>
      </c>
      <c r="E44" s="245" t="s">
        <v>232</v>
      </c>
      <c r="F44" s="245" t="s">
        <v>234</v>
      </c>
      <c r="G44" s="245" t="s">
        <v>232</v>
      </c>
      <c r="H44" s="245" t="s">
        <v>232</v>
      </c>
      <c r="I44" s="245" t="s">
        <v>233</v>
      </c>
      <c r="J44" s="245" t="s">
        <v>234</v>
      </c>
      <c r="K44" s="245" t="s">
        <v>232</v>
      </c>
      <c r="L44" s="245" t="s">
        <v>234</v>
      </c>
      <c r="M44" s="245" t="s">
        <v>232</v>
      </c>
      <c r="N44" s="245" t="s">
        <v>233</v>
      </c>
      <c r="O44" s="245" t="s">
        <v>233</v>
      </c>
      <c r="P44" s="245" t="s">
        <v>232</v>
      </c>
      <c r="Q44" s="245" t="s">
        <v>233</v>
      </c>
      <c r="R44" s="245" t="s">
        <v>234</v>
      </c>
      <c r="S44" s="245" t="s">
        <v>233</v>
      </c>
      <c r="T44" s="245" t="s">
        <v>233</v>
      </c>
      <c r="U44" s="245" t="s">
        <v>234</v>
      </c>
      <c r="V44" s="245" t="s">
        <v>233</v>
      </c>
    </row>
    <row r="45" spans="1:42" x14ac:dyDescent="0.3">
      <c r="A45" s="245">
        <v>114288</v>
      </c>
      <c r="B45" s="245" t="s">
        <v>549</v>
      </c>
      <c r="C45" s="245" t="s">
        <v>232</v>
      </c>
      <c r="D45" s="245" t="s">
        <v>232</v>
      </c>
      <c r="E45" s="245" t="s">
        <v>232</v>
      </c>
      <c r="F45" s="245" t="s">
        <v>232</v>
      </c>
      <c r="G45" s="245" t="s">
        <v>232</v>
      </c>
      <c r="H45" s="245" t="s">
        <v>234</v>
      </c>
      <c r="I45" s="245" t="s">
        <v>234</v>
      </c>
      <c r="J45" s="245" t="s">
        <v>232</v>
      </c>
      <c r="K45" s="245" t="s">
        <v>234</v>
      </c>
      <c r="L45" s="245" t="s">
        <v>232</v>
      </c>
      <c r="M45" s="245" t="s">
        <v>232</v>
      </c>
      <c r="N45" s="245" t="s">
        <v>232</v>
      </c>
      <c r="O45" s="245" t="s">
        <v>232</v>
      </c>
      <c r="P45" s="245" t="s">
        <v>234</v>
      </c>
      <c r="Q45" s="245" t="s">
        <v>234</v>
      </c>
      <c r="R45" s="245" t="s">
        <v>232</v>
      </c>
      <c r="S45" s="245" t="s">
        <v>234</v>
      </c>
      <c r="T45" s="245" t="s">
        <v>232</v>
      </c>
      <c r="U45" s="245" t="s">
        <v>234</v>
      </c>
      <c r="V45" s="245" t="s">
        <v>234</v>
      </c>
    </row>
    <row r="46" spans="1:42" x14ac:dyDescent="0.3">
      <c r="A46" s="245">
        <v>114345</v>
      </c>
      <c r="B46" s="245" t="s">
        <v>549</v>
      </c>
      <c r="C46" s="245" t="s">
        <v>232</v>
      </c>
      <c r="D46" s="245" t="s">
        <v>232</v>
      </c>
      <c r="E46" s="245" t="s">
        <v>234</v>
      </c>
      <c r="F46" s="245" t="s">
        <v>234</v>
      </c>
      <c r="G46" s="245" t="s">
        <v>232</v>
      </c>
      <c r="H46" s="245" t="s">
        <v>232</v>
      </c>
      <c r="I46" s="245" t="s">
        <v>234</v>
      </c>
      <c r="J46" s="245" t="s">
        <v>232</v>
      </c>
      <c r="K46" s="245" t="s">
        <v>232</v>
      </c>
      <c r="L46" s="245" t="s">
        <v>233</v>
      </c>
      <c r="M46" s="245" t="s">
        <v>232</v>
      </c>
      <c r="N46" s="245" t="s">
        <v>232</v>
      </c>
      <c r="O46" s="245" t="s">
        <v>233</v>
      </c>
      <c r="P46" s="245" t="s">
        <v>232</v>
      </c>
      <c r="Q46" s="245" t="s">
        <v>233</v>
      </c>
      <c r="R46" s="245" t="s">
        <v>234</v>
      </c>
      <c r="S46" s="245" t="s">
        <v>234</v>
      </c>
      <c r="T46" s="245" t="s">
        <v>232</v>
      </c>
      <c r="U46" s="245" t="s">
        <v>232</v>
      </c>
      <c r="V46" s="245" t="s">
        <v>232</v>
      </c>
      <c r="W46" s="245" t="s">
        <v>406</v>
      </c>
      <c r="X46" s="245" t="s">
        <v>406</v>
      </c>
      <c r="Y46" s="245" t="s">
        <v>406</v>
      </c>
      <c r="Z46" s="245" t="s">
        <v>406</v>
      </c>
      <c r="AA46" s="245" t="s">
        <v>406</v>
      </c>
      <c r="AB46" s="245" t="s">
        <v>406</v>
      </c>
      <c r="AC46" s="245" t="s">
        <v>406</v>
      </c>
      <c r="AD46" s="245" t="s">
        <v>406</v>
      </c>
      <c r="AE46" s="245" t="s">
        <v>406</v>
      </c>
      <c r="AF46" s="245" t="s">
        <v>406</v>
      </c>
      <c r="AG46" s="245" t="s">
        <v>406</v>
      </c>
      <c r="AH46" s="245" t="s">
        <v>406</v>
      </c>
      <c r="AI46" s="245" t="s">
        <v>406</v>
      </c>
      <c r="AJ46" s="245" t="s">
        <v>406</v>
      </c>
      <c r="AK46" s="245" t="s">
        <v>406</v>
      </c>
      <c r="AL46" s="245" t="s">
        <v>406</v>
      </c>
      <c r="AM46" s="245" t="s">
        <v>406</v>
      </c>
      <c r="AN46" s="245" t="s">
        <v>406</v>
      </c>
      <c r="AO46" s="245" t="s">
        <v>406</v>
      </c>
      <c r="AP46" s="245" t="s">
        <v>406</v>
      </c>
    </row>
    <row r="47" spans="1:42" x14ac:dyDescent="0.3">
      <c r="A47" s="245">
        <v>114448</v>
      </c>
      <c r="B47" s="245" t="s">
        <v>549</v>
      </c>
      <c r="C47" s="245" t="s">
        <v>232</v>
      </c>
      <c r="D47" s="245" t="s">
        <v>232</v>
      </c>
      <c r="E47" s="245" t="s">
        <v>232</v>
      </c>
      <c r="F47" s="245" t="s">
        <v>234</v>
      </c>
      <c r="G47" s="245" t="s">
        <v>232</v>
      </c>
      <c r="H47" s="245" t="s">
        <v>234</v>
      </c>
      <c r="I47" s="245" t="s">
        <v>232</v>
      </c>
      <c r="J47" s="245" t="s">
        <v>234</v>
      </c>
      <c r="K47" s="245" t="s">
        <v>234</v>
      </c>
      <c r="L47" s="245" t="s">
        <v>233</v>
      </c>
      <c r="M47" s="245" t="s">
        <v>234</v>
      </c>
      <c r="N47" s="245" t="s">
        <v>232</v>
      </c>
      <c r="O47" s="245" t="s">
        <v>234</v>
      </c>
      <c r="P47" s="245" t="s">
        <v>234</v>
      </c>
      <c r="Q47" s="245" t="s">
        <v>234</v>
      </c>
      <c r="R47" s="245" t="s">
        <v>232</v>
      </c>
      <c r="S47" s="245" t="s">
        <v>232</v>
      </c>
      <c r="T47" s="245" t="s">
        <v>232</v>
      </c>
      <c r="U47" s="245" t="s">
        <v>234</v>
      </c>
      <c r="V47" s="245" t="s">
        <v>232</v>
      </c>
    </row>
    <row r="48" spans="1:42" x14ac:dyDescent="0.3">
      <c r="A48" s="245">
        <v>114525</v>
      </c>
      <c r="B48" s="245" t="s">
        <v>549</v>
      </c>
      <c r="C48" s="245" t="s">
        <v>232</v>
      </c>
      <c r="D48" s="245" t="s">
        <v>234</v>
      </c>
      <c r="E48" s="245" t="s">
        <v>232</v>
      </c>
      <c r="F48" s="245" t="s">
        <v>232</v>
      </c>
      <c r="G48" s="245" t="s">
        <v>232</v>
      </c>
      <c r="H48" s="245" t="s">
        <v>232</v>
      </c>
      <c r="I48" s="245" t="s">
        <v>232</v>
      </c>
      <c r="J48" s="245" t="s">
        <v>232</v>
      </c>
      <c r="K48" s="245" t="s">
        <v>233</v>
      </c>
      <c r="L48" s="245" t="s">
        <v>232</v>
      </c>
      <c r="M48" s="245" t="s">
        <v>232</v>
      </c>
      <c r="N48" s="245" t="s">
        <v>234</v>
      </c>
      <c r="O48" s="245" t="s">
        <v>232</v>
      </c>
      <c r="P48" s="245" t="s">
        <v>232</v>
      </c>
      <c r="Q48" s="245" t="s">
        <v>232</v>
      </c>
      <c r="R48" s="245" t="s">
        <v>234</v>
      </c>
      <c r="S48" s="245" t="s">
        <v>234</v>
      </c>
      <c r="T48" s="245" t="s">
        <v>233</v>
      </c>
      <c r="U48" s="245" t="s">
        <v>233</v>
      </c>
      <c r="V48" s="245" t="s">
        <v>234</v>
      </c>
      <c r="W48" s="245" t="s">
        <v>406</v>
      </c>
      <c r="X48" s="245" t="s">
        <v>406</v>
      </c>
      <c r="Y48" s="245" t="s">
        <v>406</v>
      </c>
      <c r="Z48" s="245" t="s">
        <v>406</v>
      </c>
      <c r="AA48" s="245" t="s">
        <v>406</v>
      </c>
      <c r="AB48" s="245" t="s">
        <v>406</v>
      </c>
      <c r="AC48" s="245" t="s">
        <v>406</v>
      </c>
      <c r="AD48" s="245" t="s">
        <v>406</v>
      </c>
      <c r="AE48" s="245" t="s">
        <v>406</v>
      </c>
      <c r="AF48" s="245" t="s">
        <v>406</v>
      </c>
      <c r="AG48" s="245" t="s">
        <v>406</v>
      </c>
      <c r="AH48" s="245" t="s">
        <v>406</v>
      </c>
      <c r="AI48" s="245" t="s">
        <v>406</v>
      </c>
      <c r="AJ48" s="245" t="s">
        <v>406</v>
      </c>
      <c r="AK48" s="245" t="s">
        <v>406</v>
      </c>
      <c r="AL48" s="245" t="s">
        <v>406</v>
      </c>
      <c r="AM48" s="245" t="s">
        <v>406</v>
      </c>
      <c r="AN48" s="245" t="s">
        <v>406</v>
      </c>
      <c r="AO48" s="245" t="s">
        <v>406</v>
      </c>
      <c r="AP48" s="245" t="s">
        <v>406</v>
      </c>
    </row>
    <row r="49" spans="1:42" x14ac:dyDescent="0.3">
      <c r="A49" s="245">
        <v>114666</v>
      </c>
      <c r="B49" s="245" t="s">
        <v>549</v>
      </c>
      <c r="C49" s="245" t="s">
        <v>233</v>
      </c>
      <c r="D49" s="245" t="s">
        <v>233</v>
      </c>
      <c r="E49" s="245" t="s">
        <v>233</v>
      </c>
      <c r="F49" s="245" t="s">
        <v>233</v>
      </c>
      <c r="G49" s="245" t="s">
        <v>234</v>
      </c>
      <c r="H49" s="245" t="s">
        <v>233</v>
      </c>
      <c r="I49" s="245" t="s">
        <v>233</v>
      </c>
      <c r="J49" s="245" t="s">
        <v>233</v>
      </c>
      <c r="K49" s="245" t="s">
        <v>233</v>
      </c>
      <c r="L49" s="245" t="s">
        <v>234</v>
      </c>
      <c r="M49" s="245" t="s">
        <v>233</v>
      </c>
      <c r="N49" s="245" t="s">
        <v>234</v>
      </c>
      <c r="O49" s="245" t="s">
        <v>232</v>
      </c>
      <c r="P49" s="245" t="s">
        <v>232</v>
      </c>
      <c r="Q49" s="245" t="s">
        <v>232</v>
      </c>
      <c r="R49" s="245" t="s">
        <v>233</v>
      </c>
      <c r="S49" s="245" t="s">
        <v>234</v>
      </c>
      <c r="T49" s="245" t="s">
        <v>233</v>
      </c>
      <c r="U49" s="245" t="s">
        <v>233</v>
      </c>
      <c r="V49" s="245" t="s">
        <v>233</v>
      </c>
    </row>
    <row r="50" spans="1:42" x14ac:dyDescent="0.3">
      <c r="A50" s="245">
        <v>114813</v>
      </c>
      <c r="B50" s="245" t="s">
        <v>549</v>
      </c>
      <c r="C50" s="245" t="s">
        <v>232</v>
      </c>
      <c r="D50" s="245" t="s">
        <v>232</v>
      </c>
      <c r="E50" s="245" t="s">
        <v>232</v>
      </c>
      <c r="F50" s="245" t="s">
        <v>233</v>
      </c>
      <c r="G50" s="245" t="s">
        <v>232</v>
      </c>
      <c r="H50" s="245" t="s">
        <v>234</v>
      </c>
      <c r="I50" s="245" t="s">
        <v>234</v>
      </c>
      <c r="J50" s="245" t="s">
        <v>234</v>
      </c>
      <c r="K50" s="245" t="s">
        <v>234</v>
      </c>
      <c r="L50" s="245" t="s">
        <v>232</v>
      </c>
      <c r="M50" s="245" t="s">
        <v>234</v>
      </c>
      <c r="N50" s="245" t="s">
        <v>232</v>
      </c>
      <c r="O50" s="245" t="s">
        <v>232</v>
      </c>
      <c r="P50" s="245" t="s">
        <v>232</v>
      </c>
      <c r="Q50" s="245" t="s">
        <v>232</v>
      </c>
      <c r="R50" s="245" t="s">
        <v>232</v>
      </c>
      <c r="S50" s="245" t="s">
        <v>232</v>
      </c>
      <c r="T50" s="245" t="s">
        <v>234</v>
      </c>
      <c r="U50" s="245" t="s">
        <v>232</v>
      </c>
      <c r="V50" s="245" t="s">
        <v>234</v>
      </c>
    </row>
    <row r="51" spans="1:42" x14ac:dyDescent="0.3">
      <c r="A51" s="245">
        <v>114926</v>
      </c>
      <c r="B51" s="245" t="s">
        <v>549</v>
      </c>
      <c r="C51" s="245" t="s">
        <v>232</v>
      </c>
      <c r="D51" s="245" t="s">
        <v>234</v>
      </c>
      <c r="E51" s="245" t="s">
        <v>234</v>
      </c>
      <c r="F51" s="245" t="s">
        <v>232</v>
      </c>
      <c r="G51" s="245" t="s">
        <v>233</v>
      </c>
      <c r="H51" s="245" t="s">
        <v>232</v>
      </c>
      <c r="I51" s="245" t="s">
        <v>234</v>
      </c>
      <c r="J51" s="245" t="s">
        <v>232</v>
      </c>
      <c r="K51" s="245" t="s">
        <v>234</v>
      </c>
      <c r="L51" s="245" t="s">
        <v>233</v>
      </c>
      <c r="M51" s="245" t="s">
        <v>232</v>
      </c>
      <c r="N51" s="245" t="s">
        <v>232</v>
      </c>
      <c r="O51" s="245" t="s">
        <v>233</v>
      </c>
      <c r="P51" s="245" t="s">
        <v>232</v>
      </c>
      <c r="Q51" s="245" t="s">
        <v>233</v>
      </c>
      <c r="R51" s="245" t="s">
        <v>232</v>
      </c>
      <c r="S51" s="245" t="s">
        <v>234</v>
      </c>
      <c r="T51" s="245" t="s">
        <v>234</v>
      </c>
      <c r="U51" s="245" t="s">
        <v>234</v>
      </c>
      <c r="V51" s="245" t="s">
        <v>234</v>
      </c>
    </row>
    <row r="52" spans="1:42" x14ac:dyDescent="0.3">
      <c r="A52" s="245">
        <v>115037</v>
      </c>
      <c r="B52" s="245" t="s">
        <v>549</v>
      </c>
      <c r="C52" s="245" t="s">
        <v>232</v>
      </c>
      <c r="D52" s="245" t="s">
        <v>232</v>
      </c>
      <c r="E52" s="245" t="s">
        <v>232</v>
      </c>
      <c r="F52" s="245" t="s">
        <v>232</v>
      </c>
      <c r="G52" s="245" t="s">
        <v>233</v>
      </c>
      <c r="H52" s="245" t="s">
        <v>232</v>
      </c>
      <c r="I52" s="245" t="s">
        <v>232</v>
      </c>
      <c r="J52" s="245" t="s">
        <v>232</v>
      </c>
      <c r="K52" s="245" t="s">
        <v>232</v>
      </c>
      <c r="L52" s="245" t="s">
        <v>233</v>
      </c>
      <c r="M52" s="245" t="s">
        <v>233</v>
      </c>
      <c r="N52" s="245" t="s">
        <v>232</v>
      </c>
      <c r="O52" s="245" t="s">
        <v>232</v>
      </c>
      <c r="P52" s="245" t="s">
        <v>234</v>
      </c>
      <c r="Q52" s="245" t="s">
        <v>232</v>
      </c>
      <c r="R52" s="245" t="s">
        <v>233</v>
      </c>
      <c r="S52" s="245" t="s">
        <v>234</v>
      </c>
      <c r="T52" s="245" t="s">
        <v>233</v>
      </c>
      <c r="U52" s="245" t="s">
        <v>234</v>
      </c>
      <c r="V52" s="245" t="s">
        <v>233</v>
      </c>
      <c r="W52" s="245" t="s">
        <v>406</v>
      </c>
      <c r="X52" s="245" t="s">
        <v>406</v>
      </c>
      <c r="Y52" s="245" t="s">
        <v>406</v>
      </c>
      <c r="Z52" s="245" t="s">
        <v>406</v>
      </c>
      <c r="AA52" s="245" t="s">
        <v>406</v>
      </c>
      <c r="AB52" s="245" t="s">
        <v>406</v>
      </c>
      <c r="AC52" s="245" t="s">
        <v>406</v>
      </c>
      <c r="AD52" s="245" t="s">
        <v>406</v>
      </c>
      <c r="AE52" s="245" t="s">
        <v>406</v>
      </c>
      <c r="AF52" s="245" t="s">
        <v>406</v>
      </c>
      <c r="AG52" s="245" t="s">
        <v>406</v>
      </c>
      <c r="AH52" s="245" t="s">
        <v>406</v>
      </c>
      <c r="AI52" s="245" t="s">
        <v>406</v>
      </c>
      <c r="AJ52" s="245" t="s">
        <v>406</v>
      </c>
      <c r="AK52" s="245" t="s">
        <v>406</v>
      </c>
      <c r="AL52" s="245" t="s">
        <v>406</v>
      </c>
      <c r="AM52" s="245" t="s">
        <v>406</v>
      </c>
      <c r="AN52" s="245" t="s">
        <v>406</v>
      </c>
      <c r="AO52" s="245" t="s">
        <v>406</v>
      </c>
      <c r="AP52" s="245" t="s">
        <v>406</v>
      </c>
    </row>
    <row r="53" spans="1:42" x14ac:dyDescent="0.3">
      <c r="A53" s="245">
        <v>115163</v>
      </c>
      <c r="B53" s="245" t="s">
        <v>549</v>
      </c>
      <c r="C53" s="245" t="s">
        <v>234</v>
      </c>
      <c r="D53" s="245" t="s">
        <v>232</v>
      </c>
      <c r="E53" s="245" t="s">
        <v>232</v>
      </c>
      <c r="F53" s="245" t="s">
        <v>232</v>
      </c>
      <c r="G53" s="245" t="s">
        <v>232</v>
      </c>
      <c r="H53" s="245" t="s">
        <v>234</v>
      </c>
      <c r="I53" s="245" t="s">
        <v>232</v>
      </c>
      <c r="J53" s="245" t="s">
        <v>233</v>
      </c>
      <c r="K53" s="245" t="s">
        <v>233</v>
      </c>
      <c r="L53" s="245" t="s">
        <v>234</v>
      </c>
      <c r="M53" s="245" t="s">
        <v>234</v>
      </c>
      <c r="N53" s="245" t="s">
        <v>232</v>
      </c>
      <c r="O53" s="245" t="s">
        <v>234</v>
      </c>
      <c r="P53" s="245" t="s">
        <v>232</v>
      </c>
      <c r="Q53" s="245" t="s">
        <v>234</v>
      </c>
      <c r="R53" s="245" t="s">
        <v>233</v>
      </c>
      <c r="S53" s="245" t="s">
        <v>233</v>
      </c>
      <c r="T53" s="245" t="s">
        <v>234</v>
      </c>
      <c r="U53" s="245" t="s">
        <v>233</v>
      </c>
      <c r="V53" s="245" t="s">
        <v>233</v>
      </c>
    </row>
    <row r="54" spans="1:42" x14ac:dyDescent="0.3">
      <c r="A54" s="245">
        <v>115204</v>
      </c>
      <c r="B54" s="245" t="s">
        <v>549</v>
      </c>
      <c r="C54" s="245" t="s">
        <v>233</v>
      </c>
      <c r="D54" s="245" t="s">
        <v>233</v>
      </c>
      <c r="E54" s="245" t="s">
        <v>233</v>
      </c>
      <c r="F54" s="245" t="s">
        <v>233</v>
      </c>
      <c r="G54" s="245" t="s">
        <v>233</v>
      </c>
      <c r="H54" s="245" t="s">
        <v>233</v>
      </c>
      <c r="I54" s="245" t="s">
        <v>232</v>
      </c>
      <c r="J54" s="245" t="s">
        <v>233</v>
      </c>
      <c r="K54" s="245" t="s">
        <v>233</v>
      </c>
      <c r="L54" s="245" t="s">
        <v>232</v>
      </c>
      <c r="M54" s="245" t="s">
        <v>233</v>
      </c>
      <c r="N54" s="245" t="s">
        <v>232</v>
      </c>
      <c r="O54" s="245" t="s">
        <v>234</v>
      </c>
      <c r="P54" s="245" t="s">
        <v>233</v>
      </c>
      <c r="Q54" s="245" t="s">
        <v>233</v>
      </c>
      <c r="R54" s="245" t="s">
        <v>234</v>
      </c>
      <c r="S54" s="245" t="s">
        <v>234</v>
      </c>
      <c r="T54" s="245" t="s">
        <v>233</v>
      </c>
      <c r="U54" s="245" t="s">
        <v>233</v>
      </c>
      <c r="V54" s="245" t="s">
        <v>233</v>
      </c>
    </row>
    <row r="55" spans="1:42" x14ac:dyDescent="0.3">
      <c r="A55" s="245">
        <v>115235</v>
      </c>
      <c r="B55" s="245" t="s">
        <v>549</v>
      </c>
      <c r="C55" s="245" t="s">
        <v>233</v>
      </c>
      <c r="D55" s="245" t="s">
        <v>233</v>
      </c>
      <c r="E55" s="245" t="s">
        <v>233</v>
      </c>
      <c r="F55" s="245" t="s">
        <v>233</v>
      </c>
      <c r="G55" s="245" t="s">
        <v>233</v>
      </c>
      <c r="H55" s="245" t="s">
        <v>233</v>
      </c>
      <c r="I55" s="245" t="s">
        <v>232</v>
      </c>
      <c r="J55" s="245" t="s">
        <v>232</v>
      </c>
      <c r="K55" s="245" t="s">
        <v>233</v>
      </c>
      <c r="L55" s="245" t="s">
        <v>233</v>
      </c>
      <c r="M55" s="245" t="s">
        <v>232</v>
      </c>
      <c r="N55" s="245" t="s">
        <v>233</v>
      </c>
      <c r="O55" s="245" t="s">
        <v>233</v>
      </c>
      <c r="P55" s="245" t="s">
        <v>232</v>
      </c>
      <c r="Q55" s="245" t="s">
        <v>233</v>
      </c>
      <c r="R55" s="245" t="s">
        <v>233</v>
      </c>
      <c r="S55" s="245" t="s">
        <v>233</v>
      </c>
      <c r="T55" s="245" t="s">
        <v>234</v>
      </c>
      <c r="U55" s="245" t="s">
        <v>233</v>
      </c>
      <c r="V55" s="245" t="s">
        <v>233</v>
      </c>
    </row>
    <row r="56" spans="1:42" x14ac:dyDescent="0.3">
      <c r="A56" s="245">
        <v>115319</v>
      </c>
      <c r="B56" s="245" t="s">
        <v>549</v>
      </c>
      <c r="C56" s="245" t="s">
        <v>234</v>
      </c>
      <c r="D56" s="245" t="s">
        <v>232</v>
      </c>
      <c r="E56" s="245" t="s">
        <v>232</v>
      </c>
      <c r="F56" s="245" t="s">
        <v>232</v>
      </c>
      <c r="G56" s="245" t="s">
        <v>232</v>
      </c>
      <c r="H56" s="245" t="s">
        <v>232</v>
      </c>
      <c r="I56" s="245" t="s">
        <v>232</v>
      </c>
      <c r="J56" s="245" t="s">
        <v>232</v>
      </c>
      <c r="K56" s="245" t="s">
        <v>232</v>
      </c>
      <c r="L56" s="245" t="s">
        <v>234</v>
      </c>
      <c r="M56" s="245" t="s">
        <v>234</v>
      </c>
      <c r="N56" s="245" t="s">
        <v>234</v>
      </c>
      <c r="O56" s="245" t="s">
        <v>233</v>
      </c>
      <c r="P56" s="245" t="s">
        <v>233</v>
      </c>
      <c r="Q56" s="245" t="s">
        <v>234</v>
      </c>
      <c r="R56" s="245" t="s">
        <v>234</v>
      </c>
      <c r="S56" s="245" t="s">
        <v>233</v>
      </c>
      <c r="T56" s="245" t="s">
        <v>233</v>
      </c>
      <c r="U56" s="245" t="s">
        <v>234</v>
      </c>
      <c r="V56" s="245" t="s">
        <v>234</v>
      </c>
      <c r="W56" s="245" t="s">
        <v>406</v>
      </c>
      <c r="X56" s="245" t="s">
        <v>406</v>
      </c>
      <c r="Y56" s="245" t="s">
        <v>406</v>
      </c>
      <c r="Z56" s="245" t="s">
        <v>406</v>
      </c>
      <c r="AA56" s="245" t="s">
        <v>406</v>
      </c>
      <c r="AB56" s="245" t="s">
        <v>406</v>
      </c>
      <c r="AC56" s="245" t="s">
        <v>406</v>
      </c>
      <c r="AD56" s="245" t="s">
        <v>406</v>
      </c>
      <c r="AE56" s="245" t="s">
        <v>406</v>
      </c>
      <c r="AF56" s="245" t="s">
        <v>406</v>
      </c>
      <c r="AG56" s="245" t="s">
        <v>406</v>
      </c>
      <c r="AH56" s="245" t="s">
        <v>406</v>
      </c>
      <c r="AI56" s="245" t="s">
        <v>406</v>
      </c>
      <c r="AJ56" s="245" t="s">
        <v>406</v>
      </c>
      <c r="AK56" s="245" t="s">
        <v>406</v>
      </c>
      <c r="AL56" s="245" t="s">
        <v>406</v>
      </c>
      <c r="AM56" s="245" t="s">
        <v>406</v>
      </c>
      <c r="AN56" s="245" t="s">
        <v>406</v>
      </c>
      <c r="AO56" s="245" t="s">
        <v>406</v>
      </c>
      <c r="AP56" s="245" t="s">
        <v>406</v>
      </c>
    </row>
    <row r="57" spans="1:42" x14ac:dyDescent="0.3">
      <c r="A57" s="245">
        <v>115351</v>
      </c>
      <c r="B57" s="245" t="s">
        <v>549</v>
      </c>
      <c r="C57" s="245" t="s">
        <v>232</v>
      </c>
      <c r="D57" s="245" t="s">
        <v>232</v>
      </c>
      <c r="E57" s="245" t="s">
        <v>232</v>
      </c>
      <c r="F57" s="245" t="s">
        <v>234</v>
      </c>
      <c r="G57" s="245" t="s">
        <v>232</v>
      </c>
      <c r="H57" s="245" t="s">
        <v>232</v>
      </c>
      <c r="I57" s="245" t="s">
        <v>232</v>
      </c>
      <c r="J57" s="245" t="s">
        <v>234</v>
      </c>
      <c r="K57" s="245" t="s">
        <v>232</v>
      </c>
      <c r="L57" s="245" t="s">
        <v>232</v>
      </c>
      <c r="M57" s="245" t="s">
        <v>232</v>
      </c>
      <c r="N57" s="245" t="s">
        <v>232</v>
      </c>
      <c r="O57" s="245" t="s">
        <v>234</v>
      </c>
      <c r="P57" s="245" t="s">
        <v>233</v>
      </c>
      <c r="Q57" s="245" t="s">
        <v>232</v>
      </c>
      <c r="R57" s="245" t="s">
        <v>232</v>
      </c>
      <c r="S57" s="245" t="s">
        <v>234</v>
      </c>
      <c r="T57" s="245" t="s">
        <v>233</v>
      </c>
      <c r="U57" s="245" t="s">
        <v>234</v>
      </c>
      <c r="V57" s="245" t="s">
        <v>234</v>
      </c>
    </row>
    <row r="58" spans="1:42" x14ac:dyDescent="0.3">
      <c r="A58" s="245">
        <v>115390</v>
      </c>
      <c r="B58" s="245" t="s">
        <v>549</v>
      </c>
      <c r="C58" s="245" t="s">
        <v>234</v>
      </c>
      <c r="D58" s="245" t="s">
        <v>232</v>
      </c>
      <c r="E58" s="245" t="s">
        <v>232</v>
      </c>
      <c r="F58" s="245" t="s">
        <v>232</v>
      </c>
      <c r="G58" s="245" t="s">
        <v>234</v>
      </c>
      <c r="H58" s="245" t="s">
        <v>234</v>
      </c>
      <c r="I58" s="245" t="s">
        <v>234</v>
      </c>
      <c r="J58" s="245" t="s">
        <v>234</v>
      </c>
      <c r="K58" s="245" t="s">
        <v>234</v>
      </c>
      <c r="L58" s="245" t="s">
        <v>233</v>
      </c>
      <c r="M58" s="245" t="s">
        <v>234</v>
      </c>
      <c r="N58" s="245" t="s">
        <v>232</v>
      </c>
      <c r="O58" s="245" t="s">
        <v>232</v>
      </c>
      <c r="P58" s="245" t="s">
        <v>233</v>
      </c>
      <c r="Q58" s="245" t="s">
        <v>233</v>
      </c>
      <c r="R58" s="245" t="s">
        <v>234</v>
      </c>
      <c r="S58" s="245" t="s">
        <v>233</v>
      </c>
      <c r="T58" s="245" t="s">
        <v>233</v>
      </c>
      <c r="U58" s="245" t="s">
        <v>233</v>
      </c>
      <c r="V58" s="245" t="s">
        <v>233</v>
      </c>
    </row>
    <row r="59" spans="1:42" x14ac:dyDescent="0.3">
      <c r="A59" s="245">
        <v>115483</v>
      </c>
      <c r="B59" s="245" t="s">
        <v>549</v>
      </c>
      <c r="C59" s="245" t="s">
        <v>232</v>
      </c>
      <c r="D59" s="245" t="s">
        <v>232</v>
      </c>
      <c r="E59" s="245" t="s">
        <v>232</v>
      </c>
      <c r="F59" s="245" t="s">
        <v>232</v>
      </c>
      <c r="G59" s="245" t="s">
        <v>232</v>
      </c>
      <c r="H59" s="245" t="s">
        <v>234</v>
      </c>
      <c r="I59" s="245" t="s">
        <v>232</v>
      </c>
      <c r="J59" s="245" t="s">
        <v>233</v>
      </c>
      <c r="K59" s="245" t="s">
        <v>234</v>
      </c>
      <c r="L59" s="245" t="s">
        <v>233</v>
      </c>
      <c r="M59" s="245" t="s">
        <v>234</v>
      </c>
      <c r="N59" s="245" t="s">
        <v>232</v>
      </c>
      <c r="O59" s="245" t="s">
        <v>234</v>
      </c>
      <c r="P59" s="245" t="s">
        <v>234</v>
      </c>
      <c r="Q59" s="245" t="s">
        <v>234</v>
      </c>
      <c r="R59" s="245" t="s">
        <v>234</v>
      </c>
      <c r="S59" s="245" t="s">
        <v>233</v>
      </c>
      <c r="T59" s="245" t="s">
        <v>233</v>
      </c>
      <c r="U59" s="245" t="s">
        <v>233</v>
      </c>
      <c r="V59" s="245" t="s">
        <v>233</v>
      </c>
    </row>
    <row r="60" spans="1:42" x14ac:dyDescent="0.3">
      <c r="A60" s="245">
        <v>115602</v>
      </c>
      <c r="B60" s="245" t="s">
        <v>549</v>
      </c>
      <c r="C60" s="245" t="s">
        <v>232</v>
      </c>
      <c r="D60" s="245" t="s">
        <v>232</v>
      </c>
      <c r="E60" s="245" t="s">
        <v>232</v>
      </c>
      <c r="F60" s="245" t="s">
        <v>232</v>
      </c>
      <c r="G60" s="245" t="s">
        <v>232</v>
      </c>
      <c r="H60" s="245" t="s">
        <v>234</v>
      </c>
      <c r="I60" s="245" t="s">
        <v>234</v>
      </c>
      <c r="J60" s="245" t="s">
        <v>234</v>
      </c>
      <c r="K60" s="245" t="s">
        <v>234</v>
      </c>
      <c r="L60" s="245" t="s">
        <v>232</v>
      </c>
      <c r="M60" s="245" t="s">
        <v>234</v>
      </c>
      <c r="N60" s="245" t="s">
        <v>234</v>
      </c>
      <c r="O60" s="245" t="s">
        <v>232</v>
      </c>
      <c r="P60" s="245" t="s">
        <v>234</v>
      </c>
      <c r="Q60" s="245" t="s">
        <v>232</v>
      </c>
      <c r="R60" s="245" t="s">
        <v>233</v>
      </c>
      <c r="S60" s="245" t="s">
        <v>234</v>
      </c>
      <c r="T60" s="245" t="s">
        <v>234</v>
      </c>
      <c r="U60" s="245" t="s">
        <v>234</v>
      </c>
      <c r="V60" s="245" t="s">
        <v>234</v>
      </c>
      <c r="W60" s="245" t="s">
        <v>406</v>
      </c>
      <c r="X60" s="245" t="s">
        <v>406</v>
      </c>
      <c r="Y60" s="245" t="s">
        <v>406</v>
      </c>
      <c r="Z60" s="245" t="s">
        <v>406</v>
      </c>
      <c r="AA60" s="245" t="s">
        <v>406</v>
      </c>
      <c r="AB60" s="245" t="s">
        <v>406</v>
      </c>
      <c r="AC60" s="245" t="s">
        <v>406</v>
      </c>
      <c r="AD60" s="245" t="s">
        <v>406</v>
      </c>
      <c r="AE60" s="245" t="s">
        <v>406</v>
      </c>
      <c r="AF60" s="245" t="s">
        <v>406</v>
      </c>
      <c r="AG60" s="245" t="s">
        <v>406</v>
      </c>
      <c r="AH60" s="245" t="s">
        <v>406</v>
      </c>
      <c r="AI60" s="245" t="s">
        <v>406</v>
      </c>
      <c r="AJ60" s="245" t="s">
        <v>406</v>
      </c>
      <c r="AK60" s="245" t="s">
        <v>406</v>
      </c>
      <c r="AL60" s="245" t="s">
        <v>406</v>
      </c>
      <c r="AM60" s="245" t="s">
        <v>406</v>
      </c>
      <c r="AN60" s="245" t="s">
        <v>406</v>
      </c>
      <c r="AO60" s="245" t="s">
        <v>406</v>
      </c>
      <c r="AP60" s="245" t="s">
        <v>406</v>
      </c>
    </row>
    <row r="61" spans="1:42" x14ac:dyDescent="0.3">
      <c r="A61" s="245">
        <v>115639</v>
      </c>
      <c r="B61" s="245" t="s">
        <v>549</v>
      </c>
      <c r="C61" s="245" t="s">
        <v>232</v>
      </c>
      <c r="D61" s="245" t="s">
        <v>234</v>
      </c>
      <c r="E61" s="245" t="s">
        <v>232</v>
      </c>
      <c r="F61" s="245" t="s">
        <v>232</v>
      </c>
      <c r="G61" s="245" t="s">
        <v>232</v>
      </c>
      <c r="H61" s="245" t="s">
        <v>234</v>
      </c>
      <c r="I61" s="245" t="s">
        <v>234</v>
      </c>
      <c r="J61" s="245" t="s">
        <v>233</v>
      </c>
      <c r="K61" s="245" t="s">
        <v>234</v>
      </c>
      <c r="L61" s="245" t="s">
        <v>234</v>
      </c>
      <c r="M61" s="245" t="s">
        <v>233</v>
      </c>
      <c r="N61" s="245" t="s">
        <v>233</v>
      </c>
      <c r="O61" s="245" t="s">
        <v>233</v>
      </c>
      <c r="P61" s="245" t="s">
        <v>233</v>
      </c>
      <c r="Q61" s="245" t="s">
        <v>233</v>
      </c>
      <c r="R61" s="245" t="s">
        <v>233</v>
      </c>
      <c r="S61" s="245" t="s">
        <v>233</v>
      </c>
      <c r="T61" s="245" t="s">
        <v>233</v>
      </c>
      <c r="U61" s="245" t="s">
        <v>233</v>
      </c>
      <c r="V61" s="245" t="s">
        <v>233</v>
      </c>
    </row>
    <row r="62" spans="1:42" x14ac:dyDescent="0.3">
      <c r="A62" s="245">
        <v>115679</v>
      </c>
      <c r="B62" s="245" t="s">
        <v>549</v>
      </c>
      <c r="C62" s="245" t="s">
        <v>232</v>
      </c>
      <c r="D62" s="245" t="s">
        <v>232</v>
      </c>
      <c r="E62" s="245" t="s">
        <v>232</v>
      </c>
      <c r="F62" s="245" t="s">
        <v>232</v>
      </c>
      <c r="G62" s="245" t="s">
        <v>232</v>
      </c>
      <c r="H62" s="245" t="s">
        <v>234</v>
      </c>
      <c r="I62" s="245" t="s">
        <v>234</v>
      </c>
      <c r="J62" s="245" t="s">
        <v>234</v>
      </c>
      <c r="K62" s="245" t="s">
        <v>234</v>
      </c>
      <c r="L62" s="245" t="s">
        <v>234</v>
      </c>
      <c r="M62" s="245" t="s">
        <v>234</v>
      </c>
      <c r="N62" s="245" t="s">
        <v>234</v>
      </c>
      <c r="O62" s="245" t="s">
        <v>234</v>
      </c>
      <c r="P62" s="245" t="s">
        <v>234</v>
      </c>
      <c r="Q62" s="245" t="s">
        <v>234</v>
      </c>
      <c r="R62" s="245" t="s">
        <v>233</v>
      </c>
      <c r="S62" s="245" t="s">
        <v>233</v>
      </c>
      <c r="T62" s="245" t="s">
        <v>233</v>
      </c>
      <c r="U62" s="245" t="s">
        <v>233</v>
      </c>
      <c r="V62" s="245" t="s">
        <v>233</v>
      </c>
    </row>
    <row r="63" spans="1:42" x14ac:dyDescent="0.3">
      <c r="A63" s="245">
        <v>115761</v>
      </c>
      <c r="B63" s="245" t="s">
        <v>549</v>
      </c>
      <c r="C63" s="245" t="s">
        <v>233</v>
      </c>
      <c r="D63" s="245" t="s">
        <v>232</v>
      </c>
      <c r="E63" s="245" t="s">
        <v>232</v>
      </c>
      <c r="F63" s="245" t="s">
        <v>232</v>
      </c>
      <c r="G63" s="245" t="s">
        <v>234</v>
      </c>
      <c r="H63" s="245" t="s">
        <v>234</v>
      </c>
      <c r="I63" s="245" t="s">
        <v>232</v>
      </c>
      <c r="J63" s="245" t="s">
        <v>234</v>
      </c>
      <c r="K63" s="245" t="s">
        <v>234</v>
      </c>
      <c r="L63" s="245" t="s">
        <v>233</v>
      </c>
      <c r="M63" s="245" t="s">
        <v>234</v>
      </c>
      <c r="N63" s="245" t="s">
        <v>233</v>
      </c>
      <c r="O63" s="245" t="s">
        <v>232</v>
      </c>
      <c r="P63" s="245" t="s">
        <v>234</v>
      </c>
      <c r="Q63" s="245" t="s">
        <v>232</v>
      </c>
      <c r="R63" s="245" t="s">
        <v>234</v>
      </c>
      <c r="S63" s="245" t="s">
        <v>232</v>
      </c>
      <c r="T63" s="245" t="s">
        <v>234</v>
      </c>
      <c r="U63" s="245" t="s">
        <v>232</v>
      </c>
      <c r="V63" s="245" t="s">
        <v>234</v>
      </c>
    </row>
    <row r="64" spans="1:42" x14ac:dyDescent="0.3">
      <c r="A64" s="245">
        <v>115767</v>
      </c>
      <c r="B64" s="245" t="s">
        <v>549</v>
      </c>
      <c r="C64" s="245" t="s">
        <v>232</v>
      </c>
      <c r="D64" s="245" t="s">
        <v>232</v>
      </c>
      <c r="E64" s="245" t="s">
        <v>232</v>
      </c>
      <c r="F64" s="245" t="s">
        <v>232</v>
      </c>
      <c r="G64" s="245" t="s">
        <v>234</v>
      </c>
      <c r="H64" s="245" t="s">
        <v>232</v>
      </c>
      <c r="I64" s="245" t="s">
        <v>233</v>
      </c>
      <c r="J64" s="245" t="s">
        <v>232</v>
      </c>
      <c r="K64" s="245" t="s">
        <v>233</v>
      </c>
      <c r="L64" s="245" t="s">
        <v>232</v>
      </c>
      <c r="M64" s="245" t="s">
        <v>233</v>
      </c>
      <c r="N64" s="245" t="s">
        <v>232</v>
      </c>
      <c r="O64" s="245" t="s">
        <v>232</v>
      </c>
      <c r="P64" s="245" t="s">
        <v>233</v>
      </c>
      <c r="Q64" s="245" t="s">
        <v>233</v>
      </c>
      <c r="R64" s="245" t="s">
        <v>233</v>
      </c>
      <c r="S64" s="245" t="s">
        <v>233</v>
      </c>
      <c r="T64" s="245" t="s">
        <v>233</v>
      </c>
      <c r="U64" s="245" t="s">
        <v>233</v>
      </c>
      <c r="V64" s="245" t="s">
        <v>233</v>
      </c>
      <c r="W64" s="245" t="s">
        <v>406</v>
      </c>
      <c r="X64" s="245" t="s">
        <v>406</v>
      </c>
      <c r="Y64" s="245" t="s">
        <v>406</v>
      </c>
      <c r="Z64" s="245" t="s">
        <v>406</v>
      </c>
      <c r="AA64" s="245" t="s">
        <v>406</v>
      </c>
      <c r="AB64" s="245" t="s">
        <v>406</v>
      </c>
      <c r="AC64" s="245" t="s">
        <v>406</v>
      </c>
      <c r="AD64" s="245" t="s">
        <v>406</v>
      </c>
      <c r="AE64" s="245" t="s">
        <v>406</v>
      </c>
      <c r="AF64" s="245" t="s">
        <v>406</v>
      </c>
      <c r="AG64" s="245" t="s">
        <v>406</v>
      </c>
      <c r="AH64" s="245" t="s">
        <v>406</v>
      </c>
      <c r="AI64" s="245" t="s">
        <v>406</v>
      </c>
      <c r="AJ64" s="245" t="s">
        <v>406</v>
      </c>
      <c r="AK64" s="245" t="s">
        <v>406</v>
      </c>
      <c r="AL64" s="245" t="s">
        <v>406</v>
      </c>
      <c r="AM64" s="245" t="s">
        <v>406</v>
      </c>
      <c r="AN64" s="245" t="s">
        <v>406</v>
      </c>
      <c r="AO64" s="245" t="s">
        <v>406</v>
      </c>
      <c r="AP64" s="245" t="s">
        <v>406</v>
      </c>
    </row>
    <row r="65" spans="1:42" x14ac:dyDescent="0.3">
      <c r="A65" s="245">
        <v>115874</v>
      </c>
      <c r="B65" s="245" t="s">
        <v>549</v>
      </c>
      <c r="C65" s="245" t="s">
        <v>233</v>
      </c>
      <c r="D65" s="245" t="s">
        <v>233</v>
      </c>
      <c r="E65" s="245" t="s">
        <v>233</v>
      </c>
      <c r="F65" s="245" t="s">
        <v>233</v>
      </c>
      <c r="G65" s="245" t="s">
        <v>234</v>
      </c>
      <c r="H65" s="245" t="s">
        <v>234</v>
      </c>
      <c r="I65" s="245" t="s">
        <v>234</v>
      </c>
      <c r="J65" s="245" t="s">
        <v>234</v>
      </c>
      <c r="K65" s="245" t="s">
        <v>234</v>
      </c>
      <c r="L65" s="245" t="s">
        <v>234</v>
      </c>
      <c r="M65" s="245" t="s">
        <v>232</v>
      </c>
      <c r="N65" s="245" t="s">
        <v>232</v>
      </c>
      <c r="O65" s="245" t="s">
        <v>234</v>
      </c>
      <c r="P65" s="245" t="s">
        <v>234</v>
      </c>
      <c r="Q65" s="245" t="s">
        <v>234</v>
      </c>
      <c r="R65" s="245" t="s">
        <v>234</v>
      </c>
      <c r="S65" s="245" t="s">
        <v>234</v>
      </c>
      <c r="T65" s="245" t="s">
        <v>234</v>
      </c>
      <c r="U65" s="245" t="s">
        <v>234</v>
      </c>
      <c r="V65" s="245" t="s">
        <v>234</v>
      </c>
    </row>
    <row r="66" spans="1:42" x14ac:dyDescent="0.3">
      <c r="A66" s="245">
        <v>115972</v>
      </c>
      <c r="B66" s="245" t="s">
        <v>549</v>
      </c>
      <c r="C66" s="245" t="s">
        <v>232</v>
      </c>
      <c r="D66" s="245" t="s">
        <v>233</v>
      </c>
      <c r="E66" s="245" t="s">
        <v>234</v>
      </c>
      <c r="F66" s="245" t="s">
        <v>233</v>
      </c>
      <c r="G66" s="245" t="s">
        <v>233</v>
      </c>
      <c r="H66" s="245" t="s">
        <v>233</v>
      </c>
      <c r="I66" s="245" t="s">
        <v>233</v>
      </c>
      <c r="J66" s="245" t="s">
        <v>233</v>
      </c>
      <c r="K66" s="245" t="s">
        <v>232</v>
      </c>
      <c r="L66" s="245" t="s">
        <v>233</v>
      </c>
      <c r="M66" s="245" t="s">
        <v>232</v>
      </c>
      <c r="N66" s="245" t="s">
        <v>233</v>
      </c>
      <c r="O66" s="245" t="s">
        <v>232</v>
      </c>
      <c r="P66" s="245" t="s">
        <v>232</v>
      </c>
      <c r="Q66" s="245" t="s">
        <v>233</v>
      </c>
      <c r="R66" s="245" t="s">
        <v>234</v>
      </c>
      <c r="S66" s="245" t="s">
        <v>232</v>
      </c>
      <c r="T66" s="245" t="s">
        <v>234</v>
      </c>
      <c r="U66" s="245" t="s">
        <v>234</v>
      </c>
      <c r="V66" s="245" t="s">
        <v>232</v>
      </c>
    </row>
    <row r="67" spans="1:42" x14ac:dyDescent="0.3">
      <c r="A67" s="245">
        <v>116005</v>
      </c>
      <c r="B67" s="245" t="s">
        <v>549</v>
      </c>
      <c r="C67" s="245" t="s">
        <v>233</v>
      </c>
      <c r="D67" s="245" t="s">
        <v>233</v>
      </c>
      <c r="E67" s="245" t="s">
        <v>232</v>
      </c>
      <c r="F67" s="245" t="s">
        <v>233</v>
      </c>
      <c r="G67" s="245" t="s">
        <v>233</v>
      </c>
      <c r="H67" s="245" t="s">
        <v>233</v>
      </c>
      <c r="I67" s="245" t="s">
        <v>232</v>
      </c>
      <c r="J67" s="245" t="s">
        <v>232</v>
      </c>
      <c r="K67" s="245" t="s">
        <v>233</v>
      </c>
      <c r="L67" s="245" t="s">
        <v>234</v>
      </c>
      <c r="M67" s="245" t="s">
        <v>232</v>
      </c>
      <c r="N67" s="245" t="s">
        <v>232</v>
      </c>
      <c r="O67" s="245" t="s">
        <v>232</v>
      </c>
      <c r="P67" s="245" t="s">
        <v>232</v>
      </c>
      <c r="Q67" s="245" t="s">
        <v>232</v>
      </c>
      <c r="R67" s="245" t="s">
        <v>233</v>
      </c>
      <c r="S67" s="245" t="s">
        <v>233</v>
      </c>
      <c r="T67" s="245" t="s">
        <v>233</v>
      </c>
      <c r="U67" s="245" t="s">
        <v>233</v>
      </c>
      <c r="V67" s="245" t="s">
        <v>233</v>
      </c>
    </row>
    <row r="68" spans="1:42" x14ac:dyDescent="0.3">
      <c r="A68" s="245">
        <v>116114</v>
      </c>
      <c r="B68" s="245" t="s">
        <v>549</v>
      </c>
      <c r="C68" s="245" t="s">
        <v>233</v>
      </c>
      <c r="D68" s="245" t="s">
        <v>234</v>
      </c>
      <c r="E68" s="245" t="s">
        <v>234</v>
      </c>
      <c r="F68" s="245" t="s">
        <v>234</v>
      </c>
      <c r="G68" s="245" t="s">
        <v>234</v>
      </c>
      <c r="H68" s="245" t="s">
        <v>234</v>
      </c>
      <c r="I68" s="245" t="s">
        <v>233</v>
      </c>
      <c r="J68" s="245" t="s">
        <v>233</v>
      </c>
      <c r="K68" s="245" t="s">
        <v>233</v>
      </c>
      <c r="L68" s="245" t="s">
        <v>233</v>
      </c>
      <c r="M68" s="245" t="s">
        <v>234</v>
      </c>
      <c r="N68" s="245" t="s">
        <v>233</v>
      </c>
      <c r="O68" s="245" t="s">
        <v>233</v>
      </c>
      <c r="P68" s="245" t="s">
        <v>234</v>
      </c>
      <c r="Q68" s="245" t="s">
        <v>233</v>
      </c>
      <c r="R68" s="245" t="s">
        <v>233</v>
      </c>
      <c r="S68" s="245" t="s">
        <v>233</v>
      </c>
      <c r="T68" s="245" t="s">
        <v>233</v>
      </c>
      <c r="U68" s="245" t="s">
        <v>233</v>
      </c>
      <c r="V68" s="245" t="s">
        <v>233</v>
      </c>
    </row>
    <row r="69" spans="1:42" x14ac:dyDescent="0.3">
      <c r="A69" s="245">
        <v>116133</v>
      </c>
      <c r="B69" s="245" t="s">
        <v>549</v>
      </c>
      <c r="C69" s="245" t="s">
        <v>234</v>
      </c>
      <c r="D69" s="245" t="s">
        <v>232</v>
      </c>
      <c r="E69" s="245" t="s">
        <v>232</v>
      </c>
      <c r="F69" s="245" t="s">
        <v>232</v>
      </c>
      <c r="G69" s="245" t="s">
        <v>233</v>
      </c>
      <c r="H69" s="245" t="s">
        <v>234</v>
      </c>
      <c r="I69" s="245" t="s">
        <v>232</v>
      </c>
      <c r="J69" s="245" t="s">
        <v>234</v>
      </c>
      <c r="K69" s="245" t="s">
        <v>232</v>
      </c>
      <c r="L69" s="245" t="s">
        <v>233</v>
      </c>
      <c r="M69" s="245" t="s">
        <v>232</v>
      </c>
      <c r="N69" s="245" t="s">
        <v>232</v>
      </c>
      <c r="O69" s="245" t="s">
        <v>232</v>
      </c>
      <c r="P69" s="245" t="s">
        <v>234</v>
      </c>
      <c r="Q69" s="245" t="s">
        <v>232</v>
      </c>
      <c r="R69" s="245" t="s">
        <v>234</v>
      </c>
      <c r="S69" s="245" t="s">
        <v>234</v>
      </c>
      <c r="T69" s="245" t="s">
        <v>234</v>
      </c>
      <c r="U69" s="245" t="s">
        <v>233</v>
      </c>
      <c r="V69" s="245" t="s">
        <v>232</v>
      </c>
    </row>
    <row r="70" spans="1:42" x14ac:dyDescent="0.3">
      <c r="A70" s="245">
        <v>116269</v>
      </c>
      <c r="B70" s="245" t="s">
        <v>549</v>
      </c>
      <c r="C70" s="245" t="s">
        <v>233</v>
      </c>
      <c r="D70" s="245" t="s">
        <v>234</v>
      </c>
      <c r="E70" s="245" t="s">
        <v>234</v>
      </c>
      <c r="F70" s="245" t="s">
        <v>232</v>
      </c>
      <c r="G70" s="245" t="s">
        <v>234</v>
      </c>
      <c r="H70" s="245" t="s">
        <v>232</v>
      </c>
      <c r="I70" s="245" t="s">
        <v>234</v>
      </c>
      <c r="J70" s="245" t="s">
        <v>232</v>
      </c>
      <c r="K70" s="245" t="s">
        <v>234</v>
      </c>
      <c r="L70" s="245" t="s">
        <v>233</v>
      </c>
      <c r="M70" s="245" t="s">
        <v>234</v>
      </c>
      <c r="N70" s="245" t="s">
        <v>233</v>
      </c>
      <c r="O70" s="245" t="s">
        <v>233</v>
      </c>
      <c r="P70" s="245" t="s">
        <v>234</v>
      </c>
      <c r="Q70" s="245" t="s">
        <v>233</v>
      </c>
      <c r="R70" s="245" t="s">
        <v>234</v>
      </c>
      <c r="S70" s="245" t="s">
        <v>233</v>
      </c>
      <c r="T70" s="245" t="s">
        <v>233</v>
      </c>
      <c r="U70" s="245" t="s">
        <v>234</v>
      </c>
      <c r="V70" s="245" t="s">
        <v>234</v>
      </c>
    </row>
    <row r="71" spans="1:42" x14ac:dyDescent="0.3">
      <c r="A71" s="245">
        <v>116318</v>
      </c>
      <c r="B71" s="245" t="s">
        <v>549</v>
      </c>
      <c r="C71" s="245" t="s">
        <v>234</v>
      </c>
      <c r="D71" s="245" t="s">
        <v>233</v>
      </c>
      <c r="E71" s="245" t="s">
        <v>233</v>
      </c>
      <c r="F71" s="245" t="s">
        <v>233</v>
      </c>
      <c r="G71" s="245" t="s">
        <v>234</v>
      </c>
      <c r="H71" s="245" t="s">
        <v>234</v>
      </c>
      <c r="I71" s="245" t="s">
        <v>232</v>
      </c>
      <c r="J71" s="245" t="s">
        <v>232</v>
      </c>
      <c r="K71" s="245" t="s">
        <v>232</v>
      </c>
      <c r="L71" s="245" t="s">
        <v>232</v>
      </c>
      <c r="M71" s="245" t="s">
        <v>234</v>
      </c>
      <c r="N71" s="245" t="s">
        <v>232</v>
      </c>
      <c r="O71" s="245" t="s">
        <v>234</v>
      </c>
      <c r="P71" s="245" t="s">
        <v>232</v>
      </c>
      <c r="Q71" s="245" t="s">
        <v>233</v>
      </c>
      <c r="R71" s="245" t="s">
        <v>234</v>
      </c>
      <c r="S71" s="245" t="s">
        <v>232</v>
      </c>
      <c r="T71" s="245" t="s">
        <v>233</v>
      </c>
      <c r="U71" s="245" t="s">
        <v>234</v>
      </c>
      <c r="V71" s="245" t="s">
        <v>232</v>
      </c>
    </row>
    <row r="72" spans="1:42" x14ac:dyDescent="0.3">
      <c r="A72" s="245">
        <v>116333</v>
      </c>
      <c r="B72" s="245" t="s">
        <v>549</v>
      </c>
      <c r="C72" s="245" t="s">
        <v>233</v>
      </c>
      <c r="D72" s="245" t="s">
        <v>232</v>
      </c>
      <c r="E72" s="245" t="s">
        <v>234</v>
      </c>
      <c r="F72" s="245" t="s">
        <v>233</v>
      </c>
      <c r="G72" s="245" t="s">
        <v>233</v>
      </c>
      <c r="H72" s="245" t="s">
        <v>234</v>
      </c>
      <c r="I72" s="245" t="s">
        <v>234</v>
      </c>
      <c r="J72" s="245" t="s">
        <v>234</v>
      </c>
      <c r="K72" s="245" t="s">
        <v>234</v>
      </c>
      <c r="L72" s="245" t="s">
        <v>233</v>
      </c>
      <c r="M72" s="245" t="s">
        <v>233</v>
      </c>
      <c r="N72" s="245" t="s">
        <v>234</v>
      </c>
      <c r="O72" s="245" t="s">
        <v>234</v>
      </c>
      <c r="P72" s="245" t="s">
        <v>234</v>
      </c>
      <c r="Q72" s="245" t="s">
        <v>234</v>
      </c>
      <c r="R72" s="245" t="s">
        <v>234</v>
      </c>
      <c r="S72" s="245" t="s">
        <v>234</v>
      </c>
      <c r="T72" s="245" t="s">
        <v>233</v>
      </c>
      <c r="U72" s="245" t="s">
        <v>233</v>
      </c>
      <c r="V72" s="245" t="s">
        <v>233</v>
      </c>
    </row>
    <row r="73" spans="1:42" x14ac:dyDescent="0.3">
      <c r="A73" s="245">
        <v>116346</v>
      </c>
      <c r="B73" s="245" t="s">
        <v>549</v>
      </c>
      <c r="C73" s="245" t="s">
        <v>232</v>
      </c>
      <c r="D73" s="245" t="s">
        <v>233</v>
      </c>
      <c r="E73" s="245" t="s">
        <v>232</v>
      </c>
      <c r="F73" s="245" t="s">
        <v>233</v>
      </c>
      <c r="G73" s="245" t="s">
        <v>232</v>
      </c>
      <c r="H73" s="245" t="s">
        <v>234</v>
      </c>
      <c r="I73" s="245" t="s">
        <v>232</v>
      </c>
      <c r="J73" s="245" t="s">
        <v>234</v>
      </c>
      <c r="K73" s="245" t="s">
        <v>232</v>
      </c>
      <c r="L73" s="245" t="s">
        <v>234</v>
      </c>
      <c r="M73" s="245" t="s">
        <v>233</v>
      </c>
      <c r="N73" s="245" t="s">
        <v>232</v>
      </c>
      <c r="O73" s="245" t="s">
        <v>234</v>
      </c>
      <c r="P73" s="245" t="s">
        <v>232</v>
      </c>
      <c r="Q73" s="245" t="s">
        <v>232</v>
      </c>
      <c r="R73" s="245" t="s">
        <v>233</v>
      </c>
      <c r="S73" s="245" t="s">
        <v>233</v>
      </c>
      <c r="T73" s="245" t="s">
        <v>233</v>
      </c>
      <c r="U73" s="245" t="s">
        <v>232</v>
      </c>
      <c r="V73" s="245" t="s">
        <v>233</v>
      </c>
    </row>
    <row r="74" spans="1:42" x14ac:dyDescent="0.3">
      <c r="A74" s="245">
        <v>116363</v>
      </c>
      <c r="B74" s="245" t="s">
        <v>549</v>
      </c>
      <c r="C74" s="245" t="s">
        <v>233</v>
      </c>
      <c r="D74" s="245" t="s">
        <v>232</v>
      </c>
      <c r="E74" s="245" t="s">
        <v>233</v>
      </c>
      <c r="F74" s="245" t="s">
        <v>233</v>
      </c>
      <c r="G74" s="245" t="s">
        <v>233</v>
      </c>
      <c r="H74" s="245" t="s">
        <v>233</v>
      </c>
      <c r="I74" s="245" t="s">
        <v>233</v>
      </c>
      <c r="J74" s="245" t="s">
        <v>232</v>
      </c>
      <c r="K74" s="245" t="s">
        <v>233</v>
      </c>
      <c r="L74" s="245" t="s">
        <v>233</v>
      </c>
      <c r="M74" s="245" t="s">
        <v>232</v>
      </c>
      <c r="N74" s="245" t="s">
        <v>232</v>
      </c>
      <c r="O74" s="245" t="s">
        <v>233</v>
      </c>
      <c r="P74" s="245" t="s">
        <v>232</v>
      </c>
      <c r="Q74" s="245" t="s">
        <v>232</v>
      </c>
      <c r="R74" s="245" t="s">
        <v>233</v>
      </c>
      <c r="S74" s="245" t="s">
        <v>233</v>
      </c>
      <c r="T74" s="245" t="s">
        <v>233</v>
      </c>
      <c r="U74" s="245" t="s">
        <v>234</v>
      </c>
      <c r="V74" s="245" t="s">
        <v>233</v>
      </c>
    </row>
    <row r="75" spans="1:42" x14ac:dyDescent="0.3">
      <c r="A75" s="245">
        <v>116504</v>
      </c>
      <c r="B75" s="245" t="s">
        <v>549</v>
      </c>
      <c r="C75" s="245" t="s">
        <v>233</v>
      </c>
      <c r="D75" s="245" t="s">
        <v>233</v>
      </c>
      <c r="E75" s="245" t="s">
        <v>233</v>
      </c>
      <c r="F75" s="245" t="s">
        <v>233</v>
      </c>
      <c r="G75" s="245" t="s">
        <v>233</v>
      </c>
      <c r="H75" s="245" t="s">
        <v>233</v>
      </c>
      <c r="I75" s="245" t="s">
        <v>233</v>
      </c>
      <c r="J75" s="245" t="s">
        <v>233</v>
      </c>
      <c r="K75" s="245" t="s">
        <v>233</v>
      </c>
      <c r="L75" s="245" t="s">
        <v>233</v>
      </c>
      <c r="M75" s="245" t="s">
        <v>234</v>
      </c>
      <c r="N75" s="245" t="s">
        <v>234</v>
      </c>
      <c r="O75" s="245" t="s">
        <v>234</v>
      </c>
      <c r="P75" s="245" t="s">
        <v>234</v>
      </c>
      <c r="Q75" s="245" t="s">
        <v>234</v>
      </c>
      <c r="R75" s="245" t="s">
        <v>233</v>
      </c>
      <c r="S75" s="245" t="s">
        <v>233</v>
      </c>
      <c r="T75" s="245" t="s">
        <v>233</v>
      </c>
      <c r="U75" s="245" t="s">
        <v>233</v>
      </c>
      <c r="V75" s="245" t="s">
        <v>233</v>
      </c>
    </row>
    <row r="76" spans="1:42" x14ac:dyDescent="0.3">
      <c r="A76" s="245">
        <v>116548</v>
      </c>
      <c r="B76" s="245" t="s">
        <v>549</v>
      </c>
      <c r="C76" s="245" t="s">
        <v>233</v>
      </c>
      <c r="D76" s="245" t="s">
        <v>233</v>
      </c>
      <c r="E76" s="245" t="s">
        <v>233</v>
      </c>
      <c r="F76" s="245" t="s">
        <v>233</v>
      </c>
      <c r="G76" s="245" t="s">
        <v>233</v>
      </c>
      <c r="H76" s="245" t="s">
        <v>233</v>
      </c>
      <c r="I76" s="245" t="s">
        <v>233</v>
      </c>
      <c r="J76" s="245" t="s">
        <v>233</v>
      </c>
      <c r="K76" s="245" t="s">
        <v>233</v>
      </c>
      <c r="L76" s="245" t="s">
        <v>233</v>
      </c>
      <c r="M76" s="245" t="s">
        <v>232</v>
      </c>
      <c r="N76" s="245" t="s">
        <v>232</v>
      </c>
      <c r="O76" s="245" t="s">
        <v>232</v>
      </c>
      <c r="P76" s="245" t="s">
        <v>233</v>
      </c>
      <c r="Q76" s="245" t="s">
        <v>232</v>
      </c>
      <c r="R76" s="245" t="s">
        <v>234</v>
      </c>
      <c r="S76" s="245" t="s">
        <v>234</v>
      </c>
      <c r="T76" s="245" t="s">
        <v>234</v>
      </c>
      <c r="U76" s="245" t="s">
        <v>234</v>
      </c>
      <c r="V76" s="245" t="s">
        <v>233</v>
      </c>
    </row>
    <row r="77" spans="1:42" x14ac:dyDescent="0.3">
      <c r="A77" s="245">
        <v>116558</v>
      </c>
      <c r="B77" s="245" t="s">
        <v>549</v>
      </c>
      <c r="C77" s="245" t="s">
        <v>233</v>
      </c>
      <c r="D77" s="245" t="s">
        <v>233</v>
      </c>
      <c r="E77" s="245" t="s">
        <v>232</v>
      </c>
      <c r="F77" s="245" t="s">
        <v>233</v>
      </c>
      <c r="G77" s="245" t="s">
        <v>233</v>
      </c>
      <c r="H77" s="245" t="s">
        <v>233</v>
      </c>
      <c r="I77" s="245" t="s">
        <v>234</v>
      </c>
      <c r="J77" s="245" t="s">
        <v>233</v>
      </c>
      <c r="K77" s="245" t="s">
        <v>233</v>
      </c>
      <c r="L77" s="245" t="s">
        <v>234</v>
      </c>
      <c r="M77" s="245" t="s">
        <v>232</v>
      </c>
      <c r="N77" s="245" t="s">
        <v>232</v>
      </c>
      <c r="O77" s="245" t="s">
        <v>233</v>
      </c>
      <c r="P77" s="245" t="s">
        <v>232</v>
      </c>
      <c r="Q77" s="245" t="s">
        <v>232</v>
      </c>
      <c r="R77" s="245" t="s">
        <v>232</v>
      </c>
      <c r="S77" s="245" t="s">
        <v>232</v>
      </c>
      <c r="T77" s="245" t="s">
        <v>233</v>
      </c>
      <c r="U77" s="245" t="s">
        <v>232</v>
      </c>
      <c r="V77" s="245" t="s">
        <v>232</v>
      </c>
      <c r="W77" s="245" t="s">
        <v>406</v>
      </c>
      <c r="X77" s="245" t="s">
        <v>406</v>
      </c>
      <c r="Y77" s="245" t="s">
        <v>406</v>
      </c>
      <c r="Z77" s="245" t="s">
        <v>406</v>
      </c>
      <c r="AA77" s="245" t="s">
        <v>406</v>
      </c>
      <c r="AB77" s="245" t="s">
        <v>406</v>
      </c>
      <c r="AC77" s="245" t="s">
        <v>406</v>
      </c>
      <c r="AD77" s="245" t="s">
        <v>406</v>
      </c>
      <c r="AE77" s="245" t="s">
        <v>406</v>
      </c>
      <c r="AF77" s="245" t="s">
        <v>406</v>
      </c>
      <c r="AG77" s="245" t="s">
        <v>406</v>
      </c>
      <c r="AH77" s="245" t="s">
        <v>406</v>
      </c>
      <c r="AI77" s="245" t="s">
        <v>406</v>
      </c>
      <c r="AJ77" s="245" t="s">
        <v>406</v>
      </c>
      <c r="AK77" s="245" t="s">
        <v>406</v>
      </c>
      <c r="AL77" s="245" t="s">
        <v>406</v>
      </c>
      <c r="AM77" s="245" t="s">
        <v>406</v>
      </c>
      <c r="AN77" s="245" t="s">
        <v>406</v>
      </c>
      <c r="AO77" s="245" t="s">
        <v>406</v>
      </c>
      <c r="AP77" s="245" t="s">
        <v>406</v>
      </c>
    </row>
    <row r="78" spans="1:42" x14ac:dyDescent="0.3">
      <c r="A78" s="245">
        <v>116560</v>
      </c>
      <c r="B78" s="245" t="s">
        <v>549</v>
      </c>
      <c r="C78" s="245" t="s">
        <v>233</v>
      </c>
      <c r="D78" s="245" t="s">
        <v>233</v>
      </c>
      <c r="E78" s="245" t="s">
        <v>232</v>
      </c>
      <c r="F78" s="245" t="s">
        <v>233</v>
      </c>
      <c r="G78" s="245" t="s">
        <v>232</v>
      </c>
      <c r="H78" s="245" t="s">
        <v>232</v>
      </c>
      <c r="I78" s="245" t="s">
        <v>234</v>
      </c>
      <c r="J78" s="245" t="s">
        <v>233</v>
      </c>
      <c r="K78" s="245" t="s">
        <v>233</v>
      </c>
      <c r="L78" s="245" t="s">
        <v>233</v>
      </c>
      <c r="M78" s="245" t="s">
        <v>232</v>
      </c>
      <c r="N78" s="245" t="s">
        <v>234</v>
      </c>
      <c r="O78" s="245" t="s">
        <v>234</v>
      </c>
      <c r="P78" s="245" t="s">
        <v>234</v>
      </c>
      <c r="Q78" s="245" t="s">
        <v>233</v>
      </c>
      <c r="R78" s="245" t="s">
        <v>233</v>
      </c>
      <c r="S78" s="245" t="s">
        <v>233</v>
      </c>
      <c r="T78" s="245" t="s">
        <v>233</v>
      </c>
      <c r="U78" s="245" t="s">
        <v>233</v>
      </c>
      <c r="V78" s="245" t="s">
        <v>233</v>
      </c>
    </row>
    <row r="79" spans="1:42" x14ac:dyDescent="0.3">
      <c r="A79" s="245">
        <v>116574</v>
      </c>
      <c r="B79" s="245" t="s">
        <v>549</v>
      </c>
      <c r="C79" s="245" t="s">
        <v>233</v>
      </c>
      <c r="D79" s="245" t="s">
        <v>232</v>
      </c>
      <c r="E79" s="245" t="s">
        <v>232</v>
      </c>
      <c r="F79" s="245" t="s">
        <v>232</v>
      </c>
      <c r="G79" s="245" t="s">
        <v>232</v>
      </c>
      <c r="H79" s="245" t="s">
        <v>234</v>
      </c>
      <c r="I79" s="245" t="s">
        <v>232</v>
      </c>
      <c r="J79" s="245" t="s">
        <v>232</v>
      </c>
      <c r="K79" s="245" t="s">
        <v>234</v>
      </c>
      <c r="L79" s="245" t="s">
        <v>232</v>
      </c>
      <c r="M79" s="245" t="s">
        <v>234</v>
      </c>
      <c r="N79" s="245" t="s">
        <v>234</v>
      </c>
      <c r="O79" s="245" t="s">
        <v>234</v>
      </c>
      <c r="P79" s="245" t="s">
        <v>234</v>
      </c>
      <c r="Q79" s="245" t="s">
        <v>232</v>
      </c>
      <c r="R79" s="245" t="s">
        <v>233</v>
      </c>
      <c r="S79" s="245" t="s">
        <v>233</v>
      </c>
      <c r="T79" s="245" t="s">
        <v>233</v>
      </c>
      <c r="U79" s="245" t="s">
        <v>233</v>
      </c>
      <c r="V79" s="245" t="s">
        <v>233</v>
      </c>
    </row>
    <row r="80" spans="1:42" x14ac:dyDescent="0.3">
      <c r="A80" s="245">
        <v>116595</v>
      </c>
      <c r="B80" s="245" t="s">
        <v>549</v>
      </c>
      <c r="C80" s="245" t="s">
        <v>234</v>
      </c>
      <c r="D80" s="245" t="s">
        <v>232</v>
      </c>
      <c r="E80" s="245" t="s">
        <v>232</v>
      </c>
      <c r="F80" s="245" t="s">
        <v>232</v>
      </c>
      <c r="G80" s="245" t="s">
        <v>232</v>
      </c>
      <c r="H80" s="245" t="s">
        <v>232</v>
      </c>
      <c r="I80" s="245" t="s">
        <v>234</v>
      </c>
      <c r="J80" s="245" t="s">
        <v>232</v>
      </c>
      <c r="K80" s="245" t="s">
        <v>232</v>
      </c>
      <c r="L80" s="245" t="s">
        <v>234</v>
      </c>
      <c r="M80" s="245" t="s">
        <v>234</v>
      </c>
      <c r="N80" s="245" t="s">
        <v>232</v>
      </c>
      <c r="O80" s="245" t="s">
        <v>234</v>
      </c>
      <c r="P80" s="245" t="s">
        <v>232</v>
      </c>
      <c r="Q80" s="245" t="s">
        <v>232</v>
      </c>
      <c r="R80" s="245" t="s">
        <v>234</v>
      </c>
      <c r="S80" s="245" t="s">
        <v>232</v>
      </c>
      <c r="T80" s="245" t="s">
        <v>232</v>
      </c>
      <c r="U80" s="245" t="s">
        <v>232</v>
      </c>
      <c r="V80" s="245" t="s">
        <v>234</v>
      </c>
      <c r="W80" s="245" t="s">
        <v>406</v>
      </c>
      <c r="X80" s="245" t="s">
        <v>406</v>
      </c>
      <c r="Y80" s="245" t="s">
        <v>406</v>
      </c>
      <c r="Z80" s="245" t="s">
        <v>406</v>
      </c>
      <c r="AA80" s="245" t="s">
        <v>406</v>
      </c>
      <c r="AB80" s="245" t="s">
        <v>406</v>
      </c>
      <c r="AC80" s="245" t="s">
        <v>406</v>
      </c>
      <c r="AD80" s="245" t="s">
        <v>406</v>
      </c>
      <c r="AE80" s="245" t="s">
        <v>406</v>
      </c>
      <c r="AF80" s="245" t="s">
        <v>406</v>
      </c>
      <c r="AG80" s="245" t="s">
        <v>406</v>
      </c>
      <c r="AH80" s="245" t="s">
        <v>406</v>
      </c>
      <c r="AI80" s="245" t="s">
        <v>406</v>
      </c>
      <c r="AJ80" s="245" t="s">
        <v>406</v>
      </c>
      <c r="AK80" s="245" t="s">
        <v>406</v>
      </c>
      <c r="AL80" s="245" t="s">
        <v>406</v>
      </c>
      <c r="AM80" s="245" t="s">
        <v>406</v>
      </c>
      <c r="AN80" s="245" t="s">
        <v>406</v>
      </c>
      <c r="AO80" s="245" t="s">
        <v>406</v>
      </c>
      <c r="AP80" s="245" t="s">
        <v>406</v>
      </c>
    </row>
    <row r="81" spans="1:42" x14ac:dyDescent="0.3">
      <c r="A81" s="245">
        <v>116621</v>
      </c>
      <c r="B81" s="245" t="s">
        <v>549</v>
      </c>
      <c r="C81" s="245" t="s">
        <v>232</v>
      </c>
      <c r="D81" s="245" t="s">
        <v>232</v>
      </c>
      <c r="E81" s="245" t="s">
        <v>232</v>
      </c>
      <c r="F81" s="245" t="s">
        <v>234</v>
      </c>
      <c r="G81" s="245" t="s">
        <v>232</v>
      </c>
      <c r="H81" s="245" t="s">
        <v>232</v>
      </c>
      <c r="I81" s="245" t="s">
        <v>233</v>
      </c>
      <c r="J81" s="245" t="s">
        <v>232</v>
      </c>
      <c r="K81" s="245" t="s">
        <v>232</v>
      </c>
      <c r="L81" s="245" t="s">
        <v>233</v>
      </c>
      <c r="M81" s="245" t="s">
        <v>233</v>
      </c>
      <c r="N81" s="245" t="s">
        <v>233</v>
      </c>
      <c r="O81" s="245" t="s">
        <v>233</v>
      </c>
      <c r="P81" s="245" t="s">
        <v>233</v>
      </c>
      <c r="Q81" s="245" t="s">
        <v>233</v>
      </c>
      <c r="R81" s="245" t="s">
        <v>233</v>
      </c>
      <c r="S81" s="245" t="s">
        <v>233</v>
      </c>
      <c r="T81" s="245" t="s">
        <v>233</v>
      </c>
      <c r="U81" s="245" t="s">
        <v>233</v>
      </c>
      <c r="V81" s="245" t="s">
        <v>233</v>
      </c>
    </row>
    <row r="82" spans="1:42" x14ac:dyDescent="0.3">
      <c r="A82" s="245">
        <v>116687</v>
      </c>
      <c r="B82" s="245" t="s">
        <v>549</v>
      </c>
      <c r="C82" s="245" t="s">
        <v>233</v>
      </c>
      <c r="D82" s="245" t="s">
        <v>234</v>
      </c>
      <c r="E82" s="245" t="s">
        <v>233</v>
      </c>
      <c r="F82" s="245" t="s">
        <v>233</v>
      </c>
      <c r="G82" s="245" t="s">
        <v>233</v>
      </c>
      <c r="H82" s="245" t="s">
        <v>233</v>
      </c>
      <c r="I82" s="245" t="s">
        <v>233</v>
      </c>
      <c r="J82" s="245" t="s">
        <v>232</v>
      </c>
      <c r="K82" s="245" t="s">
        <v>234</v>
      </c>
      <c r="L82" s="245" t="s">
        <v>234</v>
      </c>
      <c r="M82" s="245" t="s">
        <v>233</v>
      </c>
      <c r="N82" s="245" t="s">
        <v>232</v>
      </c>
      <c r="O82" s="245" t="s">
        <v>232</v>
      </c>
      <c r="P82" s="245" t="s">
        <v>232</v>
      </c>
      <c r="Q82" s="245" t="s">
        <v>232</v>
      </c>
      <c r="R82" s="245" t="s">
        <v>232</v>
      </c>
      <c r="S82" s="245" t="s">
        <v>232</v>
      </c>
      <c r="T82" s="245" t="s">
        <v>232</v>
      </c>
      <c r="U82" s="245" t="s">
        <v>232</v>
      </c>
      <c r="V82" s="245" t="s">
        <v>234</v>
      </c>
    </row>
    <row r="83" spans="1:42" x14ac:dyDescent="0.3">
      <c r="A83" s="245">
        <v>116718</v>
      </c>
      <c r="B83" s="245" t="s">
        <v>549</v>
      </c>
      <c r="C83" s="245" t="s">
        <v>234</v>
      </c>
      <c r="D83" s="245" t="s">
        <v>232</v>
      </c>
      <c r="E83" s="245" t="s">
        <v>234</v>
      </c>
      <c r="F83" s="245" t="s">
        <v>232</v>
      </c>
      <c r="G83" s="245" t="s">
        <v>232</v>
      </c>
      <c r="H83" s="245" t="s">
        <v>232</v>
      </c>
      <c r="I83" s="245" t="s">
        <v>232</v>
      </c>
      <c r="J83" s="245" t="s">
        <v>232</v>
      </c>
      <c r="K83" s="245" t="s">
        <v>234</v>
      </c>
      <c r="L83" s="245" t="s">
        <v>233</v>
      </c>
      <c r="M83" s="245" t="s">
        <v>234</v>
      </c>
      <c r="N83" s="245" t="s">
        <v>233</v>
      </c>
      <c r="O83" s="245" t="s">
        <v>234</v>
      </c>
      <c r="P83" s="245" t="s">
        <v>233</v>
      </c>
      <c r="Q83" s="245" t="s">
        <v>233</v>
      </c>
      <c r="R83" s="245" t="s">
        <v>233</v>
      </c>
      <c r="S83" s="245" t="s">
        <v>233</v>
      </c>
      <c r="T83" s="245" t="s">
        <v>233</v>
      </c>
      <c r="U83" s="245" t="s">
        <v>233</v>
      </c>
      <c r="V83" s="245" t="s">
        <v>233</v>
      </c>
    </row>
    <row r="84" spans="1:42" x14ac:dyDescent="0.3">
      <c r="A84" s="245">
        <v>116755</v>
      </c>
      <c r="B84" s="245" t="s">
        <v>549</v>
      </c>
      <c r="C84" s="245" t="s">
        <v>232</v>
      </c>
      <c r="D84" s="245" t="s">
        <v>232</v>
      </c>
      <c r="E84" s="245" t="s">
        <v>232</v>
      </c>
      <c r="F84" s="245" t="s">
        <v>232</v>
      </c>
      <c r="G84" s="245" t="s">
        <v>232</v>
      </c>
      <c r="H84" s="245" t="s">
        <v>234</v>
      </c>
      <c r="I84" s="245" t="s">
        <v>234</v>
      </c>
      <c r="J84" s="245" t="s">
        <v>234</v>
      </c>
      <c r="K84" s="245" t="s">
        <v>234</v>
      </c>
      <c r="L84" s="245" t="s">
        <v>233</v>
      </c>
      <c r="M84" s="245" t="s">
        <v>234</v>
      </c>
      <c r="N84" s="245" t="s">
        <v>233</v>
      </c>
      <c r="O84" s="245" t="s">
        <v>233</v>
      </c>
      <c r="P84" s="245" t="s">
        <v>234</v>
      </c>
      <c r="Q84" s="245" t="s">
        <v>233</v>
      </c>
      <c r="R84" s="245" t="s">
        <v>233</v>
      </c>
      <c r="S84" s="245" t="s">
        <v>233</v>
      </c>
      <c r="T84" s="245" t="s">
        <v>233</v>
      </c>
      <c r="U84" s="245" t="s">
        <v>233</v>
      </c>
      <c r="V84" s="245" t="s">
        <v>233</v>
      </c>
      <c r="W84" s="245" t="s">
        <v>406</v>
      </c>
      <c r="X84" s="245" t="s">
        <v>406</v>
      </c>
      <c r="Y84" s="245" t="s">
        <v>406</v>
      </c>
      <c r="Z84" s="245" t="s">
        <v>406</v>
      </c>
      <c r="AA84" s="245" t="s">
        <v>406</v>
      </c>
      <c r="AB84" s="245" t="s">
        <v>406</v>
      </c>
      <c r="AC84" s="245" t="s">
        <v>406</v>
      </c>
      <c r="AD84" s="245" t="s">
        <v>406</v>
      </c>
      <c r="AE84" s="245" t="s">
        <v>406</v>
      </c>
      <c r="AF84" s="245" t="s">
        <v>406</v>
      </c>
      <c r="AG84" s="245" t="s">
        <v>406</v>
      </c>
      <c r="AH84" s="245" t="s">
        <v>406</v>
      </c>
      <c r="AI84" s="245" t="s">
        <v>406</v>
      </c>
      <c r="AJ84" s="245" t="s">
        <v>406</v>
      </c>
      <c r="AK84" s="245" t="s">
        <v>406</v>
      </c>
      <c r="AL84" s="245" t="s">
        <v>406</v>
      </c>
      <c r="AM84" s="245" t="s">
        <v>406</v>
      </c>
      <c r="AN84" s="245" t="s">
        <v>406</v>
      </c>
      <c r="AO84" s="245" t="s">
        <v>406</v>
      </c>
      <c r="AP84" s="245" t="s">
        <v>406</v>
      </c>
    </row>
    <row r="85" spans="1:42" x14ac:dyDescent="0.3">
      <c r="A85" s="245">
        <v>116783</v>
      </c>
      <c r="B85" s="245" t="s">
        <v>549</v>
      </c>
      <c r="C85" s="245" t="s">
        <v>232</v>
      </c>
      <c r="D85" s="245" t="s">
        <v>232</v>
      </c>
      <c r="E85" s="245" t="s">
        <v>232</v>
      </c>
      <c r="F85" s="245" t="s">
        <v>234</v>
      </c>
      <c r="G85" s="245" t="s">
        <v>234</v>
      </c>
      <c r="H85" s="245" t="s">
        <v>234</v>
      </c>
      <c r="I85" s="245" t="s">
        <v>232</v>
      </c>
      <c r="J85" s="245" t="s">
        <v>232</v>
      </c>
      <c r="K85" s="245" t="s">
        <v>232</v>
      </c>
      <c r="L85" s="245" t="s">
        <v>234</v>
      </c>
      <c r="M85" s="245" t="s">
        <v>234</v>
      </c>
      <c r="N85" s="245" t="s">
        <v>234</v>
      </c>
      <c r="O85" s="245" t="s">
        <v>234</v>
      </c>
      <c r="P85" s="245" t="s">
        <v>234</v>
      </c>
      <c r="Q85" s="245" t="s">
        <v>234</v>
      </c>
      <c r="R85" s="245" t="s">
        <v>233</v>
      </c>
      <c r="S85" s="245" t="s">
        <v>233</v>
      </c>
      <c r="T85" s="245" t="s">
        <v>233</v>
      </c>
      <c r="U85" s="245" t="s">
        <v>233</v>
      </c>
      <c r="V85" s="245" t="s">
        <v>233</v>
      </c>
    </row>
    <row r="86" spans="1:42" x14ac:dyDescent="0.3">
      <c r="A86" s="245">
        <v>116867</v>
      </c>
      <c r="B86" s="245" t="s">
        <v>549</v>
      </c>
      <c r="C86" s="245" t="s">
        <v>234</v>
      </c>
      <c r="D86" s="245" t="s">
        <v>232</v>
      </c>
      <c r="E86" s="245" t="s">
        <v>232</v>
      </c>
      <c r="F86" s="245" t="s">
        <v>232</v>
      </c>
      <c r="G86" s="245" t="s">
        <v>232</v>
      </c>
      <c r="H86" s="245" t="s">
        <v>234</v>
      </c>
      <c r="I86" s="245" t="s">
        <v>234</v>
      </c>
      <c r="J86" s="245" t="s">
        <v>232</v>
      </c>
      <c r="K86" s="245" t="s">
        <v>234</v>
      </c>
      <c r="L86" s="245" t="s">
        <v>234</v>
      </c>
      <c r="M86" s="245" t="s">
        <v>234</v>
      </c>
      <c r="N86" s="245" t="s">
        <v>233</v>
      </c>
      <c r="O86" s="245" t="s">
        <v>233</v>
      </c>
      <c r="P86" s="245" t="s">
        <v>234</v>
      </c>
      <c r="Q86" s="245" t="s">
        <v>234</v>
      </c>
      <c r="R86" s="245" t="s">
        <v>234</v>
      </c>
      <c r="S86" s="245" t="s">
        <v>233</v>
      </c>
      <c r="T86" s="245" t="s">
        <v>234</v>
      </c>
      <c r="U86" s="245" t="s">
        <v>233</v>
      </c>
      <c r="V86" s="245" t="s">
        <v>233</v>
      </c>
    </row>
    <row r="87" spans="1:42" x14ac:dyDescent="0.3">
      <c r="A87" s="245">
        <v>116908</v>
      </c>
      <c r="B87" s="245" t="s">
        <v>549</v>
      </c>
      <c r="C87" s="245" t="s">
        <v>232</v>
      </c>
      <c r="D87" s="245" t="s">
        <v>232</v>
      </c>
      <c r="E87" s="245" t="s">
        <v>232</v>
      </c>
      <c r="F87" s="245" t="s">
        <v>232</v>
      </c>
      <c r="G87" s="245" t="s">
        <v>234</v>
      </c>
      <c r="H87" s="245" t="s">
        <v>234</v>
      </c>
      <c r="I87" s="245" t="s">
        <v>234</v>
      </c>
      <c r="J87" s="245" t="s">
        <v>234</v>
      </c>
      <c r="K87" s="245" t="s">
        <v>233</v>
      </c>
      <c r="L87" s="245" t="s">
        <v>233</v>
      </c>
      <c r="M87" s="245" t="s">
        <v>232</v>
      </c>
      <c r="N87" s="245" t="s">
        <v>232</v>
      </c>
      <c r="O87" s="245" t="s">
        <v>232</v>
      </c>
      <c r="P87" s="245" t="s">
        <v>232</v>
      </c>
      <c r="Q87" s="245" t="s">
        <v>232</v>
      </c>
      <c r="R87" s="245" t="s">
        <v>232</v>
      </c>
      <c r="S87" s="245" t="s">
        <v>234</v>
      </c>
      <c r="T87" s="245" t="s">
        <v>234</v>
      </c>
      <c r="U87" s="245" t="s">
        <v>234</v>
      </c>
      <c r="V87" s="245" t="s">
        <v>234</v>
      </c>
    </row>
    <row r="88" spans="1:42" x14ac:dyDescent="0.3">
      <c r="A88" s="245">
        <v>116912</v>
      </c>
      <c r="B88" s="245" t="s">
        <v>549</v>
      </c>
      <c r="C88" s="245" t="s">
        <v>234</v>
      </c>
      <c r="D88" s="245" t="s">
        <v>232</v>
      </c>
      <c r="E88" s="245" t="s">
        <v>232</v>
      </c>
      <c r="F88" s="245" t="s">
        <v>234</v>
      </c>
      <c r="G88" s="245" t="s">
        <v>233</v>
      </c>
      <c r="H88" s="245" t="s">
        <v>234</v>
      </c>
      <c r="I88" s="245" t="s">
        <v>232</v>
      </c>
      <c r="J88" s="245" t="s">
        <v>234</v>
      </c>
      <c r="K88" s="245" t="s">
        <v>234</v>
      </c>
      <c r="L88" s="245" t="s">
        <v>233</v>
      </c>
      <c r="M88" s="245" t="s">
        <v>234</v>
      </c>
      <c r="N88" s="245" t="s">
        <v>232</v>
      </c>
      <c r="O88" s="245" t="s">
        <v>232</v>
      </c>
      <c r="P88" s="245" t="s">
        <v>234</v>
      </c>
      <c r="Q88" s="245" t="s">
        <v>232</v>
      </c>
      <c r="R88" s="245" t="s">
        <v>232</v>
      </c>
      <c r="S88" s="245" t="s">
        <v>234</v>
      </c>
      <c r="T88" s="245" t="s">
        <v>234</v>
      </c>
      <c r="U88" s="245" t="s">
        <v>232</v>
      </c>
      <c r="V88" s="245" t="s">
        <v>234</v>
      </c>
    </row>
    <row r="89" spans="1:42" x14ac:dyDescent="0.3">
      <c r="A89" s="245">
        <v>117012</v>
      </c>
      <c r="B89" s="245" t="s">
        <v>549</v>
      </c>
      <c r="C89" s="245" t="s">
        <v>234</v>
      </c>
      <c r="D89" s="245" t="s">
        <v>232</v>
      </c>
      <c r="E89" s="245" t="s">
        <v>232</v>
      </c>
      <c r="F89" s="245" t="s">
        <v>232</v>
      </c>
      <c r="G89" s="245" t="s">
        <v>232</v>
      </c>
      <c r="H89" s="245" t="s">
        <v>232</v>
      </c>
      <c r="I89" s="245" t="s">
        <v>234</v>
      </c>
      <c r="J89" s="245" t="s">
        <v>234</v>
      </c>
      <c r="K89" s="245" t="s">
        <v>234</v>
      </c>
      <c r="L89" s="245" t="s">
        <v>232</v>
      </c>
      <c r="M89" s="245" t="s">
        <v>234</v>
      </c>
      <c r="N89" s="245" t="s">
        <v>234</v>
      </c>
      <c r="O89" s="245" t="s">
        <v>234</v>
      </c>
      <c r="P89" s="245" t="s">
        <v>234</v>
      </c>
      <c r="Q89" s="245" t="s">
        <v>234</v>
      </c>
      <c r="R89" s="245" t="s">
        <v>233</v>
      </c>
      <c r="S89" s="245" t="s">
        <v>233</v>
      </c>
      <c r="T89" s="245" t="s">
        <v>233</v>
      </c>
      <c r="U89" s="245" t="s">
        <v>233</v>
      </c>
      <c r="V89" s="245" t="s">
        <v>233</v>
      </c>
    </row>
    <row r="90" spans="1:42" x14ac:dyDescent="0.3">
      <c r="A90" s="245">
        <v>117036</v>
      </c>
      <c r="B90" s="245" t="s">
        <v>549</v>
      </c>
      <c r="C90" s="245" t="s">
        <v>233</v>
      </c>
      <c r="D90" s="245" t="s">
        <v>232</v>
      </c>
      <c r="E90" s="245" t="s">
        <v>233</v>
      </c>
      <c r="F90" s="245" t="s">
        <v>233</v>
      </c>
      <c r="G90" s="245" t="s">
        <v>232</v>
      </c>
      <c r="H90" s="245" t="s">
        <v>233</v>
      </c>
      <c r="I90" s="245" t="s">
        <v>233</v>
      </c>
      <c r="J90" s="245" t="s">
        <v>232</v>
      </c>
      <c r="K90" s="245" t="s">
        <v>233</v>
      </c>
      <c r="L90" s="245" t="s">
        <v>232</v>
      </c>
      <c r="M90" s="245" t="s">
        <v>232</v>
      </c>
      <c r="N90" s="245" t="s">
        <v>232</v>
      </c>
      <c r="O90" s="245" t="s">
        <v>233</v>
      </c>
      <c r="P90" s="245" t="s">
        <v>233</v>
      </c>
      <c r="Q90" s="245" t="s">
        <v>232</v>
      </c>
      <c r="R90" s="245" t="s">
        <v>234</v>
      </c>
      <c r="S90" s="245" t="s">
        <v>233</v>
      </c>
      <c r="T90" s="245" t="s">
        <v>234</v>
      </c>
      <c r="U90" s="245" t="s">
        <v>233</v>
      </c>
      <c r="V90" s="245" t="s">
        <v>232</v>
      </c>
    </row>
    <row r="91" spans="1:42" x14ac:dyDescent="0.3">
      <c r="A91" s="245">
        <v>117053</v>
      </c>
      <c r="B91" s="245" t="s">
        <v>549</v>
      </c>
      <c r="C91" s="245" t="s">
        <v>234</v>
      </c>
      <c r="D91" s="245" t="s">
        <v>232</v>
      </c>
      <c r="E91" s="245" t="s">
        <v>234</v>
      </c>
      <c r="F91" s="245" t="s">
        <v>232</v>
      </c>
      <c r="G91" s="245" t="s">
        <v>232</v>
      </c>
      <c r="H91" s="245" t="s">
        <v>234</v>
      </c>
      <c r="I91" s="245" t="s">
        <v>232</v>
      </c>
      <c r="J91" s="245" t="s">
        <v>234</v>
      </c>
      <c r="K91" s="245" t="s">
        <v>233</v>
      </c>
      <c r="L91" s="245" t="s">
        <v>232</v>
      </c>
      <c r="M91" s="245" t="s">
        <v>232</v>
      </c>
      <c r="N91" s="245" t="s">
        <v>232</v>
      </c>
      <c r="O91" s="245" t="s">
        <v>233</v>
      </c>
      <c r="P91" s="245" t="s">
        <v>232</v>
      </c>
      <c r="Q91" s="245" t="s">
        <v>232</v>
      </c>
      <c r="R91" s="245" t="s">
        <v>233</v>
      </c>
      <c r="S91" s="245" t="s">
        <v>234</v>
      </c>
      <c r="T91" s="245" t="s">
        <v>234</v>
      </c>
      <c r="U91" s="245" t="s">
        <v>233</v>
      </c>
      <c r="V91" s="245" t="s">
        <v>234</v>
      </c>
    </row>
    <row r="92" spans="1:42" x14ac:dyDescent="0.3">
      <c r="A92" s="245">
        <v>117084</v>
      </c>
      <c r="B92" s="245" t="s">
        <v>549</v>
      </c>
      <c r="C92" s="245" t="s">
        <v>233</v>
      </c>
      <c r="D92" s="245" t="s">
        <v>233</v>
      </c>
      <c r="E92" s="245" t="s">
        <v>233</v>
      </c>
      <c r="F92" s="245" t="s">
        <v>233</v>
      </c>
      <c r="G92" s="245" t="s">
        <v>233</v>
      </c>
      <c r="H92" s="245" t="s">
        <v>233</v>
      </c>
      <c r="I92" s="245" t="s">
        <v>233</v>
      </c>
      <c r="J92" s="245" t="s">
        <v>234</v>
      </c>
      <c r="K92" s="245" t="s">
        <v>233</v>
      </c>
      <c r="L92" s="245" t="s">
        <v>233</v>
      </c>
      <c r="M92" s="245" t="s">
        <v>233</v>
      </c>
      <c r="N92" s="245" t="s">
        <v>234</v>
      </c>
      <c r="O92" s="245" t="s">
        <v>232</v>
      </c>
      <c r="P92" s="245" t="s">
        <v>232</v>
      </c>
      <c r="Q92" s="245" t="s">
        <v>232</v>
      </c>
      <c r="R92" s="245" t="s">
        <v>234</v>
      </c>
      <c r="S92" s="245" t="s">
        <v>233</v>
      </c>
      <c r="T92" s="245" t="s">
        <v>232</v>
      </c>
      <c r="U92" s="245" t="s">
        <v>234</v>
      </c>
      <c r="V92" s="245" t="s">
        <v>234</v>
      </c>
    </row>
    <row r="93" spans="1:42" x14ac:dyDescent="0.3">
      <c r="A93" s="245">
        <v>117163</v>
      </c>
      <c r="B93" s="245" t="s">
        <v>549</v>
      </c>
      <c r="C93" s="245" t="s">
        <v>234</v>
      </c>
      <c r="D93" s="245" t="s">
        <v>234</v>
      </c>
      <c r="E93" s="245" t="s">
        <v>232</v>
      </c>
      <c r="F93" s="245" t="s">
        <v>234</v>
      </c>
      <c r="G93" s="245" t="s">
        <v>232</v>
      </c>
      <c r="H93" s="245" t="s">
        <v>234</v>
      </c>
      <c r="I93" s="245" t="s">
        <v>234</v>
      </c>
      <c r="J93" s="245" t="s">
        <v>232</v>
      </c>
      <c r="K93" s="245" t="s">
        <v>232</v>
      </c>
      <c r="L93" s="245" t="s">
        <v>232</v>
      </c>
      <c r="M93" s="245" t="s">
        <v>234</v>
      </c>
      <c r="N93" s="245" t="s">
        <v>234</v>
      </c>
      <c r="O93" s="245" t="s">
        <v>233</v>
      </c>
      <c r="P93" s="245" t="s">
        <v>232</v>
      </c>
      <c r="Q93" s="245" t="s">
        <v>232</v>
      </c>
      <c r="R93" s="245" t="s">
        <v>232</v>
      </c>
      <c r="S93" s="245" t="s">
        <v>233</v>
      </c>
      <c r="T93" s="245" t="s">
        <v>234</v>
      </c>
      <c r="U93" s="245" t="s">
        <v>232</v>
      </c>
      <c r="V93" s="245" t="s">
        <v>234</v>
      </c>
    </row>
    <row r="94" spans="1:42" x14ac:dyDescent="0.3">
      <c r="A94" s="245">
        <v>117189</v>
      </c>
      <c r="B94" s="245" t="s">
        <v>549</v>
      </c>
      <c r="C94" s="245" t="s">
        <v>232</v>
      </c>
      <c r="D94" s="245" t="s">
        <v>232</v>
      </c>
      <c r="E94" s="245" t="s">
        <v>232</v>
      </c>
      <c r="F94" s="245" t="s">
        <v>232</v>
      </c>
      <c r="G94" s="245" t="s">
        <v>232</v>
      </c>
      <c r="H94" s="245" t="s">
        <v>232</v>
      </c>
      <c r="I94" s="245" t="s">
        <v>232</v>
      </c>
      <c r="J94" s="245" t="s">
        <v>232</v>
      </c>
      <c r="K94" s="245" t="s">
        <v>234</v>
      </c>
      <c r="L94" s="245" t="s">
        <v>232</v>
      </c>
      <c r="M94" s="245" t="s">
        <v>234</v>
      </c>
      <c r="N94" s="245" t="s">
        <v>234</v>
      </c>
      <c r="O94" s="245" t="s">
        <v>234</v>
      </c>
      <c r="P94" s="245" t="s">
        <v>234</v>
      </c>
      <c r="Q94" s="245" t="s">
        <v>234</v>
      </c>
      <c r="R94" s="245" t="s">
        <v>233</v>
      </c>
      <c r="S94" s="245" t="s">
        <v>233</v>
      </c>
      <c r="T94" s="245" t="s">
        <v>233</v>
      </c>
      <c r="U94" s="245" t="s">
        <v>233</v>
      </c>
      <c r="V94" s="245" t="s">
        <v>233</v>
      </c>
    </row>
    <row r="95" spans="1:42" x14ac:dyDescent="0.3">
      <c r="A95" s="245">
        <v>117203</v>
      </c>
      <c r="B95" s="245" t="s">
        <v>549</v>
      </c>
      <c r="C95" s="245" t="s">
        <v>232</v>
      </c>
      <c r="D95" s="245" t="s">
        <v>232</v>
      </c>
      <c r="E95" s="245" t="s">
        <v>234</v>
      </c>
      <c r="F95" s="245" t="s">
        <v>232</v>
      </c>
      <c r="G95" s="245" t="s">
        <v>232</v>
      </c>
      <c r="H95" s="245" t="s">
        <v>234</v>
      </c>
      <c r="I95" s="245" t="s">
        <v>234</v>
      </c>
      <c r="J95" s="245" t="s">
        <v>232</v>
      </c>
      <c r="K95" s="245" t="s">
        <v>234</v>
      </c>
      <c r="L95" s="245" t="s">
        <v>232</v>
      </c>
      <c r="M95" s="245" t="s">
        <v>234</v>
      </c>
      <c r="N95" s="245" t="s">
        <v>234</v>
      </c>
      <c r="O95" s="245" t="s">
        <v>234</v>
      </c>
      <c r="P95" s="245" t="s">
        <v>234</v>
      </c>
      <c r="Q95" s="245" t="s">
        <v>234</v>
      </c>
      <c r="R95" s="245" t="s">
        <v>234</v>
      </c>
      <c r="S95" s="245" t="s">
        <v>234</v>
      </c>
      <c r="T95" s="245" t="s">
        <v>233</v>
      </c>
      <c r="U95" s="245" t="s">
        <v>234</v>
      </c>
      <c r="V95" s="245" t="s">
        <v>233</v>
      </c>
    </row>
    <row r="96" spans="1:42" x14ac:dyDescent="0.3">
      <c r="A96" s="245">
        <v>117248</v>
      </c>
      <c r="B96" s="245" t="s">
        <v>549</v>
      </c>
      <c r="C96" s="245" t="s">
        <v>232</v>
      </c>
      <c r="D96" s="245" t="s">
        <v>234</v>
      </c>
      <c r="E96" s="245" t="s">
        <v>232</v>
      </c>
      <c r="F96" s="245" t="s">
        <v>232</v>
      </c>
      <c r="G96" s="245" t="s">
        <v>232</v>
      </c>
      <c r="H96" s="245" t="s">
        <v>232</v>
      </c>
      <c r="I96" s="245" t="s">
        <v>234</v>
      </c>
      <c r="J96" s="245" t="s">
        <v>232</v>
      </c>
      <c r="K96" s="245" t="s">
        <v>234</v>
      </c>
      <c r="L96" s="245" t="s">
        <v>234</v>
      </c>
      <c r="M96" s="245" t="s">
        <v>232</v>
      </c>
      <c r="N96" s="245" t="s">
        <v>232</v>
      </c>
      <c r="O96" s="245" t="s">
        <v>232</v>
      </c>
      <c r="P96" s="245" t="s">
        <v>232</v>
      </c>
      <c r="Q96" s="245" t="s">
        <v>232</v>
      </c>
      <c r="R96" s="245" t="s">
        <v>232</v>
      </c>
      <c r="S96" s="245" t="s">
        <v>232</v>
      </c>
      <c r="T96" s="245" t="s">
        <v>232</v>
      </c>
      <c r="U96" s="245" t="s">
        <v>232</v>
      </c>
      <c r="V96" s="245" t="s">
        <v>232</v>
      </c>
      <c r="W96" s="245" t="s">
        <v>406</v>
      </c>
      <c r="X96" s="245" t="s">
        <v>406</v>
      </c>
      <c r="Y96" s="245" t="s">
        <v>406</v>
      </c>
      <c r="Z96" s="245" t="s">
        <v>406</v>
      </c>
      <c r="AA96" s="245" t="s">
        <v>406</v>
      </c>
      <c r="AB96" s="245" t="s">
        <v>406</v>
      </c>
      <c r="AC96" s="245" t="s">
        <v>406</v>
      </c>
      <c r="AD96" s="245" t="s">
        <v>406</v>
      </c>
      <c r="AE96" s="245" t="s">
        <v>406</v>
      </c>
      <c r="AF96" s="245" t="s">
        <v>406</v>
      </c>
      <c r="AG96" s="245" t="s">
        <v>406</v>
      </c>
      <c r="AH96" s="245" t="s">
        <v>406</v>
      </c>
      <c r="AI96" s="245" t="s">
        <v>406</v>
      </c>
      <c r="AJ96" s="245" t="s">
        <v>406</v>
      </c>
      <c r="AK96" s="245" t="s">
        <v>234</v>
      </c>
      <c r="AL96" s="245" t="s">
        <v>406</v>
      </c>
      <c r="AM96" s="245" t="s">
        <v>406</v>
      </c>
      <c r="AN96" s="245" t="s">
        <v>406</v>
      </c>
      <c r="AO96" s="245" t="s">
        <v>406</v>
      </c>
      <c r="AP96" s="245" t="s">
        <v>406</v>
      </c>
    </row>
    <row r="97" spans="1:42" x14ac:dyDescent="0.3">
      <c r="A97" s="245">
        <v>117266</v>
      </c>
      <c r="B97" s="245" t="s">
        <v>549</v>
      </c>
      <c r="C97" s="245" t="s">
        <v>233</v>
      </c>
      <c r="D97" s="245" t="s">
        <v>233</v>
      </c>
      <c r="E97" s="245" t="s">
        <v>233</v>
      </c>
      <c r="F97" s="245" t="s">
        <v>233</v>
      </c>
      <c r="G97" s="245" t="s">
        <v>233</v>
      </c>
      <c r="H97" s="245" t="s">
        <v>234</v>
      </c>
      <c r="I97" s="245" t="s">
        <v>233</v>
      </c>
      <c r="J97" s="245" t="s">
        <v>234</v>
      </c>
      <c r="K97" s="245" t="s">
        <v>234</v>
      </c>
      <c r="L97" s="245" t="s">
        <v>234</v>
      </c>
      <c r="M97" s="245" t="s">
        <v>234</v>
      </c>
      <c r="N97" s="245" t="s">
        <v>234</v>
      </c>
      <c r="O97" s="245" t="s">
        <v>234</v>
      </c>
      <c r="P97" s="245" t="s">
        <v>234</v>
      </c>
      <c r="Q97" s="245" t="s">
        <v>232</v>
      </c>
      <c r="R97" s="245" t="s">
        <v>234</v>
      </c>
      <c r="S97" s="245" t="s">
        <v>232</v>
      </c>
      <c r="T97" s="245" t="s">
        <v>233</v>
      </c>
      <c r="U97" s="245" t="s">
        <v>234</v>
      </c>
      <c r="V97" s="245" t="s">
        <v>233</v>
      </c>
    </row>
    <row r="98" spans="1:42" x14ac:dyDescent="0.3">
      <c r="A98" s="245">
        <v>117385</v>
      </c>
      <c r="B98" s="245" t="s">
        <v>549</v>
      </c>
      <c r="C98" s="245" t="s">
        <v>234</v>
      </c>
      <c r="D98" s="245" t="s">
        <v>234</v>
      </c>
      <c r="E98" s="245" t="s">
        <v>232</v>
      </c>
      <c r="F98" s="245" t="s">
        <v>234</v>
      </c>
      <c r="G98" s="245" t="s">
        <v>232</v>
      </c>
      <c r="H98" s="245" t="s">
        <v>234</v>
      </c>
      <c r="I98" s="245" t="s">
        <v>232</v>
      </c>
      <c r="J98" s="245" t="s">
        <v>234</v>
      </c>
      <c r="K98" s="245" t="s">
        <v>232</v>
      </c>
      <c r="L98" s="245" t="s">
        <v>234</v>
      </c>
      <c r="M98" s="245" t="s">
        <v>234</v>
      </c>
      <c r="N98" s="245" t="s">
        <v>232</v>
      </c>
      <c r="O98" s="245" t="s">
        <v>234</v>
      </c>
      <c r="P98" s="245" t="s">
        <v>234</v>
      </c>
      <c r="Q98" s="245" t="s">
        <v>232</v>
      </c>
      <c r="R98" s="245" t="s">
        <v>232</v>
      </c>
      <c r="S98" s="245" t="s">
        <v>232</v>
      </c>
      <c r="T98" s="245" t="s">
        <v>234</v>
      </c>
      <c r="U98" s="245" t="s">
        <v>232</v>
      </c>
      <c r="V98" s="245" t="s">
        <v>232</v>
      </c>
    </row>
    <row r="99" spans="1:42" x14ac:dyDescent="0.3">
      <c r="A99" s="245">
        <v>117386</v>
      </c>
      <c r="B99" s="245" t="s">
        <v>549</v>
      </c>
      <c r="C99" s="245" t="s">
        <v>234</v>
      </c>
      <c r="D99" s="245" t="s">
        <v>234</v>
      </c>
      <c r="E99" s="245" t="s">
        <v>234</v>
      </c>
      <c r="F99" s="245" t="s">
        <v>234</v>
      </c>
      <c r="G99" s="245" t="s">
        <v>234</v>
      </c>
      <c r="H99" s="245" t="s">
        <v>233</v>
      </c>
      <c r="I99" s="245" t="s">
        <v>234</v>
      </c>
      <c r="J99" s="245" t="s">
        <v>234</v>
      </c>
      <c r="K99" s="245" t="s">
        <v>233</v>
      </c>
      <c r="L99" s="245" t="s">
        <v>234</v>
      </c>
      <c r="M99" s="245" t="s">
        <v>232</v>
      </c>
      <c r="N99" s="245" t="s">
        <v>232</v>
      </c>
      <c r="O99" s="245" t="s">
        <v>233</v>
      </c>
      <c r="P99" s="245" t="s">
        <v>234</v>
      </c>
      <c r="Q99" s="245" t="s">
        <v>233</v>
      </c>
      <c r="R99" s="245" t="s">
        <v>233</v>
      </c>
      <c r="S99" s="245" t="s">
        <v>233</v>
      </c>
      <c r="T99" s="245" t="s">
        <v>233</v>
      </c>
      <c r="U99" s="245" t="s">
        <v>232</v>
      </c>
      <c r="V99" s="245" t="s">
        <v>234</v>
      </c>
    </row>
    <row r="100" spans="1:42" x14ac:dyDescent="0.3">
      <c r="A100" s="245">
        <v>117397</v>
      </c>
      <c r="B100" s="245" t="s">
        <v>549</v>
      </c>
      <c r="C100" s="245" t="s">
        <v>234</v>
      </c>
      <c r="D100" s="245" t="s">
        <v>232</v>
      </c>
      <c r="E100" s="245" t="s">
        <v>232</v>
      </c>
      <c r="F100" s="245" t="s">
        <v>234</v>
      </c>
      <c r="G100" s="245" t="s">
        <v>232</v>
      </c>
      <c r="H100" s="245" t="s">
        <v>234</v>
      </c>
      <c r="I100" s="245" t="s">
        <v>234</v>
      </c>
      <c r="J100" s="245" t="s">
        <v>234</v>
      </c>
      <c r="K100" s="245" t="s">
        <v>234</v>
      </c>
      <c r="L100" s="245" t="s">
        <v>233</v>
      </c>
      <c r="M100" s="245" t="s">
        <v>234</v>
      </c>
      <c r="N100" s="245" t="s">
        <v>232</v>
      </c>
      <c r="O100" s="245" t="s">
        <v>234</v>
      </c>
      <c r="P100" s="245" t="s">
        <v>232</v>
      </c>
      <c r="Q100" s="245" t="s">
        <v>232</v>
      </c>
      <c r="R100" s="245" t="s">
        <v>234</v>
      </c>
      <c r="S100" s="245" t="s">
        <v>232</v>
      </c>
      <c r="T100" s="245" t="s">
        <v>233</v>
      </c>
      <c r="U100" s="245" t="s">
        <v>232</v>
      </c>
      <c r="V100" s="245" t="s">
        <v>234</v>
      </c>
      <c r="W100" s="245" t="s">
        <v>406</v>
      </c>
      <c r="X100" s="245" t="s">
        <v>406</v>
      </c>
      <c r="Y100" s="245" t="s">
        <v>406</v>
      </c>
      <c r="Z100" s="245" t="s">
        <v>406</v>
      </c>
      <c r="AA100" s="245" t="s">
        <v>406</v>
      </c>
      <c r="AB100" s="245" t="s">
        <v>406</v>
      </c>
      <c r="AC100" s="245" t="s">
        <v>406</v>
      </c>
      <c r="AD100" s="245" t="s">
        <v>406</v>
      </c>
      <c r="AE100" s="245" t="s">
        <v>406</v>
      </c>
      <c r="AF100" s="245" t="s">
        <v>406</v>
      </c>
      <c r="AG100" s="245" t="s">
        <v>406</v>
      </c>
      <c r="AH100" s="245" t="s">
        <v>406</v>
      </c>
      <c r="AI100" s="245" t="s">
        <v>406</v>
      </c>
      <c r="AJ100" s="245" t="s">
        <v>406</v>
      </c>
      <c r="AK100" s="245" t="s">
        <v>406</v>
      </c>
      <c r="AL100" s="245" t="s">
        <v>406</v>
      </c>
      <c r="AM100" s="245" t="s">
        <v>406</v>
      </c>
      <c r="AN100" s="245" t="s">
        <v>406</v>
      </c>
      <c r="AO100" s="245" t="s">
        <v>406</v>
      </c>
      <c r="AP100" s="245" t="s">
        <v>406</v>
      </c>
    </row>
    <row r="101" spans="1:42" x14ac:dyDescent="0.3">
      <c r="A101" s="245">
        <v>117467</v>
      </c>
      <c r="B101" s="245" t="s">
        <v>549</v>
      </c>
      <c r="C101" s="245" t="s">
        <v>233</v>
      </c>
      <c r="D101" s="245" t="s">
        <v>233</v>
      </c>
      <c r="E101" s="245" t="s">
        <v>233</v>
      </c>
      <c r="F101" s="245" t="s">
        <v>233</v>
      </c>
      <c r="G101" s="245" t="s">
        <v>232</v>
      </c>
      <c r="H101" s="245" t="s">
        <v>234</v>
      </c>
      <c r="I101" s="245" t="s">
        <v>234</v>
      </c>
      <c r="J101" s="245" t="s">
        <v>232</v>
      </c>
      <c r="K101" s="245" t="s">
        <v>233</v>
      </c>
      <c r="L101" s="245" t="s">
        <v>233</v>
      </c>
      <c r="M101" s="245" t="s">
        <v>234</v>
      </c>
      <c r="N101" s="245" t="s">
        <v>234</v>
      </c>
      <c r="O101" s="245" t="s">
        <v>233</v>
      </c>
      <c r="P101" s="245" t="s">
        <v>234</v>
      </c>
      <c r="Q101" s="245" t="s">
        <v>233</v>
      </c>
      <c r="R101" s="245" t="s">
        <v>233</v>
      </c>
      <c r="S101" s="245" t="s">
        <v>233</v>
      </c>
      <c r="T101" s="245" t="s">
        <v>233</v>
      </c>
      <c r="U101" s="245" t="s">
        <v>233</v>
      </c>
      <c r="V101" s="245" t="s">
        <v>233</v>
      </c>
    </row>
    <row r="102" spans="1:42" x14ac:dyDescent="0.3">
      <c r="A102" s="245">
        <v>117473</v>
      </c>
      <c r="B102" s="245" t="s">
        <v>549</v>
      </c>
      <c r="C102" s="245" t="s">
        <v>234</v>
      </c>
      <c r="D102" s="245" t="s">
        <v>234</v>
      </c>
      <c r="E102" s="245" t="s">
        <v>232</v>
      </c>
      <c r="F102" s="245" t="s">
        <v>234</v>
      </c>
      <c r="G102" s="245" t="s">
        <v>232</v>
      </c>
      <c r="H102" s="245" t="s">
        <v>233</v>
      </c>
      <c r="I102" s="245" t="s">
        <v>234</v>
      </c>
      <c r="J102" s="245" t="s">
        <v>233</v>
      </c>
      <c r="K102" s="245" t="s">
        <v>234</v>
      </c>
      <c r="L102" s="245" t="s">
        <v>233</v>
      </c>
      <c r="M102" s="245" t="s">
        <v>234</v>
      </c>
      <c r="N102" s="245" t="s">
        <v>232</v>
      </c>
      <c r="O102" s="245" t="s">
        <v>232</v>
      </c>
      <c r="P102" s="245" t="s">
        <v>232</v>
      </c>
      <c r="Q102" s="245" t="s">
        <v>232</v>
      </c>
      <c r="R102" s="245" t="s">
        <v>233</v>
      </c>
      <c r="S102" s="245" t="s">
        <v>233</v>
      </c>
      <c r="T102" s="245" t="s">
        <v>233</v>
      </c>
      <c r="U102" s="245" t="s">
        <v>233</v>
      </c>
      <c r="V102" s="245" t="s">
        <v>233</v>
      </c>
    </row>
    <row r="103" spans="1:42" x14ac:dyDescent="0.3">
      <c r="A103" s="245">
        <v>117507</v>
      </c>
      <c r="B103" s="245" t="s">
        <v>549</v>
      </c>
      <c r="C103" s="245" t="s">
        <v>234</v>
      </c>
      <c r="D103" s="245" t="s">
        <v>234</v>
      </c>
      <c r="E103" s="245" t="s">
        <v>232</v>
      </c>
      <c r="F103" s="245" t="s">
        <v>234</v>
      </c>
      <c r="G103" s="245" t="s">
        <v>233</v>
      </c>
      <c r="H103" s="245" t="s">
        <v>234</v>
      </c>
      <c r="I103" s="245" t="s">
        <v>232</v>
      </c>
      <c r="J103" s="245" t="s">
        <v>234</v>
      </c>
      <c r="K103" s="245" t="s">
        <v>234</v>
      </c>
      <c r="L103" s="245" t="s">
        <v>232</v>
      </c>
      <c r="M103" s="245" t="s">
        <v>234</v>
      </c>
      <c r="N103" s="245" t="s">
        <v>232</v>
      </c>
      <c r="O103" s="245" t="s">
        <v>232</v>
      </c>
      <c r="P103" s="245" t="s">
        <v>234</v>
      </c>
      <c r="Q103" s="245" t="s">
        <v>232</v>
      </c>
      <c r="R103" s="245" t="s">
        <v>234</v>
      </c>
      <c r="S103" s="245" t="s">
        <v>234</v>
      </c>
      <c r="T103" s="245" t="s">
        <v>233</v>
      </c>
      <c r="U103" s="245" t="s">
        <v>234</v>
      </c>
      <c r="V103" s="245" t="s">
        <v>234</v>
      </c>
    </row>
    <row r="104" spans="1:42" x14ac:dyDescent="0.3">
      <c r="A104" s="245">
        <v>117538</v>
      </c>
      <c r="B104" s="245" t="s">
        <v>549</v>
      </c>
      <c r="C104" s="245" t="s">
        <v>234</v>
      </c>
      <c r="D104" s="245" t="s">
        <v>232</v>
      </c>
      <c r="E104" s="245" t="s">
        <v>232</v>
      </c>
      <c r="F104" s="245" t="s">
        <v>234</v>
      </c>
      <c r="G104" s="245" t="s">
        <v>232</v>
      </c>
      <c r="H104" s="245" t="s">
        <v>234</v>
      </c>
      <c r="I104" s="245" t="s">
        <v>233</v>
      </c>
      <c r="J104" s="245" t="s">
        <v>234</v>
      </c>
      <c r="K104" s="245" t="s">
        <v>234</v>
      </c>
      <c r="L104" s="245" t="s">
        <v>234</v>
      </c>
      <c r="M104" s="245" t="s">
        <v>234</v>
      </c>
      <c r="N104" s="245" t="s">
        <v>232</v>
      </c>
      <c r="O104" s="245" t="s">
        <v>232</v>
      </c>
      <c r="P104" s="245" t="s">
        <v>234</v>
      </c>
      <c r="Q104" s="245" t="s">
        <v>232</v>
      </c>
      <c r="R104" s="245" t="s">
        <v>233</v>
      </c>
      <c r="S104" s="245" t="s">
        <v>233</v>
      </c>
      <c r="T104" s="245" t="s">
        <v>233</v>
      </c>
      <c r="U104" s="245" t="s">
        <v>233</v>
      </c>
      <c r="V104" s="245" t="s">
        <v>233</v>
      </c>
    </row>
    <row r="105" spans="1:42" x14ac:dyDescent="0.3">
      <c r="A105" s="245">
        <v>117560</v>
      </c>
      <c r="B105" s="245" t="s">
        <v>549</v>
      </c>
      <c r="C105" s="245" t="s">
        <v>234</v>
      </c>
      <c r="D105" s="245" t="s">
        <v>232</v>
      </c>
      <c r="E105" s="245" t="s">
        <v>232</v>
      </c>
      <c r="F105" s="245" t="s">
        <v>234</v>
      </c>
      <c r="G105" s="245" t="s">
        <v>232</v>
      </c>
      <c r="H105" s="245" t="s">
        <v>234</v>
      </c>
      <c r="I105" s="245" t="s">
        <v>232</v>
      </c>
      <c r="J105" s="245" t="s">
        <v>232</v>
      </c>
      <c r="K105" s="245" t="s">
        <v>232</v>
      </c>
      <c r="L105" s="245" t="s">
        <v>234</v>
      </c>
      <c r="M105" s="245" t="s">
        <v>234</v>
      </c>
      <c r="N105" s="245" t="s">
        <v>232</v>
      </c>
      <c r="O105" s="245" t="s">
        <v>232</v>
      </c>
      <c r="P105" s="245" t="s">
        <v>232</v>
      </c>
      <c r="Q105" s="245" t="s">
        <v>233</v>
      </c>
      <c r="R105" s="245" t="s">
        <v>234</v>
      </c>
      <c r="S105" s="245" t="s">
        <v>233</v>
      </c>
      <c r="T105" s="245" t="s">
        <v>233</v>
      </c>
      <c r="U105" s="245" t="s">
        <v>233</v>
      </c>
      <c r="V105" s="245" t="s">
        <v>233</v>
      </c>
    </row>
    <row r="106" spans="1:42" x14ac:dyDescent="0.3">
      <c r="A106" s="245">
        <v>117591</v>
      </c>
      <c r="B106" s="245" t="s">
        <v>549</v>
      </c>
      <c r="C106" s="245" t="s">
        <v>232</v>
      </c>
      <c r="D106" s="245" t="s">
        <v>232</v>
      </c>
      <c r="E106" s="245" t="s">
        <v>232</v>
      </c>
      <c r="F106" s="245" t="s">
        <v>234</v>
      </c>
      <c r="G106" s="245" t="s">
        <v>234</v>
      </c>
      <c r="H106" s="245" t="s">
        <v>232</v>
      </c>
      <c r="I106" s="245" t="s">
        <v>234</v>
      </c>
      <c r="J106" s="245" t="s">
        <v>234</v>
      </c>
      <c r="K106" s="245" t="s">
        <v>232</v>
      </c>
      <c r="L106" s="245" t="s">
        <v>232</v>
      </c>
      <c r="M106" s="245" t="s">
        <v>233</v>
      </c>
      <c r="N106" s="245" t="s">
        <v>233</v>
      </c>
      <c r="O106" s="245" t="s">
        <v>233</v>
      </c>
      <c r="P106" s="245" t="s">
        <v>233</v>
      </c>
      <c r="Q106" s="245" t="s">
        <v>233</v>
      </c>
      <c r="R106" s="245" t="s">
        <v>233</v>
      </c>
      <c r="S106" s="245" t="s">
        <v>233</v>
      </c>
      <c r="T106" s="245" t="s">
        <v>233</v>
      </c>
      <c r="U106" s="245" t="s">
        <v>233</v>
      </c>
      <c r="V106" s="245" t="s">
        <v>233</v>
      </c>
    </row>
    <row r="107" spans="1:42" x14ac:dyDescent="0.3">
      <c r="A107" s="245">
        <v>117632</v>
      </c>
      <c r="B107" s="245" t="s">
        <v>549</v>
      </c>
      <c r="C107" s="245" t="s">
        <v>234</v>
      </c>
      <c r="D107" s="245" t="s">
        <v>232</v>
      </c>
      <c r="E107" s="245" t="s">
        <v>232</v>
      </c>
      <c r="F107" s="245" t="s">
        <v>234</v>
      </c>
      <c r="G107" s="245" t="s">
        <v>234</v>
      </c>
      <c r="H107" s="245" t="s">
        <v>234</v>
      </c>
      <c r="I107" s="245" t="s">
        <v>234</v>
      </c>
      <c r="J107" s="245" t="s">
        <v>232</v>
      </c>
      <c r="K107" s="245" t="s">
        <v>234</v>
      </c>
      <c r="L107" s="245" t="s">
        <v>232</v>
      </c>
      <c r="M107" s="245" t="s">
        <v>232</v>
      </c>
      <c r="N107" s="245" t="s">
        <v>232</v>
      </c>
      <c r="O107" s="245" t="s">
        <v>232</v>
      </c>
      <c r="P107" s="245" t="s">
        <v>232</v>
      </c>
      <c r="Q107" s="245" t="s">
        <v>232</v>
      </c>
      <c r="R107" s="245" t="s">
        <v>232</v>
      </c>
      <c r="S107" s="245" t="s">
        <v>234</v>
      </c>
      <c r="T107" s="245" t="s">
        <v>234</v>
      </c>
      <c r="U107" s="245" t="s">
        <v>232</v>
      </c>
      <c r="V107" s="245" t="s">
        <v>233</v>
      </c>
      <c r="W107" s="245" t="s">
        <v>406</v>
      </c>
      <c r="X107" s="245" t="s">
        <v>406</v>
      </c>
      <c r="Y107" s="245" t="s">
        <v>406</v>
      </c>
      <c r="Z107" s="245" t="s">
        <v>406</v>
      </c>
      <c r="AA107" s="245" t="s">
        <v>406</v>
      </c>
      <c r="AB107" s="245" t="s">
        <v>406</v>
      </c>
      <c r="AC107" s="245" t="s">
        <v>406</v>
      </c>
      <c r="AD107" s="245" t="s">
        <v>406</v>
      </c>
      <c r="AE107" s="245" t="s">
        <v>406</v>
      </c>
      <c r="AF107" s="245" t="s">
        <v>406</v>
      </c>
      <c r="AG107" s="245" t="s">
        <v>406</v>
      </c>
      <c r="AH107" s="245" t="s">
        <v>406</v>
      </c>
      <c r="AI107" s="245" t="s">
        <v>406</v>
      </c>
      <c r="AJ107" s="245" t="s">
        <v>406</v>
      </c>
      <c r="AK107" s="245" t="s">
        <v>406</v>
      </c>
      <c r="AL107" s="245" t="s">
        <v>406</v>
      </c>
      <c r="AM107" s="245" t="s">
        <v>406</v>
      </c>
      <c r="AN107" s="245" t="s">
        <v>406</v>
      </c>
      <c r="AO107" s="245" t="s">
        <v>406</v>
      </c>
      <c r="AP107" s="245" t="s">
        <v>406</v>
      </c>
    </row>
    <row r="108" spans="1:42" x14ac:dyDescent="0.3">
      <c r="A108" s="245">
        <v>117703</v>
      </c>
      <c r="B108" s="245" t="s">
        <v>549</v>
      </c>
      <c r="C108" s="245" t="s">
        <v>234</v>
      </c>
      <c r="D108" s="245" t="s">
        <v>232</v>
      </c>
      <c r="E108" s="245" t="s">
        <v>234</v>
      </c>
      <c r="F108" s="245" t="s">
        <v>234</v>
      </c>
      <c r="G108" s="245" t="s">
        <v>233</v>
      </c>
      <c r="H108" s="245" t="s">
        <v>234</v>
      </c>
      <c r="I108" s="245" t="s">
        <v>233</v>
      </c>
      <c r="J108" s="245" t="s">
        <v>232</v>
      </c>
      <c r="K108" s="245" t="s">
        <v>234</v>
      </c>
      <c r="L108" s="245" t="s">
        <v>234</v>
      </c>
      <c r="M108" s="245" t="s">
        <v>234</v>
      </c>
      <c r="N108" s="245" t="s">
        <v>234</v>
      </c>
      <c r="O108" s="245" t="s">
        <v>233</v>
      </c>
      <c r="P108" s="245" t="s">
        <v>234</v>
      </c>
      <c r="Q108" s="245" t="s">
        <v>234</v>
      </c>
      <c r="R108" s="245" t="s">
        <v>234</v>
      </c>
      <c r="S108" s="245" t="s">
        <v>233</v>
      </c>
      <c r="T108" s="245" t="s">
        <v>233</v>
      </c>
      <c r="U108" s="245" t="s">
        <v>233</v>
      </c>
      <c r="V108" s="245" t="s">
        <v>233</v>
      </c>
    </row>
    <row r="109" spans="1:42" x14ac:dyDescent="0.3">
      <c r="A109" s="245">
        <v>117718</v>
      </c>
      <c r="B109" s="245" t="s">
        <v>549</v>
      </c>
      <c r="C109" s="245" t="s">
        <v>234</v>
      </c>
      <c r="D109" s="245" t="s">
        <v>234</v>
      </c>
      <c r="E109" s="245" t="s">
        <v>234</v>
      </c>
      <c r="F109" s="245" t="s">
        <v>234</v>
      </c>
      <c r="G109" s="245" t="s">
        <v>232</v>
      </c>
      <c r="H109" s="245" t="s">
        <v>234</v>
      </c>
      <c r="I109" s="245" t="s">
        <v>234</v>
      </c>
      <c r="J109" s="245" t="s">
        <v>234</v>
      </c>
      <c r="K109" s="245" t="s">
        <v>234</v>
      </c>
      <c r="L109" s="245" t="s">
        <v>234</v>
      </c>
      <c r="M109" s="245" t="s">
        <v>234</v>
      </c>
      <c r="N109" s="245" t="s">
        <v>232</v>
      </c>
      <c r="O109" s="245" t="s">
        <v>232</v>
      </c>
      <c r="P109" s="245" t="s">
        <v>234</v>
      </c>
      <c r="Q109" s="245" t="s">
        <v>233</v>
      </c>
      <c r="R109" s="245" t="s">
        <v>234</v>
      </c>
      <c r="S109" s="245" t="s">
        <v>232</v>
      </c>
      <c r="T109" s="245" t="s">
        <v>233</v>
      </c>
      <c r="U109" s="245" t="s">
        <v>234</v>
      </c>
      <c r="V109" s="245" t="s">
        <v>234</v>
      </c>
    </row>
    <row r="110" spans="1:42" x14ac:dyDescent="0.3">
      <c r="A110" s="245">
        <v>117741</v>
      </c>
      <c r="B110" s="245" t="s">
        <v>549</v>
      </c>
      <c r="C110" s="245" t="s">
        <v>233</v>
      </c>
      <c r="D110" s="245" t="s">
        <v>233</v>
      </c>
      <c r="E110" s="245" t="s">
        <v>234</v>
      </c>
      <c r="F110" s="245" t="s">
        <v>233</v>
      </c>
      <c r="G110" s="245" t="s">
        <v>233</v>
      </c>
      <c r="H110" s="245" t="s">
        <v>233</v>
      </c>
      <c r="I110" s="245" t="s">
        <v>232</v>
      </c>
      <c r="J110" s="245" t="s">
        <v>233</v>
      </c>
      <c r="K110" s="245" t="s">
        <v>233</v>
      </c>
      <c r="L110" s="245" t="s">
        <v>234</v>
      </c>
      <c r="M110" s="245" t="s">
        <v>232</v>
      </c>
      <c r="N110" s="245" t="s">
        <v>234</v>
      </c>
      <c r="O110" s="245" t="s">
        <v>233</v>
      </c>
      <c r="P110" s="245" t="s">
        <v>232</v>
      </c>
      <c r="Q110" s="245" t="s">
        <v>233</v>
      </c>
      <c r="R110" s="245" t="s">
        <v>233</v>
      </c>
      <c r="S110" s="245" t="s">
        <v>233</v>
      </c>
      <c r="T110" s="245" t="s">
        <v>234</v>
      </c>
      <c r="U110" s="245" t="s">
        <v>234</v>
      </c>
      <c r="V110" s="245" t="s">
        <v>233</v>
      </c>
    </row>
    <row r="111" spans="1:42" x14ac:dyDescent="0.3">
      <c r="A111" s="245">
        <v>117779</v>
      </c>
      <c r="B111" s="245" t="s">
        <v>549</v>
      </c>
      <c r="C111" s="245" t="s">
        <v>233</v>
      </c>
      <c r="D111" s="245" t="s">
        <v>233</v>
      </c>
      <c r="E111" s="245" t="s">
        <v>233</v>
      </c>
      <c r="F111" s="245" t="s">
        <v>233</v>
      </c>
      <c r="G111" s="245" t="s">
        <v>232</v>
      </c>
      <c r="H111" s="245" t="s">
        <v>233</v>
      </c>
      <c r="I111" s="245" t="s">
        <v>232</v>
      </c>
      <c r="J111" s="245" t="s">
        <v>233</v>
      </c>
      <c r="K111" s="245" t="s">
        <v>233</v>
      </c>
      <c r="L111" s="245" t="s">
        <v>234</v>
      </c>
      <c r="M111" s="245" t="s">
        <v>234</v>
      </c>
      <c r="N111" s="245" t="s">
        <v>232</v>
      </c>
      <c r="O111" s="245" t="s">
        <v>234</v>
      </c>
      <c r="P111" s="245" t="s">
        <v>234</v>
      </c>
      <c r="Q111" s="245" t="s">
        <v>233</v>
      </c>
      <c r="R111" s="245" t="s">
        <v>232</v>
      </c>
      <c r="S111" s="245" t="s">
        <v>233</v>
      </c>
      <c r="T111" s="245" t="s">
        <v>233</v>
      </c>
      <c r="U111" s="245" t="s">
        <v>233</v>
      </c>
      <c r="V111" s="245" t="s">
        <v>233</v>
      </c>
      <c r="W111" s="245" t="s">
        <v>406</v>
      </c>
      <c r="X111" s="245" t="s">
        <v>406</v>
      </c>
      <c r="Y111" s="245" t="s">
        <v>406</v>
      </c>
      <c r="Z111" s="245" t="s">
        <v>406</v>
      </c>
      <c r="AA111" s="245" t="s">
        <v>406</v>
      </c>
      <c r="AB111" s="245" t="s">
        <v>406</v>
      </c>
      <c r="AC111" s="245" t="s">
        <v>406</v>
      </c>
      <c r="AD111" s="245" t="s">
        <v>406</v>
      </c>
      <c r="AE111" s="245" t="s">
        <v>406</v>
      </c>
      <c r="AF111" s="245" t="s">
        <v>406</v>
      </c>
      <c r="AG111" s="245" t="s">
        <v>406</v>
      </c>
      <c r="AH111" s="245" t="s">
        <v>406</v>
      </c>
      <c r="AI111" s="245" t="s">
        <v>406</v>
      </c>
      <c r="AJ111" s="245" t="s">
        <v>406</v>
      </c>
      <c r="AK111" s="245" t="s">
        <v>406</v>
      </c>
      <c r="AL111" s="245" t="s">
        <v>406</v>
      </c>
      <c r="AM111" s="245" t="s">
        <v>406</v>
      </c>
      <c r="AN111" s="245" t="s">
        <v>406</v>
      </c>
      <c r="AO111" s="245" t="s">
        <v>406</v>
      </c>
      <c r="AP111" s="245" t="s">
        <v>406</v>
      </c>
    </row>
    <row r="112" spans="1:42" x14ac:dyDescent="0.3">
      <c r="A112" s="245">
        <v>117807</v>
      </c>
      <c r="B112" s="245" t="s">
        <v>549</v>
      </c>
      <c r="C112" s="245" t="s">
        <v>233</v>
      </c>
      <c r="D112" s="245" t="s">
        <v>233</v>
      </c>
      <c r="E112" s="245" t="s">
        <v>233</v>
      </c>
      <c r="F112" s="245" t="s">
        <v>233</v>
      </c>
      <c r="G112" s="245" t="s">
        <v>233</v>
      </c>
      <c r="H112" s="245" t="s">
        <v>234</v>
      </c>
      <c r="I112" s="245" t="s">
        <v>233</v>
      </c>
      <c r="J112" s="245" t="s">
        <v>233</v>
      </c>
      <c r="K112" s="245" t="s">
        <v>233</v>
      </c>
      <c r="L112" s="245" t="s">
        <v>233</v>
      </c>
      <c r="M112" s="245" t="s">
        <v>233</v>
      </c>
      <c r="N112" s="245" t="s">
        <v>234</v>
      </c>
      <c r="O112" s="245" t="s">
        <v>234</v>
      </c>
      <c r="P112" s="245" t="s">
        <v>234</v>
      </c>
      <c r="Q112" s="245" t="s">
        <v>234</v>
      </c>
      <c r="R112" s="245" t="s">
        <v>233</v>
      </c>
      <c r="S112" s="245" t="s">
        <v>233</v>
      </c>
      <c r="T112" s="245" t="s">
        <v>234</v>
      </c>
      <c r="U112" s="245" t="s">
        <v>233</v>
      </c>
      <c r="V112" s="245" t="s">
        <v>234</v>
      </c>
    </row>
    <row r="113" spans="1:42" x14ac:dyDescent="0.3">
      <c r="A113" s="245">
        <v>117966</v>
      </c>
      <c r="B113" s="245" t="s">
        <v>549</v>
      </c>
      <c r="C113" s="245" t="s">
        <v>234</v>
      </c>
      <c r="D113" s="245" t="s">
        <v>234</v>
      </c>
      <c r="E113" s="245" t="s">
        <v>234</v>
      </c>
      <c r="F113" s="245" t="s">
        <v>232</v>
      </c>
      <c r="G113" s="245" t="s">
        <v>234</v>
      </c>
      <c r="H113" s="245" t="s">
        <v>234</v>
      </c>
      <c r="I113" s="245" t="s">
        <v>232</v>
      </c>
      <c r="J113" s="245" t="s">
        <v>232</v>
      </c>
      <c r="K113" s="245" t="s">
        <v>234</v>
      </c>
      <c r="L113" s="245" t="s">
        <v>232</v>
      </c>
      <c r="M113" s="245" t="s">
        <v>234</v>
      </c>
      <c r="N113" s="245" t="s">
        <v>232</v>
      </c>
      <c r="O113" s="245" t="s">
        <v>234</v>
      </c>
      <c r="P113" s="245" t="s">
        <v>232</v>
      </c>
      <c r="Q113" s="245" t="s">
        <v>232</v>
      </c>
      <c r="R113" s="245" t="s">
        <v>234</v>
      </c>
      <c r="S113" s="245" t="s">
        <v>232</v>
      </c>
      <c r="T113" s="245" t="s">
        <v>234</v>
      </c>
      <c r="U113" s="245" t="s">
        <v>232</v>
      </c>
      <c r="V113" s="245" t="s">
        <v>232</v>
      </c>
    </row>
    <row r="114" spans="1:42" x14ac:dyDescent="0.3">
      <c r="A114" s="245">
        <v>117988</v>
      </c>
      <c r="B114" s="245" t="s">
        <v>549</v>
      </c>
      <c r="C114" s="245" t="s">
        <v>234</v>
      </c>
      <c r="D114" s="245" t="s">
        <v>232</v>
      </c>
      <c r="E114" s="245" t="s">
        <v>232</v>
      </c>
      <c r="F114" s="245" t="s">
        <v>232</v>
      </c>
      <c r="G114" s="245" t="s">
        <v>232</v>
      </c>
      <c r="H114" s="245" t="s">
        <v>234</v>
      </c>
      <c r="I114" s="245" t="s">
        <v>232</v>
      </c>
      <c r="J114" s="245" t="s">
        <v>232</v>
      </c>
      <c r="K114" s="245" t="s">
        <v>232</v>
      </c>
      <c r="L114" s="245" t="s">
        <v>234</v>
      </c>
      <c r="M114" s="245" t="s">
        <v>232</v>
      </c>
      <c r="N114" s="245" t="s">
        <v>232</v>
      </c>
      <c r="O114" s="245" t="s">
        <v>232</v>
      </c>
      <c r="P114" s="245" t="s">
        <v>232</v>
      </c>
      <c r="Q114" s="245" t="s">
        <v>232</v>
      </c>
      <c r="R114" s="245" t="s">
        <v>232</v>
      </c>
      <c r="S114" s="245" t="s">
        <v>234</v>
      </c>
      <c r="T114" s="245" t="s">
        <v>232</v>
      </c>
      <c r="U114" s="245" t="s">
        <v>232</v>
      </c>
      <c r="V114" s="245" t="s">
        <v>232</v>
      </c>
    </row>
    <row r="115" spans="1:42" x14ac:dyDescent="0.3">
      <c r="A115" s="245">
        <v>118030</v>
      </c>
      <c r="B115" s="245" t="s">
        <v>549</v>
      </c>
      <c r="C115" s="245" t="s">
        <v>234</v>
      </c>
      <c r="D115" s="245" t="s">
        <v>232</v>
      </c>
      <c r="E115" s="245" t="s">
        <v>232</v>
      </c>
      <c r="F115" s="245" t="s">
        <v>232</v>
      </c>
      <c r="G115" s="245" t="s">
        <v>234</v>
      </c>
      <c r="H115" s="245" t="s">
        <v>234</v>
      </c>
      <c r="I115" s="245" t="s">
        <v>232</v>
      </c>
      <c r="J115" s="245" t="s">
        <v>232</v>
      </c>
      <c r="K115" s="245" t="s">
        <v>232</v>
      </c>
      <c r="L115" s="245" t="s">
        <v>234</v>
      </c>
      <c r="M115" s="245" t="s">
        <v>234</v>
      </c>
      <c r="N115" s="245" t="s">
        <v>233</v>
      </c>
      <c r="O115" s="245" t="s">
        <v>233</v>
      </c>
      <c r="P115" s="245" t="s">
        <v>233</v>
      </c>
      <c r="Q115" s="245" t="s">
        <v>234</v>
      </c>
      <c r="R115" s="245" t="s">
        <v>233</v>
      </c>
      <c r="S115" s="245" t="s">
        <v>233</v>
      </c>
      <c r="T115" s="245" t="s">
        <v>234</v>
      </c>
      <c r="U115" s="245" t="s">
        <v>234</v>
      </c>
      <c r="V115" s="245" t="s">
        <v>233</v>
      </c>
    </row>
    <row r="116" spans="1:42" x14ac:dyDescent="0.3">
      <c r="A116" s="245">
        <v>118042</v>
      </c>
      <c r="B116" s="245" t="s">
        <v>549</v>
      </c>
      <c r="C116" s="245" t="s">
        <v>234</v>
      </c>
      <c r="D116" s="245" t="s">
        <v>232</v>
      </c>
      <c r="E116" s="245" t="s">
        <v>234</v>
      </c>
      <c r="F116" s="245" t="s">
        <v>234</v>
      </c>
      <c r="G116" s="245" t="s">
        <v>234</v>
      </c>
      <c r="H116" s="245" t="s">
        <v>234</v>
      </c>
      <c r="I116" s="245" t="s">
        <v>234</v>
      </c>
      <c r="J116" s="245" t="s">
        <v>234</v>
      </c>
      <c r="K116" s="245" t="s">
        <v>234</v>
      </c>
      <c r="L116" s="245" t="s">
        <v>234</v>
      </c>
      <c r="M116" s="245" t="s">
        <v>234</v>
      </c>
      <c r="N116" s="245" t="s">
        <v>234</v>
      </c>
      <c r="O116" s="245" t="s">
        <v>234</v>
      </c>
      <c r="P116" s="245" t="s">
        <v>234</v>
      </c>
      <c r="Q116" s="245" t="s">
        <v>234</v>
      </c>
      <c r="R116" s="245" t="s">
        <v>234</v>
      </c>
      <c r="S116" s="245" t="s">
        <v>233</v>
      </c>
      <c r="T116" s="245" t="s">
        <v>233</v>
      </c>
      <c r="U116" s="245" t="s">
        <v>234</v>
      </c>
      <c r="V116" s="245" t="s">
        <v>233</v>
      </c>
    </row>
    <row r="117" spans="1:42" x14ac:dyDescent="0.3">
      <c r="A117" s="245">
        <v>118098</v>
      </c>
      <c r="B117" s="245" t="s">
        <v>549</v>
      </c>
      <c r="C117" s="245" t="s">
        <v>232</v>
      </c>
      <c r="D117" s="245" t="s">
        <v>232</v>
      </c>
      <c r="E117" s="245" t="s">
        <v>232</v>
      </c>
      <c r="F117" s="245" t="s">
        <v>234</v>
      </c>
      <c r="G117" s="245" t="s">
        <v>232</v>
      </c>
      <c r="H117" s="245" t="s">
        <v>234</v>
      </c>
      <c r="I117" s="245" t="s">
        <v>232</v>
      </c>
      <c r="J117" s="245" t="s">
        <v>232</v>
      </c>
      <c r="K117" s="245" t="s">
        <v>232</v>
      </c>
      <c r="L117" s="245" t="s">
        <v>233</v>
      </c>
      <c r="M117" s="245" t="s">
        <v>234</v>
      </c>
      <c r="N117" s="245" t="s">
        <v>232</v>
      </c>
      <c r="O117" s="245" t="s">
        <v>234</v>
      </c>
      <c r="P117" s="245" t="s">
        <v>232</v>
      </c>
      <c r="Q117" s="245" t="s">
        <v>233</v>
      </c>
      <c r="R117" s="245" t="s">
        <v>233</v>
      </c>
      <c r="S117" s="245" t="s">
        <v>233</v>
      </c>
      <c r="T117" s="245" t="s">
        <v>233</v>
      </c>
      <c r="U117" s="245" t="s">
        <v>233</v>
      </c>
      <c r="V117" s="245" t="s">
        <v>233</v>
      </c>
    </row>
    <row r="118" spans="1:42" x14ac:dyDescent="0.3">
      <c r="A118" s="245">
        <v>118114</v>
      </c>
      <c r="B118" s="245" t="s">
        <v>549</v>
      </c>
      <c r="C118" s="245" t="s">
        <v>234</v>
      </c>
      <c r="D118" s="245" t="s">
        <v>234</v>
      </c>
      <c r="E118" s="245" t="s">
        <v>232</v>
      </c>
      <c r="F118" s="245" t="s">
        <v>234</v>
      </c>
      <c r="G118" s="245" t="s">
        <v>232</v>
      </c>
      <c r="H118" s="245" t="s">
        <v>234</v>
      </c>
      <c r="I118" s="245" t="s">
        <v>234</v>
      </c>
      <c r="J118" s="245" t="s">
        <v>234</v>
      </c>
      <c r="K118" s="245" t="s">
        <v>234</v>
      </c>
      <c r="L118" s="245" t="s">
        <v>234</v>
      </c>
      <c r="M118" s="245" t="s">
        <v>232</v>
      </c>
      <c r="N118" s="245" t="s">
        <v>234</v>
      </c>
      <c r="O118" s="245" t="s">
        <v>233</v>
      </c>
      <c r="P118" s="245" t="s">
        <v>232</v>
      </c>
      <c r="Q118" s="245" t="s">
        <v>234</v>
      </c>
      <c r="R118" s="245" t="s">
        <v>232</v>
      </c>
      <c r="S118" s="245" t="s">
        <v>233</v>
      </c>
      <c r="T118" s="245" t="s">
        <v>232</v>
      </c>
      <c r="U118" s="245" t="s">
        <v>232</v>
      </c>
      <c r="V118" s="245" t="s">
        <v>232</v>
      </c>
    </row>
    <row r="119" spans="1:42" x14ac:dyDescent="0.3">
      <c r="A119" s="245">
        <v>118152</v>
      </c>
      <c r="B119" s="245" t="s">
        <v>549</v>
      </c>
      <c r="C119" s="245" t="s">
        <v>234</v>
      </c>
      <c r="D119" s="245" t="s">
        <v>234</v>
      </c>
      <c r="E119" s="245" t="s">
        <v>232</v>
      </c>
      <c r="F119" s="245" t="s">
        <v>234</v>
      </c>
      <c r="G119" s="245" t="s">
        <v>234</v>
      </c>
      <c r="H119" s="245" t="s">
        <v>234</v>
      </c>
      <c r="I119" s="245" t="s">
        <v>233</v>
      </c>
      <c r="J119" s="245" t="s">
        <v>234</v>
      </c>
      <c r="K119" s="245" t="s">
        <v>234</v>
      </c>
      <c r="L119" s="245" t="s">
        <v>234</v>
      </c>
      <c r="M119" s="245" t="s">
        <v>234</v>
      </c>
      <c r="N119" s="245" t="s">
        <v>234</v>
      </c>
      <c r="O119" s="245" t="s">
        <v>232</v>
      </c>
      <c r="P119" s="245" t="s">
        <v>232</v>
      </c>
      <c r="Q119" s="245" t="s">
        <v>234</v>
      </c>
      <c r="R119" s="245" t="s">
        <v>234</v>
      </c>
      <c r="S119" s="245" t="s">
        <v>234</v>
      </c>
      <c r="T119" s="245" t="s">
        <v>234</v>
      </c>
      <c r="U119" s="245" t="s">
        <v>234</v>
      </c>
      <c r="V119" s="245" t="s">
        <v>234</v>
      </c>
    </row>
    <row r="120" spans="1:42" x14ac:dyDescent="0.3">
      <c r="A120" s="245">
        <v>118156</v>
      </c>
      <c r="B120" s="245" t="s">
        <v>549</v>
      </c>
      <c r="C120" s="245" t="s">
        <v>232</v>
      </c>
      <c r="D120" s="245" t="s">
        <v>232</v>
      </c>
      <c r="E120" s="245" t="s">
        <v>232</v>
      </c>
      <c r="F120" s="245" t="s">
        <v>232</v>
      </c>
      <c r="G120" s="245" t="s">
        <v>232</v>
      </c>
      <c r="H120" s="245" t="s">
        <v>232</v>
      </c>
      <c r="I120" s="245" t="s">
        <v>232</v>
      </c>
      <c r="J120" s="245" t="s">
        <v>234</v>
      </c>
      <c r="K120" s="245" t="s">
        <v>232</v>
      </c>
      <c r="L120" s="245" t="s">
        <v>232</v>
      </c>
      <c r="M120" s="245" t="s">
        <v>232</v>
      </c>
      <c r="N120" s="245" t="s">
        <v>232</v>
      </c>
      <c r="O120" s="245" t="s">
        <v>232</v>
      </c>
      <c r="P120" s="245" t="s">
        <v>232</v>
      </c>
      <c r="Q120" s="245" t="s">
        <v>232</v>
      </c>
      <c r="R120" s="245" t="s">
        <v>232</v>
      </c>
      <c r="S120" s="245" t="s">
        <v>234</v>
      </c>
      <c r="T120" s="245" t="s">
        <v>232</v>
      </c>
      <c r="U120" s="245" t="s">
        <v>234</v>
      </c>
      <c r="V120" s="245" t="s">
        <v>232</v>
      </c>
    </row>
    <row r="121" spans="1:42" x14ac:dyDescent="0.3">
      <c r="A121" s="245">
        <v>118163</v>
      </c>
      <c r="B121" s="245" t="s">
        <v>549</v>
      </c>
      <c r="C121" s="245" t="s">
        <v>234</v>
      </c>
      <c r="D121" s="245" t="s">
        <v>232</v>
      </c>
      <c r="E121" s="245" t="s">
        <v>232</v>
      </c>
      <c r="F121" s="245" t="s">
        <v>232</v>
      </c>
      <c r="G121" s="245" t="s">
        <v>234</v>
      </c>
      <c r="H121" s="245" t="s">
        <v>232</v>
      </c>
      <c r="I121" s="245" t="s">
        <v>232</v>
      </c>
      <c r="J121" s="245" t="s">
        <v>234</v>
      </c>
      <c r="K121" s="245" t="s">
        <v>232</v>
      </c>
      <c r="L121" s="245" t="s">
        <v>232</v>
      </c>
      <c r="M121" s="245" t="s">
        <v>232</v>
      </c>
      <c r="N121" s="245" t="s">
        <v>232</v>
      </c>
      <c r="O121" s="245" t="s">
        <v>232</v>
      </c>
      <c r="P121" s="245" t="s">
        <v>232</v>
      </c>
      <c r="Q121" s="245" t="s">
        <v>232</v>
      </c>
      <c r="R121" s="245" t="s">
        <v>234</v>
      </c>
      <c r="S121" s="245" t="s">
        <v>233</v>
      </c>
      <c r="T121" s="245" t="s">
        <v>233</v>
      </c>
      <c r="U121" s="245" t="s">
        <v>234</v>
      </c>
      <c r="V121" s="245" t="s">
        <v>234</v>
      </c>
      <c r="W121" s="245" t="s">
        <v>406</v>
      </c>
      <c r="X121" s="245" t="s">
        <v>406</v>
      </c>
      <c r="Y121" s="245" t="s">
        <v>406</v>
      </c>
      <c r="Z121" s="245" t="s">
        <v>406</v>
      </c>
      <c r="AA121" s="245" t="s">
        <v>406</v>
      </c>
      <c r="AB121" s="245" t="s">
        <v>406</v>
      </c>
      <c r="AC121" s="245" t="s">
        <v>406</v>
      </c>
      <c r="AD121" s="245" t="s">
        <v>406</v>
      </c>
      <c r="AE121" s="245" t="s">
        <v>406</v>
      </c>
      <c r="AF121" s="245" t="s">
        <v>406</v>
      </c>
      <c r="AG121" s="245" t="s">
        <v>406</v>
      </c>
      <c r="AH121" s="245" t="s">
        <v>406</v>
      </c>
      <c r="AI121" s="245" t="s">
        <v>406</v>
      </c>
      <c r="AJ121" s="245" t="s">
        <v>406</v>
      </c>
      <c r="AK121" s="245" t="s">
        <v>406</v>
      </c>
      <c r="AL121" s="245" t="s">
        <v>406</v>
      </c>
      <c r="AM121" s="245" t="s">
        <v>406</v>
      </c>
      <c r="AN121" s="245" t="s">
        <v>406</v>
      </c>
      <c r="AO121" s="245" t="s">
        <v>406</v>
      </c>
      <c r="AP121" s="245" t="s">
        <v>406</v>
      </c>
    </row>
    <row r="122" spans="1:42" x14ac:dyDescent="0.3">
      <c r="A122" s="245">
        <v>118204</v>
      </c>
      <c r="B122" s="245" t="s">
        <v>549</v>
      </c>
      <c r="C122" s="245" t="s">
        <v>234</v>
      </c>
      <c r="D122" s="245" t="s">
        <v>234</v>
      </c>
      <c r="E122" s="245" t="s">
        <v>234</v>
      </c>
      <c r="F122" s="245" t="s">
        <v>234</v>
      </c>
      <c r="G122" s="245" t="s">
        <v>234</v>
      </c>
      <c r="H122" s="245" t="s">
        <v>234</v>
      </c>
      <c r="I122" s="245" t="s">
        <v>232</v>
      </c>
      <c r="J122" s="245" t="s">
        <v>234</v>
      </c>
      <c r="K122" s="245" t="s">
        <v>234</v>
      </c>
      <c r="L122" s="245" t="s">
        <v>232</v>
      </c>
      <c r="M122" s="245" t="s">
        <v>234</v>
      </c>
      <c r="N122" s="245" t="s">
        <v>234</v>
      </c>
      <c r="O122" s="245" t="s">
        <v>234</v>
      </c>
      <c r="P122" s="245" t="s">
        <v>234</v>
      </c>
      <c r="Q122" s="245" t="s">
        <v>234</v>
      </c>
      <c r="R122" s="245" t="s">
        <v>233</v>
      </c>
      <c r="S122" s="245" t="s">
        <v>234</v>
      </c>
      <c r="T122" s="245" t="s">
        <v>233</v>
      </c>
      <c r="U122" s="245" t="s">
        <v>233</v>
      </c>
      <c r="V122" s="245" t="s">
        <v>233</v>
      </c>
    </row>
    <row r="123" spans="1:42" x14ac:dyDescent="0.3">
      <c r="A123" s="245">
        <v>118221</v>
      </c>
      <c r="B123" s="245" t="s">
        <v>549</v>
      </c>
      <c r="C123" s="245" t="s">
        <v>234</v>
      </c>
      <c r="D123" s="245" t="s">
        <v>232</v>
      </c>
      <c r="E123" s="245" t="s">
        <v>232</v>
      </c>
      <c r="F123" s="245" t="s">
        <v>234</v>
      </c>
      <c r="G123" s="245" t="s">
        <v>234</v>
      </c>
      <c r="H123" s="245" t="s">
        <v>232</v>
      </c>
      <c r="I123" s="245" t="s">
        <v>234</v>
      </c>
      <c r="J123" s="245" t="s">
        <v>234</v>
      </c>
      <c r="K123" s="245" t="s">
        <v>234</v>
      </c>
      <c r="L123" s="245" t="s">
        <v>234</v>
      </c>
      <c r="M123" s="245" t="s">
        <v>234</v>
      </c>
      <c r="N123" s="245" t="s">
        <v>234</v>
      </c>
      <c r="O123" s="245" t="s">
        <v>232</v>
      </c>
      <c r="P123" s="245" t="s">
        <v>234</v>
      </c>
      <c r="Q123" s="245" t="s">
        <v>233</v>
      </c>
      <c r="R123" s="245" t="s">
        <v>233</v>
      </c>
      <c r="S123" s="245" t="s">
        <v>233</v>
      </c>
      <c r="T123" s="245" t="s">
        <v>233</v>
      </c>
      <c r="U123" s="245" t="s">
        <v>233</v>
      </c>
      <c r="V123" s="245" t="s">
        <v>233</v>
      </c>
    </row>
    <row r="124" spans="1:42" x14ac:dyDescent="0.3">
      <c r="A124" s="245">
        <v>118238</v>
      </c>
      <c r="B124" s="245" t="s">
        <v>549</v>
      </c>
      <c r="C124" s="245" t="s">
        <v>234</v>
      </c>
      <c r="D124" s="245" t="s">
        <v>234</v>
      </c>
      <c r="E124" s="245" t="s">
        <v>234</v>
      </c>
      <c r="F124" s="245" t="s">
        <v>234</v>
      </c>
      <c r="G124" s="245" t="s">
        <v>232</v>
      </c>
      <c r="H124" s="245" t="s">
        <v>234</v>
      </c>
      <c r="I124" s="245" t="s">
        <v>234</v>
      </c>
      <c r="J124" s="245" t="s">
        <v>232</v>
      </c>
      <c r="K124" s="245" t="s">
        <v>234</v>
      </c>
      <c r="L124" s="245" t="s">
        <v>234</v>
      </c>
      <c r="M124" s="245" t="s">
        <v>234</v>
      </c>
      <c r="N124" s="245" t="s">
        <v>232</v>
      </c>
      <c r="O124" s="245" t="s">
        <v>234</v>
      </c>
      <c r="P124" s="245" t="s">
        <v>234</v>
      </c>
      <c r="Q124" s="245" t="s">
        <v>234</v>
      </c>
      <c r="R124" s="245" t="s">
        <v>234</v>
      </c>
      <c r="S124" s="245" t="s">
        <v>234</v>
      </c>
      <c r="T124" s="245" t="s">
        <v>233</v>
      </c>
      <c r="U124" s="245" t="s">
        <v>233</v>
      </c>
      <c r="V124" s="245" t="s">
        <v>234</v>
      </c>
      <c r="W124" s="245" t="s">
        <v>406</v>
      </c>
      <c r="X124" s="245" t="s">
        <v>406</v>
      </c>
      <c r="Y124" s="245" t="s">
        <v>406</v>
      </c>
      <c r="Z124" s="245" t="s">
        <v>406</v>
      </c>
      <c r="AA124" s="245" t="s">
        <v>406</v>
      </c>
      <c r="AB124" s="245" t="s">
        <v>406</v>
      </c>
      <c r="AC124" s="245" t="s">
        <v>406</v>
      </c>
      <c r="AD124" s="245" t="s">
        <v>406</v>
      </c>
      <c r="AE124" s="245" t="s">
        <v>406</v>
      </c>
      <c r="AF124" s="245" t="s">
        <v>406</v>
      </c>
      <c r="AG124" s="245" t="s">
        <v>406</v>
      </c>
      <c r="AH124" s="245" t="s">
        <v>406</v>
      </c>
      <c r="AI124" s="245" t="s">
        <v>406</v>
      </c>
      <c r="AJ124" s="245" t="s">
        <v>406</v>
      </c>
      <c r="AK124" s="245" t="s">
        <v>406</v>
      </c>
      <c r="AL124" s="245" t="s">
        <v>406</v>
      </c>
      <c r="AM124" s="245" t="s">
        <v>406</v>
      </c>
      <c r="AN124" s="245" t="s">
        <v>406</v>
      </c>
      <c r="AO124" s="245" t="s">
        <v>406</v>
      </c>
      <c r="AP124" s="245" t="s">
        <v>406</v>
      </c>
    </row>
    <row r="125" spans="1:42" x14ac:dyDescent="0.3">
      <c r="A125" s="245">
        <v>118239</v>
      </c>
      <c r="B125" s="245" t="s">
        <v>549</v>
      </c>
      <c r="C125" s="245" t="s">
        <v>234</v>
      </c>
      <c r="D125" s="245" t="s">
        <v>232</v>
      </c>
      <c r="E125" s="245" t="s">
        <v>232</v>
      </c>
      <c r="F125" s="245" t="s">
        <v>234</v>
      </c>
      <c r="G125" s="245" t="s">
        <v>232</v>
      </c>
      <c r="H125" s="245" t="s">
        <v>232</v>
      </c>
      <c r="I125" s="245" t="s">
        <v>232</v>
      </c>
      <c r="J125" s="245" t="s">
        <v>232</v>
      </c>
      <c r="K125" s="245" t="s">
        <v>232</v>
      </c>
      <c r="L125" s="245" t="s">
        <v>232</v>
      </c>
      <c r="M125" s="245" t="s">
        <v>232</v>
      </c>
      <c r="N125" s="245" t="s">
        <v>234</v>
      </c>
      <c r="O125" s="245" t="s">
        <v>232</v>
      </c>
      <c r="P125" s="245" t="s">
        <v>234</v>
      </c>
      <c r="Q125" s="245" t="s">
        <v>232</v>
      </c>
      <c r="R125" s="245" t="s">
        <v>233</v>
      </c>
      <c r="S125" s="245" t="s">
        <v>234</v>
      </c>
      <c r="T125" s="245" t="s">
        <v>233</v>
      </c>
      <c r="U125" s="245" t="s">
        <v>234</v>
      </c>
      <c r="V125" s="245" t="s">
        <v>233</v>
      </c>
      <c r="W125" s="245" t="s">
        <v>406</v>
      </c>
      <c r="X125" s="245" t="s">
        <v>406</v>
      </c>
      <c r="Y125" s="245" t="s">
        <v>406</v>
      </c>
      <c r="Z125" s="245" t="s">
        <v>406</v>
      </c>
      <c r="AA125" s="245" t="s">
        <v>406</v>
      </c>
      <c r="AB125" s="245" t="s">
        <v>406</v>
      </c>
      <c r="AC125" s="245" t="s">
        <v>406</v>
      </c>
      <c r="AD125" s="245" t="s">
        <v>406</v>
      </c>
      <c r="AE125" s="245" t="s">
        <v>406</v>
      </c>
      <c r="AF125" s="245" t="s">
        <v>406</v>
      </c>
      <c r="AG125" s="245" t="s">
        <v>406</v>
      </c>
      <c r="AH125" s="245" t="s">
        <v>406</v>
      </c>
      <c r="AI125" s="245" t="s">
        <v>406</v>
      </c>
      <c r="AJ125" s="245" t="s">
        <v>406</v>
      </c>
      <c r="AK125" s="245" t="s">
        <v>406</v>
      </c>
      <c r="AL125" s="245" t="s">
        <v>406</v>
      </c>
      <c r="AM125" s="245" t="s">
        <v>406</v>
      </c>
      <c r="AN125" s="245" t="s">
        <v>406</v>
      </c>
      <c r="AO125" s="245" t="s">
        <v>406</v>
      </c>
      <c r="AP125" s="245" t="s">
        <v>406</v>
      </c>
    </row>
    <row r="126" spans="1:42" x14ac:dyDescent="0.3">
      <c r="A126" s="245">
        <v>118249</v>
      </c>
      <c r="B126" s="245" t="s">
        <v>549</v>
      </c>
      <c r="C126" s="245" t="s">
        <v>232</v>
      </c>
      <c r="D126" s="245" t="s">
        <v>232</v>
      </c>
      <c r="E126" s="245" t="s">
        <v>232</v>
      </c>
      <c r="F126" s="245" t="s">
        <v>232</v>
      </c>
      <c r="G126" s="245" t="s">
        <v>232</v>
      </c>
      <c r="H126" s="245" t="s">
        <v>232</v>
      </c>
      <c r="I126" s="245" t="s">
        <v>232</v>
      </c>
      <c r="J126" s="245" t="s">
        <v>232</v>
      </c>
      <c r="K126" s="245" t="s">
        <v>232</v>
      </c>
      <c r="L126" s="245" t="s">
        <v>233</v>
      </c>
      <c r="M126" s="245" t="s">
        <v>232</v>
      </c>
      <c r="N126" s="245" t="s">
        <v>232</v>
      </c>
      <c r="O126" s="245" t="s">
        <v>232</v>
      </c>
      <c r="P126" s="245" t="s">
        <v>232</v>
      </c>
      <c r="Q126" s="245" t="s">
        <v>234</v>
      </c>
      <c r="R126" s="245" t="s">
        <v>233</v>
      </c>
      <c r="S126" s="245" t="s">
        <v>234</v>
      </c>
      <c r="T126" s="245" t="s">
        <v>234</v>
      </c>
      <c r="U126" s="245" t="s">
        <v>234</v>
      </c>
      <c r="V126" s="245" t="s">
        <v>234</v>
      </c>
      <c r="W126" s="245" t="s">
        <v>406</v>
      </c>
      <c r="X126" s="245" t="s">
        <v>406</v>
      </c>
      <c r="Y126" s="245" t="s">
        <v>406</v>
      </c>
      <c r="Z126" s="245" t="s">
        <v>406</v>
      </c>
      <c r="AA126" s="245" t="s">
        <v>406</v>
      </c>
      <c r="AB126" s="245" t="s">
        <v>406</v>
      </c>
      <c r="AC126" s="245" t="s">
        <v>406</v>
      </c>
      <c r="AD126" s="245" t="s">
        <v>406</v>
      </c>
      <c r="AE126" s="245" t="s">
        <v>406</v>
      </c>
      <c r="AF126" s="245" t="s">
        <v>406</v>
      </c>
      <c r="AG126" s="245" t="s">
        <v>406</v>
      </c>
      <c r="AH126" s="245" t="s">
        <v>406</v>
      </c>
      <c r="AI126" s="245" t="s">
        <v>406</v>
      </c>
      <c r="AJ126" s="245" t="s">
        <v>406</v>
      </c>
      <c r="AK126" s="245" t="s">
        <v>406</v>
      </c>
      <c r="AL126" s="245" t="s">
        <v>406</v>
      </c>
      <c r="AM126" s="245" t="s">
        <v>406</v>
      </c>
      <c r="AN126" s="245" t="s">
        <v>406</v>
      </c>
      <c r="AO126" s="245" t="s">
        <v>406</v>
      </c>
      <c r="AP126" s="245" t="s">
        <v>406</v>
      </c>
    </row>
    <row r="127" spans="1:42" x14ac:dyDescent="0.3">
      <c r="A127" s="245">
        <v>118259</v>
      </c>
      <c r="B127" s="245" t="s">
        <v>549</v>
      </c>
      <c r="C127" s="245" t="s">
        <v>234</v>
      </c>
      <c r="D127" s="245" t="s">
        <v>232</v>
      </c>
      <c r="E127" s="245" t="s">
        <v>234</v>
      </c>
      <c r="F127" s="245" t="s">
        <v>232</v>
      </c>
      <c r="G127" s="245" t="s">
        <v>233</v>
      </c>
      <c r="H127" s="245" t="s">
        <v>234</v>
      </c>
      <c r="I127" s="245" t="s">
        <v>234</v>
      </c>
      <c r="J127" s="245" t="s">
        <v>232</v>
      </c>
      <c r="K127" s="245" t="s">
        <v>234</v>
      </c>
      <c r="L127" s="245" t="s">
        <v>234</v>
      </c>
      <c r="M127" s="245" t="s">
        <v>233</v>
      </c>
      <c r="N127" s="245" t="s">
        <v>234</v>
      </c>
      <c r="O127" s="245" t="s">
        <v>234</v>
      </c>
      <c r="P127" s="245" t="s">
        <v>234</v>
      </c>
      <c r="Q127" s="245" t="s">
        <v>234</v>
      </c>
      <c r="R127" s="245" t="s">
        <v>233</v>
      </c>
      <c r="S127" s="245" t="s">
        <v>233</v>
      </c>
      <c r="T127" s="245" t="s">
        <v>233</v>
      </c>
      <c r="U127" s="245" t="s">
        <v>233</v>
      </c>
      <c r="V127" s="245" t="s">
        <v>233</v>
      </c>
    </row>
    <row r="128" spans="1:42" x14ac:dyDescent="0.3">
      <c r="A128" s="245">
        <v>118269</v>
      </c>
      <c r="B128" s="245" t="s">
        <v>549</v>
      </c>
      <c r="C128" s="245" t="s">
        <v>234</v>
      </c>
      <c r="D128" s="245" t="s">
        <v>232</v>
      </c>
      <c r="E128" s="245" t="s">
        <v>232</v>
      </c>
      <c r="F128" s="245" t="s">
        <v>232</v>
      </c>
      <c r="G128" s="245" t="s">
        <v>232</v>
      </c>
      <c r="H128" s="245" t="s">
        <v>232</v>
      </c>
      <c r="I128" s="245" t="s">
        <v>232</v>
      </c>
      <c r="J128" s="245" t="s">
        <v>234</v>
      </c>
      <c r="K128" s="245" t="s">
        <v>232</v>
      </c>
      <c r="L128" s="245" t="s">
        <v>234</v>
      </c>
      <c r="M128" s="245" t="s">
        <v>234</v>
      </c>
      <c r="N128" s="245" t="s">
        <v>232</v>
      </c>
      <c r="O128" s="245" t="s">
        <v>233</v>
      </c>
      <c r="P128" s="245" t="s">
        <v>234</v>
      </c>
      <c r="Q128" s="245" t="s">
        <v>234</v>
      </c>
      <c r="R128" s="245" t="s">
        <v>234</v>
      </c>
      <c r="S128" s="245" t="s">
        <v>234</v>
      </c>
      <c r="T128" s="245" t="s">
        <v>233</v>
      </c>
      <c r="U128" s="245" t="s">
        <v>234</v>
      </c>
      <c r="V128" s="245" t="s">
        <v>234</v>
      </c>
    </row>
    <row r="129" spans="1:42" x14ac:dyDescent="0.3">
      <c r="A129" s="245">
        <v>118270</v>
      </c>
      <c r="B129" s="245" t="s">
        <v>549</v>
      </c>
      <c r="C129" s="245" t="s">
        <v>232</v>
      </c>
      <c r="D129" s="245" t="s">
        <v>232</v>
      </c>
      <c r="E129" s="245" t="s">
        <v>232</v>
      </c>
      <c r="F129" s="245" t="s">
        <v>232</v>
      </c>
      <c r="G129" s="245" t="s">
        <v>232</v>
      </c>
      <c r="H129" s="245" t="s">
        <v>234</v>
      </c>
      <c r="I129" s="245" t="s">
        <v>232</v>
      </c>
      <c r="J129" s="245" t="s">
        <v>232</v>
      </c>
      <c r="K129" s="245" t="s">
        <v>233</v>
      </c>
      <c r="L129" s="245" t="s">
        <v>232</v>
      </c>
      <c r="M129" s="245" t="s">
        <v>232</v>
      </c>
      <c r="N129" s="245" t="s">
        <v>232</v>
      </c>
      <c r="O129" s="245" t="s">
        <v>232</v>
      </c>
      <c r="P129" s="245" t="s">
        <v>232</v>
      </c>
      <c r="Q129" s="245" t="s">
        <v>234</v>
      </c>
      <c r="R129" s="245" t="s">
        <v>234</v>
      </c>
      <c r="S129" s="245" t="s">
        <v>234</v>
      </c>
      <c r="T129" s="245" t="s">
        <v>234</v>
      </c>
      <c r="U129" s="245" t="s">
        <v>234</v>
      </c>
      <c r="V129" s="245" t="s">
        <v>234</v>
      </c>
      <c r="W129" s="245" t="s">
        <v>406</v>
      </c>
      <c r="X129" s="245" t="s">
        <v>406</v>
      </c>
      <c r="Y129" s="245" t="s">
        <v>406</v>
      </c>
      <c r="Z129" s="245" t="s">
        <v>406</v>
      </c>
      <c r="AA129" s="245" t="s">
        <v>406</v>
      </c>
      <c r="AB129" s="245" t="s">
        <v>406</v>
      </c>
      <c r="AC129" s="245" t="s">
        <v>406</v>
      </c>
      <c r="AD129" s="245" t="s">
        <v>406</v>
      </c>
      <c r="AE129" s="245" t="s">
        <v>406</v>
      </c>
      <c r="AF129" s="245" t="s">
        <v>406</v>
      </c>
      <c r="AG129" s="245" t="s">
        <v>406</v>
      </c>
      <c r="AH129" s="245" t="s">
        <v>406</v>
      </c>
      <c r="AI129" s="245" t="s">
        <v>406</v>
      </c>
      <c r="AJ129" s="245" t="s">
        <v>406</v>
      </c>
      <c r="AK129" s="245" t="s">
        <v>406</v>
      </c>
      <c r="AL129" s="245" t="s">
        <v>406</v>
      </c>
      <c r="AM129" s="245" t="s">
        <v>406</v>
      </c>
      <c r="AN129" s="245" t="s">
        <v>406</v>
      </c>
      <c r="AO129" s="245" t="s">
        <v>406</v>
      </c>
      <c r="AP129" s="245" t="s">
        <v>406</v>
      </c>
    </row>
    <row r="130" spans="1:42" x14ac:dyDescent="0.3">
      <c r="A130" s="245">
        <v>118333</v>
      </c>
      <c r="B130" s="245" t="s">
        <v>549</v>
      </c>
      <c r="C130" s="245" t="s">
        <v>234</v>
      </c>
      <c r="D130" s="245" t="s">
        <v>232</v>
      </c>
      <c r="E130" s="245" t="s">
        <v>232</v>
      </c>
      <c r="F130" s="245" t="s">
        <v>232</v>
      </c>
      <c r="G130" s="245" t="s">
        <v>234</v>
      </c>
      <c r="H130" s="245" t="s">
        <v>232</v>
      </c>
      <c r="I130" s="245" t="s">
        <v>232</v>
      </c>
      <c r="J130" s="245" t="s">
        <v>234</v>
      </c>
      <c r="K130" s="245" t="s">
        <v>232</v>
      </c>
      <c r="L130" s="245" t="s">
        <v>233</v>
      </c>
      <c r="M130" s="245" t="s">
        <v>232</v>
      </c>
      <c r="N130" s="245" t="s">
        <v>232</v>
      </c>
      <c r="O130" s="245" t="s">
        <v>232</v>
      </c>
      <c r="P130" s="245" t="s">
        <v>232</v>
      </c>
      <c r="Q130" s="245" t="s">
        <v>232</v>
      </c>
      <c r="R130" s="245" t="s">
        <v>232</v>
      </c>
      <c r="S130" s="245" t="s">
        <v>233</v>
      </c>
      <c r="T130" s="245" t="s">
        <v>234</v>
      </c>
      <c r="U130" s="245" t="s">
        <v>232</v>
      </c>
      <c r="V130" s="245" t="s">
        <v>234</v>
      </c>
    </row>
    <row r="131" spans="1:42" x14ac:dyDescent="0.3">
      <c r="A131" s="245">
        <v>118345</v>
      </c>
      <c r="B131" s="245" t="s">
        <v>549</v>
      </c>
      <c r="C131" s="245" t="s">
        <v>232</v>
      </c>
      <c r="D131" s="245" t="s">
        <v>232</v>
      </c>
      <c r="E131" s="245" t="s">
        <v>232</v>
      </c>
      <c r="F131" s="245" t="s">
        <v>232</v>
      </c>
      <c r="G131" s="245" t="s">
        <v>232</v>
      </c>
      <c r="H131" s="245" t="s">
        <v>234</v>
      </c>
      <c r="I131" s="245" t="s">
        <v>232</v>
      </c>
      <c r="J131" s="245" t="s">
        <v>232</v>
      </c>
      <c r="K131" s="245" t="s">
        <v>234</v>
      </c>
      <c r="L131" s="245" t="s">
        <v>232</v>
      </c>
      <c r="M131" s="245" t="s">
        <v>232</v>
      </c>
      <c r="N131" s="245" t="s">
        <v>233</v>
      </c>
      <c r="O131" s="245" t="s">
        <v>233</v>
      </c>
      <c r="P131" s="245" t="s">
        <v>232</v>
      </c>
      <c r="Q131" s="245" t="s">
        <v>232</v>
      </c>
      <c r="R131" s="245" t="s">
        <v>232</v>
      </c>
      <c r="S131" s="245" t="s">
        <v>233</v>
      </c>
      <c r="T131" s="245" t="s">
        <v>234</v>
      </c>
      <c r="U131" s="245" t="s">
        <v>232</v>
      </c>
      <c r="V131" s="245" t="s">
        <v>234</v>
      </c>
    </row>
    <row r="132" spans="1:42" x14ac:dyDescent="0.3">
      <c r="A132" s="245">
        <v>118389</v>
      </c>
      <c r="B132" s="245" t="s">
        <v>549</v>
      </c>
      <c r="C132" s="245" t="s">
        <v>234</v>
      </c>
      <c r="D132" s="245" t="s">
        <v>234</v>
      </c>
      <c r="E132" s="245" t="s">
        <v>232</v>
      </c>
      <c r="F132" s="245" t="s">
        <v>234</v>
      </c>
      <c r="G132" s="245" t="s">
        <v>233</v>
      </c>
      <c r="H132" s="245" t="s">
        <v>234</v>
      </c>
      <c r="I132" s="245" t="s">
        <v>234</v>
      </c>
      <c r="J132" s="245" t="s">
        <v>234</v>
      </c>
      <c r="K132" s="245" t="s">
        <v>233</v>
      </c>
      <c r="L132" s="245" t="s">
        <v>234</v>
      </c>
      <c r="M132" s="245" t="s">
        <v>234</v>
      </c>
      <c r="N132" s="245" t="s">
        <v>232</v>
      </c>
      <c r="O132" s="245" t="s">
        <v>232</v>
      </c>
      <c r="P132" s="245" t="s">
        <v>234</v>
      </c>
      <c r="Q132" s="245" t="s">
        <v>234</v>
      </c>
      <c r="R132" s="245" t="s">
        <v>233</v>
      </c>
      <c r="S132" s="245" t="s">
        <v>234</v>
      </c>
      <c r="T132" s="245" t="s">
        <v>233</v>
      </c>
      <c r="U132" s="245" t="s">
        <v>233</v>
      </c>
      <c r="V132" s="245" t="s">
        <v>234</v>
      </c>
    </row>
    <row r="133" spans="1:42" x14ac:dyDescent="0.3">
      <c r="A133" s="245">
        <v>118409</v>
      </c>
      <c r="B133" s="245" t="s">
        <v>549</v>
      </c>
      <c r="C133" s="245" t="s">
        <v>234</v>
      </c>
      <c r="D133" s="245" t="s">
        <v>232</v>
      </c>
      <c r="E133" s="245" t="s">
        <v>232</v>
      </c>
      <c r="F133" s="245" t="s">
        <v>234</v>
      </c>
      <c r="G133" s="245" t="s">
        <v>233</v>
      </c>
      <c r="H133" s="245" t="s">
        <v>234</v>
      </c>
      <c r="I133" s="245" t="s">
        <v>232</v>
      </c>
      <c r="J133" s="245" t="s">
        <v>234</v>
      </c>
      <c r="K133" s="245" t="s">
        <v>234</v>
      </c>
      <c r="L133" s="245" t="s">
        <v>233</v>
      </c>
      <c r="M133" s="245" t="s">
        <v>234</v>
      </c>
      <c r="N133" s="245" t="s">
        <v>232</v>
      </c>
      <c r="O133" s="245" t="s">
        <v>232</v>
      </c>
      <c r="P133" s="245" t="s">
        <v>234</v>
      </c>
      <c r="Q133" s="245" t="s">
        <v>234</v>
      </c>
      <c r="R133" s="245" t="s">
        <v>234</v>
      </c>
      <c r="S133" s="245" t="s">
        <v>233</v>
      </c>
      <c r="T133" s="245" t="s">
        <v>233</v>
      </c>
      <c r="U133" s="245" t="s">
        <v>234</v>
      </c>
      <c r="V133" s="245" t="s">
        <v>234</v>
      </c>
    </row>
    <row r="134" spans="1:42" x14ac:dyDescent="0.3">
      <c r="A134" s="245">
        <v>118435</v>
      </c>
      <c r="B134" s="245" t="s">
        <v>549</v>
      </c>
      <c r="C134" s="245" t="s">
        <v>233</v>
      </c>
      <c r="D134" s="245" t="s">
        <v>232</v>
      </c>
      <c r="E134" s="245" t="s">
        <v>233</v>
      </c>
      <c r="F134" s="245" t="s">
        <v>233</v>
      </c>
      <c r="G134" s="245" t="s">
        <v>234</v>
      </c>
      <c r="H134" s="245" t="s">
        <v>233</v>
      </c>
      <c r="I134" s="245" t="s">
        <v>234</v>
      </c>
      <c r="J134" s="245" t="s">
        <v>233</v>
      </c>
      <c r="K134" s="245" t="s">
        <v>233</v>
      </c>
      <c r="L134" s="245" t="s">
        <v>233</v>
      </c>
      <c r="M134" s="245" t="s">
        <v>232</v>
      </c>
      <c r="N134" s="245" t="s">
        <v>233</v>
      </c>
      <c r="O134" s="245" t="s">
        <v>232</v>
      </c>
      <c r="P134" s="245" t="s">
        <v>232</v>
      </c>
      <c r="Q134" s="245" t="s">
        <v>232</v>
      </c>
      <c r="R134" s="245" t="s">
        <v>233</v>
      </c>
      <c r="S134" s="245" t="s">
        <v>233</v>
      </c>
      <c r="T134" s="245" t="s">
        <v>233</v>
      </c>
      <c r="U134" s="245" t="s">
        <v>233</v>
      </c>
      <c r="V134" s="245" t="s">
        <v>233</v>
      </c>
    </row>
    <row r="135" spans="1:42" x14ac:dyDescent="0.3">
      <c r="A135" s="245">
        <v>118453</v>
      </c>
      <c r="B135" s="245" t="s">
        <v>549</v>
      </c>
      <c r="C135" s="245" t="s">
        <v>234</v>
      </c>
      <c r="D135" s="245" t="s">
        <v>232</v>
      </c>
      <c r="E135" s="245" t="s">
        <v>234</v>
      </c>
      <c r="F135" s="245" t="s">
        <v>232</v>
      </c>
      <c r="G135" s="245" t="s">
        <v>234</v>
      </c>
      <c r="H135" s="245" t="s">
        <v>234</v>
      </c>
      <c r="I135" s="245" t="s">
        <v>232</v>
      </c>
      <c r="J135" s="245" t="s">
        <v>234</v>
      </c>
      <c r="K135" s="245" t="s">
        <v>233</v>
      </c>
      <c r="L135" s="245" t="s">
        <v>234</v>
      </c>
      <c r="M135" s="245" t="s">
        <v>234</v>
      </c>
      <c r="N135" s="245" t="s">
        <v>234</v>
      </c>
      <c r="O135" s="245" t="s">
        <v>234</v>
      </c>
      <c r="P135" s="245" t="s">
        <v>232</v>
      </c>
      <c r="Q135" s="245" t="s">
        <v>234</v>
      </c>
      <c r="R135" s="245" t="s">
        <v>234</v>
      </c>
      <c r="S135" s="245" t="s">
        <v>234</v>
      </c>
      <c r="T135" s="245" t="s">
        <v>234</v>
      </c>
      <c r="U135" s="245" t="s">
        <v>234</v>
      </c>
      <c r="V135" s="245" t="s">
        <v>234</v>
      </c>
    </row>
    <row r="136" spans="1:42" x14ac:dyDescent="0.3">
      <c r="A136" s="245">
        <v>118474</v>
      </c>
      <c r="B136" s="245" t="s">
        <v>549</v>
      </c>
      <c r="C136" s="245" t="s">
        <v>232</v>
      </c>
      <c r="D136" s="245" t="s">
        <v>234</v>
      </c>
      <c r="E136" s="245" t="s">
        <v>232</v>
      </c>
      <c r="F136" s="245" t="s">
        <v>234</v>
      </c>
      <c r="G136" s="245" t="s">
        <v>232</v>
      </c>
      <c r="H136" s="245" t="s">
        <v>232</v>
      </c>
      <c r="I136" s="245" t="s">
        <v>232</v>
      </c>
      <c r="J136" s="245" t="s">
        <v>232</v>
      </c>
      <c r="K136" s="245" t="s">
        <v>232</v>
      </c>
      <c r="L136" s="245" t="s">
        <v>232</v>
      </c>
      <c r="M136" s="245" t="s">
        <v>232</v>
      </c>
      <c r="N136" s="245" t="s">
        <v>232</v>
      </c>
      <c r="O136" s="245" t="s">
        <v>232</v>
      </c>
      <c r="P136" s="245" t="s">
        <v>232</v>
      </c>
      <c r="Q136" s="245" t="s">
        <v>232</v>
      </c>
      <c r="R136" s="245" t="s">
        <v>234</v>
      </c>
      <c r="S136" s="245" t="s">
        <v>234</v>
      </c>
      <c r="T136" s="245" t="s">
        <v>234</v>
      </c>
      <c r="U136" s="245" t="s">
        <v>232</v>
      </c>
      <c r="V136" s="245" t="s">
        <v>233</v>
      </c>
      <c r="W136" s="245" t="s">
        <v>406</v>
      </c>
      <c r="X136" s="245" t="s">
        <v>406</v>
      </c>
      <c r="Y136" s="245" t="s">
        <v>406</v>
      </c>
      <c r="Z136" s="245" t="s">
        <v>406</v>
      </c>
      <c r="AA136" s="245" t="s">
        <v>406</v>
      </c>
      <c r="AB136" s="245" t="s">
        <v>406</v>
      </c>
      <c r="AC136" s="245" t="s">
        <v>406</v>
      </c>
      <c r="AD136" s="245" t="s">
        <v>406</v>
      </c>
      <c r="AE136" s="245" t="s">
        <v>406</v>
      </c>
      <c r="AF136" s="245" t="s">
        <v>406</v>
      </c>
      <c r="AG136" s="245" t="s">
        <v>406</v>
      </c>
      <c r="AH136" s="245" t="s">
        <v>406</v>
      </c>
      <c r="AI136" s="245" t="s">
        <v>406</v>
      </c>
      <c r="AJ136" s="245" t="s">
        <v>406</v>
      </c>
      <c r="AK136" s="245" t="s">
        <v>406</v>
      </c>
      <c r="AL136" s="245" t="s">
        <v>406</v>
      </c>
      <c r="AM136" s="245" t="s">
        <v>406</v>
      </c>
      <c r="AN136" s="245" t="s">
        <v>406</v>
      </c>
      <c r="AO136" s="245" t="s">
        <v>406</v>
      </c>
      <c r="AP136" s="245" t="s">
        <v>406</v>
      </c>
    </row>
    <row r="137" spans="1:42" x14ac:dyDescent="0.3">
      <c r="A137" s="245">
        <v>118546</v>
      </c>
      <c r="B137" s="245" t="s">
        <v>549</v>
      </c>
      <c r="C137" s="245" t="s">
        <v>233</v>
      </c>
      <c r="D137" s="245" t="s">
        <v>234</v>
      </c>
      <c r="E137" s="245" t="s">
        <v>232</v>
      </c>
      <c r="F137" s="245" t="s">
        <v>233</v>
      </c>
      <c r="G137" s="245" t="s">
        <v>233</v>
      </c>
      <c r="H137" s="245" t="s">
        <v>233</v>
      </c>
      <c r="I137" s="245" t="s">
        <v>234</v>
      </c>
      <c r="J137" s="245" t="s">
        <v>232</v>
      </c>
      <c r="K137" s="245" t="s">
        <v>234</v>
      </c>
      <c r="L137" s="245" t="s">
        <v>232</v>
      </c>
      <c r="M137" s="245" t="s">
        <v>232</v>
      </c>
      <c r="N137" s="245" t="s">
        <v>232</v>
      </c>
      <c r="O137" s="245" t="s">
        <v>232</v>
      </c>
      <c r="P137" s="245" t="s">
        <v>232</v>
      </c>
      <c r="Q137" s="245" t="s">
        <v>234</v>
      </c>
      <c r="R137" s="245" t="s">
        <v>232</v>
      </c>
      <c r="S137" s="245" t="s">
        <v>234</v>
      </c>
      <c r="T137" s="245" t="s">
        <v>233</v>
      </c>
      <c r="U137" s="245" t="s">
        <v>234</v>
      </c>
      <c r="V137" s="245" t="s">
        <v>234</v>
      </c>
    </row>
    <row r="138" spans="1:42" x14ac:dyDescent="0.3">
      <c r="A138" s="245">
        <v>118559</v>
      </c>
      <c r="B138" s="245" t="s">
        <v>549</v>
      </c>
      <c r="C138" s="245" t="s">
        <v>233</v>
      </c>
      <c r="D138" s="245" t="s">
        <v>233</v>
      </c>
      <c r="E138" s="245" t="s">
        <v>233</v>
      </c>
      <c r="F138" s="245" t="s">
        <v>233</v>
      </c>
      <c r="G138" s="245" t="s">
        <v>233</v>
      </c>
      <c r="H138" s="245" t="s">
        <v>233</v>
      </c>
      <c r="I138" s="245" t="s">
        <v>232</v>
      </c>
      <c r="J138" s="245" t="s">
        <v>233</v>
      </c>
      <c r="K138" s="245" t="s">
        <v>233</v>
      </c>
      <c r="L138" s="245" t="s">
        <v>233</v>
      </c>
      <c r="M138" s="245" t="s">
        <v>232</v>
      </c>
      <c r="N138" s="245" t="s">
        <v>233</v>
      </c>
      <c r="O138" s="245" t="s">
        <v>233</v>
      </c>
      <c r="P138" s="245" t="s">
        <v>234</v>
      </c>
      <c r="Q138" s="245" t="s">
        <v>232</v>
      </c>
      <c r="R138" s="245" t="s">
        <v>232</v>
      </c>
      <c r="S138" s="245" t="s">
        <v>232</v>
      </c>
      <c r="T138" s="245" t="s">
        <v>233</v>
      </c>
      <c r="U138" s="245" t="s">
        <v>232</v>
      </c>
      <c r="V138" s="245" t="s">
        <v>233</v>
      </c>
    </row>
    <row r="139" spans="1:42" x14ac:dyDescent="0.3">
      <c r="A139" s="245">
        <v>118566</v>
      </c>
      <c r="B139" s="245" t="s">
        <v>549</v>
      </c>
      <c r="C139" s="245" t="s">
        <v>233</v>
      </c>
      <c r="D139" s="245" t="s">
        <v>233</v>
      </c>
      <c r="E139" s="245" t="s">
        <v>233</v>
      </c>
      <c r="F139" s="245" t="s">
        <v>233</v>
      </c>
      <c r="G139" s="245" t="s">
        <v>233</v>
      </c>
      <c r="H139" s="245" t="s">
        <v>233</v>
      </c>
      <c r="I139" s="245" t="s">
        <v>233</v>
      </c>
      <c r="J139" s="245" t="s">
        <v>232</v>
      </c>
      <c r="K139" s="245" t="s">
        <v>233</v>
      </c>
      <c r="L139" s="245" t="s">
        <v>233</v>
      </c>
      <c r="M139" s="245" t="s">
        <v>233</v>
      </c>
      <c r="N139" s="245" t="s">
        <v>233</v>
      </c>
      <c r="O139" s="245" t="s">
        <v>234</v>
      </c>
      <c r="P139" s="245" t="s">
        <v>233</v>
      </c>
      <c r="Q139" s="245" t="s">
        <v>234</v>
      </c>
      <c r="R139" s="245" t="s">
        <v>233</v>
      </c>
      <c r="S139" s="245" t="s">
        <v>233</v>
      </c>
      <c r="T139" s="245" t="s">
        <v>234</v>
      </c>
      <c r="U139" s="245" t="s">
        <v>233</v>
      </c>
      <c r="V139" s="245" t="s">
        <v>233</v>
      </c>
    </row>
    <row r="140" spans="1:42" x14ac:dyDescent="0.3">
      <c r="A140" s="245">
        <v>118598</v>
      </c>
      <c r="B140" s="245" t="s">
        <v>549</v>
      </c>
      <c r="C140" s="245" t="s">
        <v>232</v>
      </c>
      <c r="D140" s="245" t="s">
        <v>232</v>
      </c>
      <c r="E140" s="245" t="s">
        <v>232</v>
      </c>
      <c r="F140" s="245" t="s">
        <v>234</v>
      </c>
      <c r="G140" s="245" t="s">
        <v>232</v>
      </c>
      <c r="H140" s="245" t="s">
        <v>232</v>
      </c>
      <c r="I140" s="245" t="s">
        <v>232</v>
      </c>
      <c r="J140" s="245" t="s">
        <v>232</v>
      </c>
      <c r="K140" s="245" t="s">
        <v>234</v>
      </c>
      <c r="L140" s="245" t="s">
        <v>232</v>
      </c>
      <c r="M140" s="245" t="s">
        <v>234</v>
      </c>
      <c r="N140" s="245" t="s">
        <v>232</v>
      </c>
      <c r="O140" s="245" t="s">
        <v>232</v>
      </c>
      <c r="P140" s="245" t="s">
        <v>232</v>
      </c>
      <c r="Q140" s="245" t="s">
        <v>232</v>
      </c>
      <c r="R140" s="245" t="s">
        <v>232</v>
      </c>
      <c r="S140" s="245" t="s">
        <v>234</v>
      </c>
      <c r="T140" s="245" t="s">
        <v>233</v>
      </c>
      <c r="U140" s="245" t="s">
        <v>234</v>
      </c>
      <c r="V140" s="245" t="s">
        <v>234</v>
      </c>
    </row>
    <row r="141" spans="1:42" x14ac:dyDescent="0.3">
      <c r="A141" s="245">
        <v>118614</v>
      </c>
      <c r="B141" s="245" t="s">
        <v>549</v>
      </c>
      <c r="C141" s="245" t="s">
        <v>232</v>
      </c>
      <c r="D141" s="245" t="s">
        <v>232</v>
      </c>
      <c r="E141" s="245" t="s">
        <v>232</v>
      </c>
      <c r="F141" s="245" t="s">
        <v>234</v>
      </c>
      <c r="G141" s="245" t="s">
        <v>232</v>
      </c>
      <c r="H141" s="245" t="s">
        <v>234</v>
      </c>
      <c r="I141" s="245" t="s">
        <v>234</v>
      </c>
      <c r="J141" s="245" t="s">
        <v>232</v>
      </c>
      <c r="K141" s="245" t="s">
        <v>232</v>
      </c>
      <c r="L141" s="245" t="s">
        <v>234</v>
      </c>
      <c r="M141" s="245" t="s">
        <v>233</v>
      </c>
      <c r="N141" s="245" t="s">
        <v>233</v>
      </c>
      <c r="O141" s="245" t="s">
        <v>233</v>
      </c>
      <c r="P141" s="245" t="s">
        <v>233</v>
      </c>
      <c r="Q141" s="245" t="s">
        <v>233</v>
      </c>
      <c r="R141" s="245" t="s">
        <v>233</v>
      </c>
      <c r="S141" s="245" t="s">
        <v>233</v>
      </c>
      <c r="T141" s="245" t="s">
        <v>233</v>
      </c>
      <c r="U141" s="245" t="s">
        <v>233</v>
      </c>
      <c r="V141" s="245" t="s">
        <v>233</v>
      </c>
    </row>
    <row r="142" spans="1:42" x14ac:dyDescent="0.3">
      <c r="A142" s="245">
        <v>118616</v>
      </c>
      <c r="B142" s="245" t="s">
        <v>549</v>
      </c>
      <c r="C142" s="245" t="s">
        <v>234</v>
      </c>
      <c r="D142" s="245" t="s">
        <v>234</v>
      </c>
      <c r="E142" s="245" t="s">
        <v>232</v>
      </c>
      <c r="F142" s="245" t="s">
        <v>234</v>
      </c>
      <c r="G142" s="245" t="s">
        <v>234</v>
      </c>
      <c r="H142" s="245" t="s">
        <v>232</v>
      </c>
      <c r="I142" s="245" t="s">
        <v>234</v>
      </c>
      <c r="J142" s="245" t="s">
        <v>232</v>
      </c>
      <c r="K142" s="245" t="s">
        <v>233</v>
      </c>
      <c r="L142" s="245" t="s">
        <v>234</v>
      </c>
      <c r="M142" s="245" t="s">
        <v>234</v>
      </c>
      <c r="N142" s="245" t="s">
        <v>234</v>
      </c>
      <c r="O142" s="245" t="s">
        <v>232</v>
      </c>
      <c r="P142" s="245" t="s">
        <v>234</v>
      </c>
      <c r="Q142" s="245" t="s">
        <v>234</v>
      </c>
      <c r="R142" s="245" t="s">
        <v>234</v>
      </c>
      <c r="S142" s="245" t="s">
        <v>234</v>
      </c>
      <c r="T142" s="245" t="s">
        <v>232</v>
      </c>
      <c r="U142" s="245" t="s">
        <v>234</v>
      </c>
      <c r="V142" s="245" t="s">
        <v>232</v>
      </c>
    </row>
    <row r="143" spans="1:42" x14ac:dyDescent="0.3">
      <c r="A143" s="245">
        <v>118619</v>
      </c>
      <c r="B143" s="245" t="s">
        <v>549</v>
      </c>
      <c r="C143" s="245" t="s">
        <v>234</v>
      </c>
      <c r="D143" s="245" t="s">
        <v>234</v>
      </c>
      <c r="E143" s="245" t="s">
        <v>232</v>
      </c>
      <c r="F143" s="245" t="s">
        <v>234</v>
      </c>
      <c r="G143" s="245" t="s">
        <v>234</v>
      </c>
      <c r="H143" s="245" t="s">
        <v>232</v>
      </c>
      <c r="I143" s="245" t="s">
        <v>234</v>
      </c>
      <c r="J143" s="245" t="s">
        <v>234</v>
      </c>
      <c r="K143" s="245" t="s">
        <v>233</v>
      </c>
      <c r="L143" s="245" t="s">
        <v>234</v>
      </c>
      <c r="M143" s="245" t="s">
        <v>234</v>
      </c>
      <c r="N143" s="245" t="s">
        <v>232</v>
      </c>
      <c r="O143" s="245" t="s">
        <v>232</v>
      </c>
      <c r="P143" s="245" t="s">
        <v>232</v>
      </c>
      <c r="Q143" s="245" t="s">
        <v>232</v>
      </c>
      <c r="R143" s="245" t="s">
        <v>232</v>
      </c>
      <c r="S143" s="245" t="s">
        <v>232</v>
      </c>
      <c r="T143" s="245" t="s">
        <v>232</v>
      </c>
      <c r="U143" s="245" t="s">
        <v>232</v>
      </c>
      <c r="V143" s="245" t="s">
        <v>232</v>
      </c>
    </row>
    <row r="144" spans="1:42" x14ac:dyDescent="0.3">
      <c r="A144" s="245">
        <v>118634</v>
      </c>
      <c r="B144" s="245" t="s">
        <v>549</v>
      </c>
      <c r="C144" s="245" t="s">
        <v>234</v>
      </c>
      <c r="D144" s="245" t="s">
        <v>233</v>
      </c>
      <c r="E144" s="245" t="s">
        <v>232</v>
      </c>
      <c r="F144" s="245" t="s">
        <v>234</v>
      </c>
      <c r="G144" s="245" t="s">
        <v>234</v>
      </c>
      <c r="H144" s="245" t="s">
        <v>234</v>
      </c>
      <c r="I144" s="245" t="s">
        <v>232</v>
      </c>
      <c r="J144" s="245" t="s">
        <v>232</v>
      </c>
      <c r="K144" s="245" t="s">
        <v>232</v>
      </c>
      <c r="L144" s="245" t="s">
        <v>232</v>
      </c>
      <c r="M144" s="245" t="s">
        <v>234</v>
      </c>
      <c r="N144" s="245" t="s">
        <v>233</v>
      </c>
      <c r="O144" s="245" t="s">
        <v>233</v>
      </c>
      <c r="P144" s="245" t="s">
        <v>233</v>
      </c>
      <c r="Q144" s="245" t="s">
        <v>233</v>
      </c>
      <c r="R144" s="245" t="s">
        <v>233</v>
      </c>
      <c r="S144" s="245" t="s">
        <v>233</v>
      </c>
      <c r="T144" s="245" t="s">
        <v>233</v>
      </c>
      <c r="U144" s="245" t="s">
        <v>233</v>
      </c>
      <c r="V144" s="245" t="s">
        <v>233</v>
      </c>
      <c r="W144" s="245" t="s">
        <v>406</v>
      </c>
      <c r="X144" s="245" t="s">
        <v>406</v>
      </c>
      <c r="Y144" s="245" t="s">
        <v>406</v>
      </c>
      <c r="Z144" s="245" t="s">
        <v>406</v>
      </c>
      <c r="AA144" s="245" t="s">
        <v>406</v>
      </c>
      <c r="AB144" s="245" t="s">
        <v>406</v>
      </c>
      <c r="AC144" s="245" t="s">
        <v>406</v>
      </c>
      <c r="AD144" s="245" t="s">
        <v>406</v>
      </c>
      <c r="AE144" s="245" t="s">
        <v>406</v>
      </c>
      <c r="AF144" s="245" t="s">
        <v>406</v>
      </c>
      <c r="AG144" s="245" t="s">
        <v>406</v>
      </c>
      <c r="AH144" s="245" t="s">
        <v>406</v>
      </c>
      <c r="AI144" s="245" t="s">
        <v>406</v>
      </c>
      <c r="AJ144" s="245" t="s">
        <v>406</v>
      </c>
      <c r="AK144" s="245" t="s">
        <v>406</v>
      </c>
      <c r="AL144" s="245" t="s">
        <v>406</v>
      </c>
      <c r="AM144" s="245" t="s">
        <v>406</v>
      </c>
      <c r="AN144" s="245" t="s">
        <v>406</v>
      </c>
      <c r="AO144" s="245" t="s">
        <v>406</v>
      </c>
      <c r="AP144" s="245" t="s">
        <v>406</v>
      </c>
    </row>
    <row r="145" spans="1:42" x14ac:dyDescent="0.3">
      <c r="A145" s="245">
        <v>118643</v>
      </c>
      <c r="B145" s="245" t="s">
        <v>549</v>
      </c>
      <c r="C145" s="245" t="s">
        <v>232</v>
      </c>
      <c r="D145" s="245" t="s">
        <v>232</v>
      </c>
      <c r="E145" s="245" t="s">
        <v>232</v>
      </c>
      <c r="F145" s="245" t="s">
        <v>234</v>
      </c>
      <c r="G145" s="245" t="s">
        <v>232</v>
      </c>
      <c r="H145" s="245" t="s">
        <v>232</v>
      </c>
      <c r="I145" s="245" t="s">
        <v>232</v>
      </c>
      <c r="J145" s="245" t="s">
        <v>232</v>
      </c>
      <c r="K145" s="245" t="s">
        <v>232</v>
      </c>
      <c r="L145" s="245" t="s">
        <v>232</v>
      </c>
      <c r="M145" s="245" t="s">
        <v>234</v>
      </c>
      <c r="N145" s="245" t="s">
        <v>232</v>
      </c>
      <c r="O145" s="245" t="s">
        <v>234</v>
      </c>
      <c r="P145" s="245" t="s">
        <v>232</v>
      </c>
      <c r="Q145" s="245" t="s">
        <v>232</v>
      </c>
      <c r="R145" s="245" t="s">
        <v>234</v>
      </c>
      <c r="S145" s="245" t="s">
        <v>232</v>
      </c>
      <c r="T145" s="245" t="s">
        <v>232</v>
      </c>
      <c r="U145" s="245" t="s">
        <v>232</v>
      </c>
      <c r="V145" s="245" t="s">
        <v>232</v>
      </c>
      <c r="W145" s="245" t="s">
        <v>406</v>
      </c>
      <c r="X145" s="245" t="s">
        <v>406</v>
      </c>
      <c r="Y145" s="245" t="s">
        <v>406</v>
      </c>
      <c r="Z145" s="245" t="s">
        <v>406</v>
      </c>
      <c r="AA145" s="245" t="s">
        <v>406</v>
      </c>
      <c r="AB145" s="245" t="s">
        <v>406</v>
      </c>
      <c r="AC145" s="245" t="s">
        <v>406</v>
      </c>
      <c r="AD145" s="245" t="s">
        <v>406</v>
      </c>
      <c r="AE145" s="245" t="s">
        <v>406</v>
      </c>
      <c r="AF145" s="245" t="s">
        <v>406</v>
      </c>
      <c r="AG145" s="245" t="s">
        <v>406</v>
      </c>
      <c r="AH145" s="245" t="s">
        <v>406</v>
      </c>
      <c r="AI145" s="245" t="s">
        <v>406</v>
      </c>
      <c r="AJ145" s="245" t="s">
        <v>406</v>
      </c>
      <c r="AK145" s="245" t="s">
        <v>406</v>
      </c>
      <c r="AL145" s="245" t="s">
        <v>406</v>
      </c>
      <c r="AM145" s="245" t="s">
        <v>406</v>
      </c>
      <c r="AN145" s="245" t="s">
        <v>406</v>
      </c>
      <c r="AO145" s="245" t="s">
        <v>406</v>
      </c>
      <c r="AP145" s="245" t="s">
        <v>406</v>
      </c>
    </row>
    <row r="146" spans="1:42" x14ac:dyDescent="0.3">
      <c r="A146" s="245">
        <v>118649</v>
      </c>
      <c r="B146" s="245" t="s">
        <v>549</v>
      </c>
      <c r="C146" s="245" t="s">
        <v>232</v>
      </c>
      <c r="D146" s="245" t="s">
        <v>232</v>
      </c>
      <c r="E146" s="245" t="s">
        <v>232</v>
      </c>
      <c r="F146" s="245" t="s">
        <v>232</v>
      </c>
      <c r="G146" s="245" t="s">
        <v>232</v>
      </c>
      <c r="H146" s="245" t="s">
        <v>234</v>
      </c>
      <c r="I146" s="245" t="s">
        <v>233</v>
      </c>
      <c r="J146" s="245" t="s">
        <v>234</v>
      </c>
      <c r="K146" s="245" t="s">
        <v>234</v>
      </c>
      <c r="L146" s="245" t="s">
        <v>234</v>
      </c>
      <c r="M146" s="245" t="s">
        <v>234</v>
      </c>
      <c r="N146" s="245" t="s">
        <v>234</v>
      </c>
      <c r="O146" s="245" t="s">
        <v>234</v>
      </c>
      <c r="P146" s="245" t="s">
        <v>234</v>
      </c>
      <c r="Q146" s="245" t="s">
        <v>234</v>
      </c>
      <c r="R146" s="245" t="s">
        <v>232</v>
      </c>
      <c r="S146" s="245" t="s">
        <v>232</v>
      </c>
      <c r="T146" s="245" t="s">
        <v>232</v>
      </c>
      <c r="U146" s="245" t="s">
        <v>232</v>
      </c>
      <c r="V146" s="245" t="s">
        <v>232</v>
      </c>
    </row>
    <row r="147" spans="1:42" x14ac:dyDescent="0.3">
      <c r="A147" s="245">
        <v>118653</v>
      </c>
      <c r="B147" s="245" t="s">
        <v>549</v>
      </c>
      <c r="C147" s="245" t="s">
        <v>232</v>
      </c>
      <c r="D147" s="245" t="s">
        <v>234</v>
      </c>
      <c r="E147" s="245" t="s">
        <v>232</v>
      </c>
      <c r="F147" s="245" t="s">
        <v>234</v>
      </c>
      <c r="G147" s="245" t="s">
        <v>232</v>
      </c>
      <c r="H147" s="245" t="s">
        <v>232</v>
      </c>
      <c r="I147" s="245" t="s">
        <v>234</v>
      </c>
      <c r="J147" s="245" t="s">
        <v>232</v>
      </c>
      <c r="K147" s="245" t="s">
        <v>234</v>
      </c>
      <c r="L147" s="245" t="s">
        <v>234</v>
      </c>
      <c r="M147" s="245" t="s">
        <v>232</v>
      </c>
      <c r="N147" s="245" t="s">
        <v>232</v>
      </c>
      <c r="O147" s="245" t="s">
        <v>232</v>
      </c>
      <c r="P147" s="245" t="s">
        <v>232</v>
      </c>
      <c r="Q147" s="245" t="s">
        <v>233</v>
      </c>
      <c r="R147" s="245" t="s">
        <v>233</v>
      </c>
      <c r="S147" s="245" t="s">
        <v>233</v>
      </c>
      <c r="T147" s="245" t="s">
        <v>233</v>
      </c>
      <c r="U147" s="245" t="s">
        <v>233</v>
      </c>
      <c r="V147" s="245" t="s">
        <v>233</v>
      </c>
    </row>
    <row r="148" spans="1:42" x14ac:dyDescent="0.3">
      <c r="A148" s="245">
        <v>118656</v>
      </c>
      <c r="B148" s="245" t="s">
        <v>549</v>
      </c>
      <c r="C148" s="245" t="s">
        <v>234</v>
      </c>
      <c r="D148" s="245" t="s">
        <v>232</v>
      </c>
      <c r="E148" s="245" t="s">
        <v>232</v>
      </c>
      <c r="F148" s="245" t="s">
        <v>234</v>
      </c>
      <c r="G148" s="245" t="s">
        <v>232</v>
      </c>
      <c r="H148" s="245" t="s">
        <v>232</v>
      </c>
      <c r="I148" s="245" t="s">
        <v>232</v>
      </c>
      <c r="J148" s="245" t="s">
        <v>232</v>
      </c>
      <c r="K148" s="245" t="s">
        <v>232</v>
      </c>
      <c r="L148" s="245" t="s">
        <v>232</v>
      </c>
      <c r="M148" s="245" t="s">
        <v>234</v>
      </c>
      <c r="N148" s="245" t="s">
        <v>233</v>
      </c>
      <c r="O148" s="245" t="s">
        <v>232</v>
      </c>
      <c r="P148" s="245" t="s">
        <v>232</v>
      </c>
      <c r="Q148" s="245" t="s">
        <v>233</v>
      </c>
      <c r="R148" s="245" t="s">
        <v>234</v>
      </c>
      <c r="S148" s="245" t="s">
        <v>232</v>
      </c>
      <c r="T148" s="245" t="s">
        <v>232</v>
      </c>
      <c r="U148" s="245" t="s">
        <v>232</v>
      </c>
      <c r="V148" s="245" t="s">
        <v>233</v>
      </c>
    </row>
    <row r="149" spans="1:42" x14ac:dyDescent="0.3">
      <c r="A149" s="245">
        <v>118682</v>
      </c>
      <c r="B149" s="245" t="s">
        <v>549</v>
      </c>
      <c r="C149" s="245" t="s">
        <v>234</v>
      </c>
      <c r="D149" s="245" t="s">
        <v>232</v>
      </c>
      <c r="E149" s="245" t="s">
        <v>234</v>
      </c>
      <c r="F149" s="245" t="s">
        <v>234</v>
      </c>
      <c r="G149" s="245" t="s">
        <v>234</v>
      </c>
      <c r="H149" s="245" t="s">
        <v>232</v>
      </c>
      <c r="I149" s="245" t="s">
        <v>233</v>
      </c>
      <c r="J149" s="245" t="s">
        <v>234</v>
      </c>
      <c r="K149" s="245" t="s">
        <v>234</v>
      </c>
      <c r="L149" s="245" t="s">
        <v>232</v>
      </c>
      <c r="M149" s="245" t="s">
        <v>234</v>
      </c>
      <c r="N149" s="245" t="s">
        <v>232</v>
      </c>
      <c r="O149" s="245" t="s">
        <v>233</v>
      </c>
      <c r="P149" s="245" t="s">
        <v>232</v>
      </c>
      <c r="Q149" s="245" t="s">
        <v>233</v>
      </c>
      <c r="R149" s="245" t="s">
        <v>234</v>
      </c>
      <c r="S149" s="245" t="s">
        <v>234</v>
      </c>
      <c r="T149" s="245" t="s">
        <v>234</v>
      </c>
      <c r="U149" s="245" t="s">
        <v>233</v>
      </c>
      <c r="V149" s="245" t="s">
        <v>234</v>
      </c>
    </row>
    <row r="150" spans="1:42" x14ac:dyDescent="0.3">
      <c r="A150" s="245">
        <v>118705</v>
      </c>
      <c r="B150" s="245" t="s">
        <v>549</v>
      </c>
      <c r="C150" s="245" t="s">
        <v>232</v>
      </c>
      <c r="D150" s="245" t="s">
        <v>234</v>
      </c>
      <c r="E150" s="245" t="s">
        <v>232</v>
      </c>
      <c r="F150" s="245" t="s">
        <v>234</v>
      </c>
      <c r="G150" s="245" t="s">
        <v>232</v>
      </c>
      <c r="H150" s="245" t="s">
        <v>234</v>
      </c>
      <c r="I150" s="245" t="s">
        <v>234</v>
      </c>
      <c r="J150" s="245" t="s">
        <v>234</v>
      </c>
      <c r="K150" s="245" t="s">
        <v>232</v>
      </c>
      <c r="L150" s="245" t="s">
        <v>234</v>
      </c>
      <c r="M150" s="245" t="s">
        <v>232</v>
      </c>
      <c r="N150" s="245" t="s">
        <v>232</v>
      </c>
      <c r="O150" s="245" t="s">
        <v>232</v>
      </c>
      <c r="P150" s="245" t="s">
        <v>234</v>
      </c>
      <c r="Q150" s="245" t="s">
        <v>234</v>
      </c>
      <c r="R150" s="245" t="s">
        <v>233</v>
      </c>
      <c r="S150" s="245" t="s">
        <v>234</v>
      </c>
      <c r="T150" s="245" t="s">
        <v>234</v>
      </c>
      <c r="U150" s="245" t="s">
        <v>232</v>
      </c>
      <c r="V150" s="245" t="s">
        <v>233</v>
      </c>
    </row>
    <row r="151" spans="1:42" x14ac:dyDescent="0.3">
      <c r="A151" s="245">
        <v>118709</v>
      </c>
      <c r="B151" s="245" t="s">
        <v>549</v>
      </c>
      <c r="C151" s="245" t="s">
        <v>234</v>
      </c>
      <c r="D151" s="245" t="s">
        <v>232</v>
      </c>
      <c r="E151" s="245" t="s">
        <v>234</v>
      </c>
      <c r="F151" s="245" t="s">
        <v>234</v>
      </c>
      <c r="G151" s="245" t="s">
        <v>234</v>
      </c>
      <c r="H151" s="245" t="s">
        <v>232</v>
      </c>
      <c r="I151" s="245" t="s">
        <v>234</v>
      </c>
      <c r="J151" s="245" t="s">
        <v>234</v>
      </c>
      <c r="K151" s="245" t="s">
        <v>232</v>
      </c>
      <c r="L151" s="245" t="s">
        <v>232</v>
      </c>
      <c r="M151" s="245" t="s">
        <v>234</v>
      </c>
      <c r="N151" s="245" t="s">
        <v>234</v>
      </c>
      <c r="O151" s="245" t="s">
        <v>233</v>
      </c>
      <c r="P151" s="245" t="s">
        <v>233</v>
      </c>
      <c r="Q151" s="245" t="s">
        <v>233</v>
      </c>
      <c r="R151" s="245" t="s">
        <v>234</v>
      </c>
      <c r="S151" s="245" t="s">
        <v>234</v>
      </c>
      <c r="T151" s="245" t="s">
        <v>233</v>
      </c>
      <c r="U151" s="245" t="s">
        <v>233</v>
      </c>
      <c r="V151" s="245" t="s">
        <v>233</v>
      </c>
    </row>
    <row r="152" spans="1:42" x14ac:dyDescent="0.3">
      <c r="A152" s="245">
        <v>118734</v>
      </c>
      <c r="B152" s="245" t="s">
        <v>549</v>
      </c>
      <c r="C152" s="245" t="s">
        <v>232</v>
      </c>
      <c r="D152" s="245" t="s">
        <v>233</v>
      </c>
      <c r="E152" s="245" t="s">
        <v>234</v>
      </c>
      <c r="F152" s="245" t="s">
        <v>234</v>
      </c>
      <c r="G152" s="245" t="s">
        <v>232</v>
      </c>
      <c r="H152" s="245" t="s">
        <v>234</v>
      </c>
      <c r="I152" s="245" t="s">
        <v>234</v>
      </c>
      <c r="J152" s="245" t="s">
        <v>233</v>
      </c>
      <c r="K152" s="245" t="s">
        <v>234</v>
      </c>
      <c r="L152" s="245" t="s">
        <v>234</v>
      </c>
      <c r="M152" s="245" t="s">
        <v>232</v>
      </c>
      <c r="N152" s="245" t="s">
        <v>233</v>
      </c>
      <c r="O152" s="245" t="s">
        <v>234</v>
      </c>
      <c r="P152" s="245" t="s">
        <v>232</v>
      </c>
      <c r="Q152" s="245" t="s">
        <v>234</v>
      </c>
      <c r="R152" s="245" t="s">
        <v>232</v>
      </c>
      <c r="S152" s="245" t="s">
        <v>233</v>
      </c>
      <c r="T152" s="245" t="s">
        <v>233</v>
      </c>
      <c r="U152" s="245" t="s">
        <v>232</v>
      </c>
      <c r="V152" s="245" t="s">
        <v>234</v>
      </c>
    </row>
    <row r="153" spans="1:42" x14ac:dyDescent="0.3">
      <c r="A153" s="245">
        <v>118763</v>
      </c>
      <c r="B153" s="245" t="s">
        <v>549</v>
      </c>
      <c r="C153" s="245" t="s">
        <v>234</v>
      </c>
      <c r="D153" s="245" t="s">
        <v>232</v>
      </c>
      <c r="E153" s="245" t="s">
        <v>232</v>
      </c>
      <c r="F153" s="245" t="s">
        <v>234</v>
      </c>
      <c r="G153" s="245" t="s">
        <v>232</v>
      </c>
      <c r="H153" s="245" t="s">
        <v>232</v>
      </c>
      <c r="I153" s="245" t="s">
        <v>232</v>
      </c>
      <c r="J153" s="245" t="s">
        <v>233</v>
      </c>
      <c r="K153" s="245" t="s">
        <v>234</v>
      </c>
      <c r="L153" s="245" t="s">
        <v>233</v>
      </c>
      <c r="M153" s="245" t="s">
        <v>232</v>
      </c>
      <c r="N153" s="245" t="s">
        <v>234</v>
      </c>
      <c r="O153" s="245" t="s">
        <v>233</v>
      </c>
      <c r="P153" s="245" t="s">
        <v>232</v>
      </c>
      <c r="Q153" s="245" t="s">
        <v>233</v>
      </c>
      <c r="R153" s="245" t="s">
        <v>234</v>
      </c>
      <c r="S153" s="245" t="s">
        <v>233</v>
      </c>
      <c r="T153" s="245" t="s">
        <v>233</v>
      </c>
      <c r="U153" s="245" t="s">
        <v>234</v>
      </c>
      <c r="V153" s="245" t="s">
        <v>234</v>
      </c>
    </row>
    <row r="154" spans="1:42" x14ac:dyDescent="0.3">
      <c r="A154" s="245">
        <v>118783</v>
      </c>
      <c r="B154" s="245" t="s">
        <v>549</v>
      </c>
      <c r="C154" s="245" t="s">
        <v>234</v>
      </c>
      <c r="D154" s="245" t="s">
        <v>232</v>
      </c>
      <c r="E154" s="245" t="s">
        <v>234</v>
      </c>
      <c r="F154" s="245" t="s">
        <v>234</v>
      </c>
      <c r="G154" s="245" t="s">
        <v>234</v>
      </c>
      <c r="H154" s="245" t="s">
        <v>234</v>
      </c>
      <c r="I154" s="245" t="s">
        <v>234</v>
      </c>
      <c r="J154" s="245" t="s">
        <v>234</v>
      </c>
      <c r="K154" s="245" t="s">
        <v>233</v>
      </c>
      <c r="L154" s="245" t="s">
        <v>232</v>
      </c>
      <c r="M154" s="245" t="s">
        <v>234</v>
      </c>
      <c r="N154" s="245" t="s">
        <v>232</v>
      </c>
      <c r="O154" s="245" t="s">
        <v>234</v>
      </c>
      <c r="P154" s="245" t="s">
        <v>234</v>
      </c>
      <c r="Q154" s="245" t="s">
        <v>232</v>
      </c>
      <c r="R154" s="245" t="s">
        <v>232</v>
      </c>
      <c r="S154" s="245" t="s">
        <v>233</v>
      </c>
      <c r="T154" s="245" t="s">
        <v>234</v>
      </c>
      <c r="U154" s="245" t="s">
        <v>232</v>
      </c>
      <c r="V154" s="245" t="s">
        <v>234</v>
      </c>
    </row>
    <row r="155" spans="1:42" x14ac:dyDescent="0.3">
      <c r="A155" s="245">
        <v>118818</v>
      </c>
      <c r="B155" s="245" t="s">
        <v>549</v>
      </c>
      <c r="C155" s="245" t="s">
        <v>234</v>
      </c>
      <c r="D155" s="245" t="s">
        <v>232</v>
      </c>
      <c r="E155" s="245" t="s">
        <v>232</v>
      </c>
      <c r="F155" s="245" t="s">
        <v>232</v>
      </c>
      <c r="G155" s="245" t="s">
        <v>234</v>
      </c>
      <c r="H155" s="245" t="s">
        <v>232</v>
      </c>
      <c r="I155" s="245" t="s">
        <v>232</v>
      </c>
      <c r="J155" s="245" t="s">
        <v>232</v>
      </c>
      <c r="K155" s="245" t="s">
        <v>232</v>
      </c>
      <c r="L155" s="245" t="s">
        <v>232</v>
      </c>
      <c r="M155" s="245" t="s">
        <v>234</v>
      </c>
      <c r="N155" s="245" t="s">
        <v>234</v>
      </c>
      <c r="O155" s="245" t="s">
        <v>233</v>
      </c>
      <c r="P155" s="245" t="s">
        <v>234</v>
      </c>
      <c r="Q155" s="245" t="s">
        <v>234</v>
      </c>
      <c r="R155" s="245" t="s">
        <v>233</v>
      </c>
      <c r="S155" s="245" t="s">
        <v>233</v>
      </c>
      <c r="T155" s="245" t="s">
        <v>233</v>
      </c>
      <c r="U155" s="245" t="s">
        <v>233</v>
      </c>
      <c r="V155" s="245" t="s">
        <v>233</v>
      </c>
    </row>
    <row r="156" spans="1:42" x14ac:dyDescent="0.3">
      <c r="A156" s="245">
        <v>118822</v>
      </c>
      <c r="B156" s="245" t="s">
        <v>549</v>
      </c>
      <c r="C156" s="245" t="s">
        <v>232</v>
      </c>
      <c r="D156" s="245" t="s">
        <v>232</v>
      </c>
      <c r="E156" s="245" t="s">
        <v>234</v>
      </c>
      <c r="F156" s="245" t="s">
        <v>234</v>
      </c>
      <c r="G156" s="245" t="s">
        <v>232</v>
      </c>
      <c r="H156" s="245" t="s">
        <v>232</v>
      </c>
      <c r="I156" s="245" t="s">
        <v>234</v>
      </c>
      <c r="J156" s="245" t="s">
        <v>234</v>
      </c>
      <c r="K156" s="245" t="s">
        <v>234</v>
      </c>
      <c r="L156" s="245" t="s">
        <v>234</v>
      </c>
      <c r="M156" s="245" t="s">
        <v>233</v>
      </c>
      <c r="N156" s="245" t="s">
        <v>232</v>
      </c>
      <c r="O156" s="245" t="s">
        <v>234</v>
      </c>
      <c r="P156" s="245" t="s">
        <v>232</v>
      </c>
      <c r="Q156" s="245" t="s">
        <v>234</v>
      </c>
      <c r="R156" s="245" t="s">
        <v>233</v>
      </c>
      <c r="S156" s="245" t="s">
        <v>232</v>
      </c>
      <c r="T156" s="245" t="s">
        <v>232</v>
      </c>
      <c r="U156" s="245" t="s">
        <v>234</v>
      </c>
      <c r="V156" s="245" t="s">
        <v>234</v>
      </c>
      <c r="W156" s="245" t="s">
        <v>406</v>
      </c>
      <c r="X156" s="245" t="s">
        <v>406</v>
      </c>
      <c r="Y156" s="245" t="s">
        <v>406</v>
      </c>
      <c r="Z156" s="245" t="s">
        <v>406</v>
      </c>
      <c r="AA156" s="245" t="s">
        <v>406</v>
      </c>
      <c r="AB156" s="245" t="s">
        <v>406</v>
      </c>
      <c r="AC156" s="245" t="s">
        <v>406</v>
      </c>
      <c r="AD156" s="245" t="s">
        <v>406</v>
      </c>
      <c r="AE156" s="245" t="s">
        <v>406</v>
      </c>
      <c r="AF156" s="245" t="s">
        <v>406</v>
      </c>
      <c r="AG156" s="245" t="s">
        <v>406</v>
      </c>
      <c r="AH156" s="245" t="s">
        <v>406</v>
      </c>
      <c r="AI156" s="245" t="s">
        <v>406</v>
      </c>
      <c r="AJ156" s="245" t="s">
        <v>406</v>
      </c>
      <c r="AK156" s="245" t="s">
        <v>406</v>
      </c>
      <c r="AL156" s="245" t="s">
        <v>406</v>
      </c>
      <c r="AM156" s="245" t="s">
        <v>406</v>
      </c>
      <c r="AN156" s="245" t="s">
        <v>406</v>
      </c>
      <c r="AO156" s="245" t="s">
        <v>406</v>
      </c>
      <c r="AP156" s="245" t="s">
        <v>406</v>
      </c>
    </row>
    <row r="157" spans="1:42" x14ac:dyDescent="0.3">
      <c r="A157" s="245">
        <v>118839</v>
      </c>
      <c r="B157" s="245" t="s">
        <v>549</v>
      </c>
      <c r="C157" s="245" t="s">
        <v>234</v>
      </c>
      <c r="D157" s="245" t="s">
        <v>232</v>
      </c>
      <c r="E157" s="245" t="s">
        <v>232</v>
      </c>
      <c r="F157" s="245" t="s">
        <v>234</v>
      </c>
      <c r="G157" s="245" t="s">
        <v>233</v>
      </c>
      <c r="H157" s="245" t="s">
        <v>232</v>
      </c>
      <c r="I157" s="245" t="s">
        <v>234</v>
      </c>
      <c r="J157" s="245" t="s">
        <v>232</v>
      </c>
      <c r="K157" s="245" t="s">
        <v>234</v>
      </c>
      <c r="L157" s="245" t="s">
        <v>233</v>
      </c>
      <c r="M157" s="245" t="s">
        <v>232</v>
      </c>
      <c r="N157" s="245" t="s">
        <v>232</v>
      </c>
      <c r="O157" s="245" t="s">
        <v>233</v>
      </c>
      <c r="P157" s="245" t="s">
        <v>232</v>
      </c>
      <c r="Q157" s="245" t="s">
        <v>233</v>
      </c>
      <c r="R157" s="245" t="s">
        <v>233</v>
      </c>
      <c r="S157" s="245" t="s">
        <v>233</v>
      </c>
      <c r="T157" s="245" t="s">
        <v>233</v>
      </c>
      <c r="U157" s="245" t="s">
        <v>233</v>
      </c>
      <c r="V157" s="245" t="s">
        <v>233</v>
      </c>
    </row>
    <row r="158" spans="1:42" x14ac:dyDescent="0.3">
      <c r="A158" s="245">
        <v>118873</v>
      </c>
      <c r="B158" s="245" t="s">
        <v>549</v>
      </c>
      <c r="C158" s="245" t="s">
        <v>232</v>
      </c>
      <c r="D158" s="245" t="s">
        <v>232</v>
      </c>
      <c r="E158" s="245" t="s">
        <v>232</v>
      </c>
      <c r="F158" s="245" t="s">
        <v>234</v>
      </c>
      <c r="G158" s="245" t="s">
        <v>232</v>
      </c>
      <c r="H158" s="245" t="s">
        <v>232</v>
      </c>
      <c r="I158" s="245" t="s">
        <v>233</v>
      </c>
      <c r="J158" s="245" t="s">
        <v>232</v>
      </c>
      <c r="K158" s="245" t="s">
        <v>232</v>
      </c>
      <c r="L158" s="245" t="s">
        <v>233</v>
      </c>
      <c r="M158" s="245" t="s">
        <v>232</v>
      </c>
      <c r="N158" s="245" t="s">
        <v>232</v>
      </c>
      <c r="O158" s="245" t="s">
        <v>232</v>
      </c>
      <c r="P158" s="245" t="s">
        <v>234</v>
      </c>
      <c r="Q158" s="245" t="s">
        <v>232</v>
      </c>
      <c r="R158" s="245" t="s">
        <v>233</v>
      </c>
      <c r="S158" s="245" t="s">
        <v>233</v>
      </c>
      <c r="T158" s="245" t="s">
        <v>233</v>
      </c>
      <c r="U158" s="245" t="s">
        <v>232</v>
      </c>
      <c r="V158" s="245" t="s">
        <v>232</v>
      </c>
      <c r="W158" s="245" t="s">
        <v>406</v>
      </c>
      <c r="X158" s="245" t="s">
        <v>406</v>
      </c>
      <c r="Y158" s="245" t="s">
        <v>406</v>
      </c>
      <c r="Z158" s="245" t="s">
        <v>406</v>
      </c>
      <c r="AA158" s="245" t="s">
        <v>406</v>
      </c>
      <c r="AB158" s="245" t="s">
        <v>406</v>
      </c>
      <c r="AC158" s="245" t="s">
        <v>406</v>
      </c>
      <c r="AD158" s="245" t="s">
        <v>406</v>
      </c>
      <c r="AE158" s="245" t="s">
        <v>406</v>
      </c>
      <c r="AF158" s="245" t="s">
        <v>406</v>
      </c>
      <c r="AG158" s="245" t="s">
        <v>406</v>
      </c>
      <c r="AH158" s="245" t="s">
        <v>406</v>
      </c>
      <c r="AI158" s="245" t="s">
        <v>406</v>
      </c>
      <c r="AJ158" s="245" t="s">
        <v>406</v>
      </c>
      <c r="AK158" s="245" t="s">
        <v>406</v>
      </c>
      <c r="AL158" s="245" t="s">
        <v>406</v>
      </c>
      <c r="AM158" s="245" t="s">
        <v>406</v>
      </c>
      <c r="AN158" s="245" t="s">
        <v>406</v>
      </c>
      <c r="AO158" s="245" t="s">
        <v>406</v>
      </c>
      <c r="AP158" s="245" t="s">
        <v>406</v>
      </c>
    </row>
    <row r="159" spans="1:42" x14ac:dyDescent="0.3">
      <c r="A159" s="245">
        <v>118878</v>
      </c>
      <c r="B159" s="245" t="s">
        <v>549</v>
      </c>
      <c r="C159" s="245" t="s">
        <v>232</v>
      </c>
      <c r="D159" s="245" t="s">
        <v>232</v>
      </c>
      <c r="E159" s="245" t="s">
        <v>232</v>
      </c>
      <c r="F159" s="245" t="s">
        <v>234</v>
      </c>
      <c r="G159" s="245" t="s">
        <v>232</v>
      </c>
      <c r="H159" s="245" t="s">
        <v>234</v>
      </c>
      <c r="I159" s="245" t="s">
        <v>234</v>
      </c>
      <c r="J159" s="245" t="s">
        <v>232</v>
      </c>
      <c r="K159" s="245" t="s">
        <v>234</v>
      </c>
      <c r="L159" s="245" t="s">
        <v>232</v>
      </c>
      <c r="M159" s="245" t="s">
        <v>233</v>
      </c>
      <c r="N159" s="245" t="s">
        <v>233</v>
      </c>
      <c r="O159" s="245" t="s">
        <v>233</v>
      </c>
      <c r="P159" s="245" t="s">
        <v>234</v>
      </c>
      <c r="Q159" s="245" t="s">
        <v>234</v>
      </c>
      <c r="R159" s="245" t="s">
        <v>233</v>
      </c>
      <c r="S159" s="245" t="s">
        <v>233</v>
      </c>
      <c r="T159" s="245" t="s">
        <v>233</v>
      </c>
      <c r="U159" s="245" t="s">
        <v>234</v>
      </c>
      <c r="V159" s="245" t="s">
        <v>233</v>
      </c>
    </row>
    <row r="160" spans="1:42" x14ac:dyDescent="0.3">
      <c r="A160" s="245">
        <v>118896</v>
      </c>
      <c r="B160" s="245" t="s">
        <v>549</v>
      </c>
      <c r="C160" s="245" t="s">
        <v>234</v>
      </c>
      <c r="D160" s="245" t="s">
        <v>232</v>
      </c>
      <c r="E160" s="245" t="s">
        <v>234</v>
      </c>
      <c r="F160" s="245" t="s">
        <v>234</v>
      </c>
      <c r="G160" s="245" t="s">
        <v>234</v>
      </c>
      <c r="H160" s="245" t="s">
        <v>234</v>
      </c>
      <c r="I160" s="245" t="s">
        <v>234</v>
      </c>
      <c r="J160" s="245" t="s">
        <v>233</v>
      </c>
      <c r="K160" s="245" t="s">
        <v>233</v>
      </c>
      <c r="L160" s="245" t="s">
        <v>234</v>
      </c>
      <c r="M160" s="245" t="s">
        <v>234</v>
      </c>
      <c r="N160" s="245" t="s">
        <v>234</v>
      </c>
      <c r="O160" s="245" t="s">
        <v>234</v>
      </c>
      <c r="P160" s="245" t="s">
        <v>234</v>
      </c>
      <c r="Q160" s="245" t="s">
        <v>234</v>
      </c>
      <c r="R160" s="245" t="s">
        <v>233</v>
      </c>
      <c r="S160" s="245" t="s">
        <v>233</v>
      </c>
      <c r="T160" s="245" t="s">
        <v>233</v>
      </c>
      <c r="U160" s="245" t="s">
        <v>233</v>
      </c>
      <c r="V160" s="245" t="s">
        <v>233</v>
      </c>
    </row>
    <row r="161" spans="1:42" x14ac:dyDescent="0.3">
      <c r="A161" s="245">
        <v>118902</v>
      </c>
      <c r="B161" s="245" t="s">
        <v>549</v>
      </c>
      <c r="C161" s="245" t="s">
        <v>234</v>
      </c>
      <c r="D161" s="245" t="s">
        <v>232</v>
      </c>
      <c r="E161" s="245" t="s">
        <v>234</v>
      </c>
      <c r="F161" s="245" t="s">
        <v>234</v>
      </c>
      <c r="G161" s="245" t="s">
        <v>234</v>
      </c>
      <c r="H161" s="245" t="s">
        <v>234</v>
      </c>
      <c r="I161" s="245" t="s">
        <v>234</v>
      </c>
      <c r="J161" s="245" t="s">
        <v>234</v>
      </c>
      <c r="K161" s="245" t="s">
        <v>234</v>
      </c>
      <c r="L161" s="245" t="s">
        <v>233</v>
      </c>
      <c r="M161" s="245" t="s">
        <v>234</v>
      </c>
      <c r="N161" s="245" t="s">
        <v>234</v>
      </c>
      <c r="O161" s="245" t="s">
        <v>232</v>
      </c>
      <c r="P161" s="245" t="s">
        <v>234</v>
      </c>
      <c r="Q161" s="245" t="s">
        <v>234</v>
      </c>
      <c r="R161" s="245" t="s">
        <v>232</v>
      </c>
      <c r="S161" s="245" t="s">
        <v>234</v>
      </c>
      <c r="T161" s="245" t="s">
        <v>234</v>
      </c>
      <c r="U161" s="245" t="s">
        <v>234</v>
      </c>
      <c r="V161" s="245" t="s">
        <v>234</v>
      </c>
      <c r="W161" s="245" t="s">
        <v>406</v>
      </c>
      <c r="X161" s="245" t="s">
        <v>406</v>
      </c>
      <c r="Y161" s="245" t="s">
        <v>406</v>
      </c>
      <c r="Z161" s="245" t="s">
        <v>406</v>
      </c>
      <c r="AA161" s="245" t="s">
        <v>406</v>
      </c>
      <c r="AB161" s="245" t="s">
        <v>406</v>
      </c>
      <c r="AC161" s="245" t="s">
        <v>406</v>
      </c>
      <c r="AD161" s="245" t="s">
        <v>406</v>
      </c>
      <c r="AE161" s="245" t="s">
        <v>406</v>
      </c>
      <c r="AF161" s="245" t="s">
        <v>406</v>
      </c>
      <c r="AG161" s="245" t="s">
        <v>406</v>
      </c>
      <c r="AH161" s="245" t="s">
        <v>406</v>
      </c>
      <c r="AI161" s="245" t="s">
        <v>406</v>
      </c>
      <c r="AJ161" s="245" t="s">
        <v>406</v>
      </c>
      <c r="AK161" s="245" t="s">
        <v>406</v>
      </c>
      <c r="AL161" s="245" t="s">
        <v>406</v>
      </c>
      <c r="AM161" s="245" t="s">
        <v>406</v>
      </c>
      <c r="AN161" s="245" t="s">
        <v>406</v>
      </c>
      <c r="AO161" s="245" t="s">
        <v>406</v>
      </c>
      <c r="AP161" s="245" t="s">
        <v>406</v>
      </c>
    </row>
    <row r="162" spans="1:42" x14ac:dyDescent="0.3">
      <c r="A162" s="245">
        <v>118903</v>
      </c>
      <c r="B162" s="245" t="s">
        <v>549</v>
      </c>
      <c r="C162" s="245" t="s">
        <v>234</v>
      </c>
      <c r="D162" s="245" t="s">
        <v>234</v>
      </c>
      <c r="E162" s="245" t="s">
        <v>234</v>
      </c>
      <c r="F162" s="245" t="s">
        <v>234</v>
      </c>
      <c r="G162" s="245" t="s">
        <v>233</v>
      </c>
      <c r="H162" s="245" t="s">
        <v>234</v>
      </c>
      <c r="I162" s="245" t="s">
        <v>234</v>
      </c>
      <c r="J162" s="245" t="s">
        <v>234</v>
      </c>
      <c r="K162" s="245" t="s">
        <v>234</v>
      </c>
      <c r="L162" s="245" t="s">
        <v>234</v>
      </c>
      <c r="M162" s="245" t="s">
        <v>233</v>
      </c>
      <c r="N162" s="245" t="s">
        <v>234</v>
      </c>
      <c r="O162" s="245" t="s">
        <v>233</v>
      </c>
      <c r="P162" s="245" t="s">
        <v>233</v>
      </c>
      <c r="Q162" s="245" t="s">
        <v>234</v>
      </c>
      <c r="R162" s="245" t="s">
        <v>233</v>
      </c>
      <c r="S162" s="245" t="s">
        <v>233</v>
      </c>
      <c r="T162" s="245" t="s">
        <v>233</v>
      </c>
      <c r="U162" s="245" t="s">
        <v>233</v>
      </c>
      <c r="V162" s="245" t="s">
        <v>233</v>
      </c>
      <c r="W162" s="245" t="s">
        <v>406</v>
      </c>
      <c r="X162" s="245" t="s">
        <v>406</v>
      </c>
      <c r="Y162" s="245" t="s">
        <v>406</v>
      </c>
      <c r="Z162" s="245" t="s">
        <v>406</v>
      </c>
      <c r="AA162" s="245" t="s">
        <v>406</v>
      </c>
      <c r="AB162" s="245" t="s">
        <v>406</v>
      </c>
      <c r="AC162" s="245" t="s">
        <v>406</v>
      </c>
      <c r="AD162" s="245" t="s">
        <v>406</v>
      </c>
      <c r="AE162" s="245" t="s">
        <v>406</v>
      </c>
      <c r="AF162" s="245" t="s">
        <v>406</v>
      </c>
      <c r="AG162" s="245" t="s">
        <v>406</v>
      </c>
      <c r="AH162" s="245" t="s">
        <v>406</v>
      </c>
      <c r="AI162" s="245" t="s">
        <v>406</v>
      </c>
      <c r="AJ162" s="245" t="s">
        <v>406</v>
      </c>
      <c r="AK162" s="245" t="s">
        <v>406</v>
      </c>
      <c r="AL162" s="245" t="s">
        <v>406</v>
      </c>
      <c r="AM162" s="245" t="s">
        <v>406</v>
      </c>
      <c r="AN162" s="245" t="s">
        <v>406</v>
      </c>
      <c r="AO162" s="245" t="s">
        <v>406</v>
      </c>
      <c r="AP162" s="245" t="s">
        <v>406</v>
      </c>
    </row>
    <row r="163" spans="1:42" x14ac:dyDescent="0.3">
      <c r="A163" s="245">
        <v>118906</v>
      </c>
      <c r="B163" s="245" t="s">
        <v>549</v>
      </c>
      <c r="C163" s="245" t="s">
        <v>232</v>
      </c>
      <c r="D163" s="245" t="s">
        <v>232</v>
      </c>
      <c r="E163" s="245" t="s">
        <v>232</v>
      </c>
      <c r="F163" s="245" t="s">
        <v>234</v>
      </c>
      <c r="G163" s="245" t="s">
        <v>232</v>
      </c>
      <c r="H163" s="245" t="s">
        <v>232</v>
      </c>
      <c r="I163" s="245" t="s">
        <v>234</v>
      </c>
      <c r="J163" s="245" t="s">
        <v>232</v>
      </c>
      <c r="K163" s="245" t="s">
        <v>232</v>
      </c>
      <c r="L163" s="245" t="s">
        <v>232</v>
      </c>
      <c r="M163" s="245" t="s">
        <v>234</v>
      </c>
      <c r="N163" s="245" t="s">
        <v>233</v>
      </c>
      <c r="O163" s="245" t="s">
        <v>232</v>
      </c>
      <c r="P163" s="245" t="s">
        <v>234</v>
      </c>
      <c r="Q163" s="245" t="s">
        <v>234</v>
      </c>
      <c r="R163" s="245" t="s">
        <v>233</v>
      </c>
      <c r="S163" s="245" t="s">
        <v>234</v>
      </c>
      <c r="T163" s="245" t="s">
        <v>233</v>
      </c>
      <c r="U163" s="245" t="s">
        <v>233</v>
      </c>
      <c r="V163" s="245" t="s">
        <v>233</v>
      </c>
    </row>
    <row r="164" spans="1:42" x14ac:dyDescent="0.3">
      <c r="A164" s="245">
        <v>118917</v>
      </c>
      <c r="B164" s="245" t="s">
        <v>549</v>
      </c>
      <c r="C164" s="245" t="s">
        <v>234</v>
      </c>
      <c r="D164" s="245" t="s">
        <v>232</v>
      </c>
      <c r="E164" s="245" t="s">
        <v>232</v>
      </c>
      <c r="F164" s="245" t="s">
        <v>234</v>
      </c>
      <c r="G164" s="245" t="s">
        <v>232</v>
      </c>
      <c r="H164" s="245" t="s">
        <v>232</v>
      </c>
      <c r="I164" s="245" t="s">
        <v>234</v>
      </c>
      <c r="J164" s="245" t="s">
        <v>232</v>
      </c>
      <c r="K164" s="245" t="s">
        <v>232</v>
      </c>
      <c r="L164" s="245" t="s">
        <v>232</v>
      </c>
      <c r="M164" s="245" t="s">
        <v>233</v>
      </c>
      <c r="N164" s="245" t="s">
        <v>234</v>
      </c>
      <c r="O164" s="245" t="s">
        <v>234</v>
      </c>
      <c r="P164" s="245" t="s">
        <v>234</v>
      </c>
      <c r="Q164" s="245" t="s">
        <v>234</v>
      </c>
      <c r="R164" s="245" t="s">
        <v>233</v>
      </c>
      <c r="S164" s="245" t="s">
        <v>233</v>
      </c>
      <c r="T164" s="245" t="s">
        <v>233</v>
      </c>
      <c r="U164" s="245" t="s">
        <v>233</v>
      </c>
      <c r="V164" s="245" t="s">
        <v>233</v>
      </c>
      <c r="W164" s="245" t="s">
        <v>406</v>
      </c>
      <c r="X164" s="245" t="s">
        <v>406</v>
      </c>
      <c r="Y164" s="245" t="s">
        <v>406</v>
      </c>
      <c r="Z164" s="245" t="s">
        <v>406</v>
      </c>
      <c r="AA164" s="245" t="s">
        <v>406</v>
      </c>
      <c r="AB164" s="245" t="s">
        <v>406</v>
      </c>
      <c r="AC164" s="245" t="s">
        <v>406</v>
      </c>
      <c r="AD164" s="245" t="s">
        <v>406</v>
      </c>
      <c r="AE164" s="245" t="s">
        <v>406</v>
      </c>
      <c r="AF164" s="245" t="s">
        <v>406</v>
      </c>
      <c r="AG164" s="245" t="s">
        <v>406</v>
      </c>
      <c r="AH164" s="245" t="s">
        <v>406</v>
      </c>
      <c r="AI164" s="245" t="s">
        <v>406</v>
      </c>
      <c r="AJ164" s="245" t="s">
        <v>406</v>
      </c>
      <c r="AK164" s="245" t="s">
        <v>406</v>
      </c>
      <c r="AL164" s="245" t="s">
        <v>406</v>
      </c>
      <c r="AM164" s="245" t="s">
        <v>406</v>
      </c>
      <c r="AN164" s="245" t="s">
        <v>406</v>
      </c>
      <c r="AO164" s="245" t="s">
        <v>406</v>
      </c>
      <c r="AP164" s="245" t="s">
        <v>406</v>
      </c>
    </row>
    <row r="165" spans="1:42" x14ac:dyDescent="0.3">
      <c r="A165" s="245">
        <v>118942</v>
      </c>
      <c r="B165" s="245" t="s">
        <v>549</v>
      </c>
      <c r="C165" s="245" t="s">
        <v>234</v>
      </c>
      <c r="D165" s="245" t="s">
        <v>234</v>
      </c>
      <c r="E165" s="245" t="s">
        <v>232</v>
      </c>
      <c r="F165" s="245" t="s">
        <v>234</v>
      </c>
      <c r="G165" s="245" t="s">
        <v>234</v>
      </c>
      <c r="H165" s="245" t="s">
        <v>234</v>
      </c>
      <c r="I165" s="245" t="s">
        <v>234</v>
      </c>
      <c r="J165" s="245" t="s">
        <v>234</v>
      </c>
      <c r="K165" s="245" t="s">
        <v>234</v>
      </c>
      <c r="L165" s="245" t="s">
        <v>234</v>
      </c>
      <c r="M165" s="245" t="s">
        <v>233</v>
      </c>
      <c r="N165" s="245" t="s">
        <v>233</v>
      </c>
      <c r="O165" s="245" t="s">
        <v>233</v>
      </c>
      <c r="P165" s="245" t="s">
        <v>233</v>
      </c>
      <c r="Q165" s="245" t="s">
        <v>233</v>
      </c>
      <c r="R165" s="245" t="s">
        <v>233</v>
      </c>
      <c r="S165" s="245" t="s">
        <v>233</v>
      </c>
      <c r="T165" s="245" t="s">
        <v>233</v>
      </c>
      <c r="U165" s="245" t="s">
        <v>233</v>
      </c>
      <c r="V165" s="245" t="s">
        <v>233</v>
      </c>
    </row>
    <row r="166" spans="1:42" x14ac:dyDescent="0.3">
      <c r="A166" s="245">
        <v>118975</v>
      </c>
      <c r="B166" s="245" t="s">
        <v>549</v>
      </c>
      <c r="C166" s="245" t="s">
        <v>234</v>
      </c>
      <c r="D166" s="245" t="s">
        <v>232</v>
      </c>
      <c r="E166" s="245" t="s">
        <v>232</v>
      </c>
      <c r="F166" s="245" t="s">
        <v>234</v>
      </c>
      <c r="G166" s="245" t="s">
        <v>232</v>
      </c>
      <c r="H166" s="245" t="s">
        <v>232</v>
      </c>
      <c r="I166" s="245" t="s">
        <v>232</v>
      </c>
      <c r="J166" s="245" t="s">
        <v>232</v>
      </c>
      <c r="K166" s="245" t="s">
        <v>234</v>
      </c>
      <c r="L166" s="245" t="s">
        <v>232</v>
      </c>
      <c r="M166" s="245" t="s">
        <v>233</v>
      </c>
      <c r="N166" s="245" t="s">
        <v>233</v>
      </c>
      <c r="O166" s="245" t="s">
        <v>233</v>
      </c>
      <c r="P166" s="245" t="s">
        <v>234</v>
      </c>
      <c r="Q166" s="245" t="s">
        <v>234</v>
      </c>
      <c r="R166" s="245" t="s">
        <v>233</v>
      </c>
      <c r="S166" s="245" t="s">
        <v>233</v>
      </c>
      <c r="T166" s="245" t="s">
        <v>233</v>
      </c>
      <c r="U166" s="245" t="s">
        <v>233</v>
      </c>
      <c r="V166" s="245" t="s">
        <v>233</v>
      </c>
    </row>
    <row r="167" spans="1:42" x14ac:dyDescent="0.3">
      <c r="A167" s="245">
        <v>118976</v>
      </c>
      <c r="B167" s="245" t="s">
        <v>549</v>
      </c>
      <c r="C167" s="245" t="s">
        <v>232</v>
      </c>
      <c r="D167" s="245" t="s">
        <v>232</v>
      </c>
      <c r="E167" s="245" t="s">
        <v>234</v>
      </c>
      <c r="F167" s="245" t="s">
        <v>234</v>
      </c>
      <c r="G167" s="245" t="s">
        <v>234</v>
      </c>
      <c r="H167" s="245" t="s">
        <v>234</v>
      </c>
      <c r="I167" s="245" t="s">
        <v>232</v>
      </c>
      <c r="J167" s="245" t="s">
        <v>234</v>
      </c>
      <c r="K167" s="245" t="s">
        <v>234</v>
      </c>
      <c r="L167" s="245" t="s">
        <v>232</v>
      </c>
      <c r="M167" s="245" t="s">
        <v>234</v>
      </c>
      <c r="N167" s="245" t="s">
        <v>234</v>
      </c>
      <c r="O167" s="245" t="s">
        <v>233</v>
      </c>
      <c r="P167" s="245" t="s">
        <v>232</v>
      </c>
      <c r="Q167" s="245" t="s">
        <v>234</v>
      </c>
      <c r="R167" s="245" t="s">
        <v>234</v>
      </c>
      <c r="S167" s="245" t="s">
        <v>233</v>
      </c>
      <c r="T167" s="245" t="s">
        <v>234</v>
      </c>
      <c r="U167" s="245" t="s">
        <v>232</v>
      </c>
      <c r="V167" s="245" t="s">
        <v>234</v>
      </c>
    </row>
    <row r="168" spans="1:42" x14ac:dyDescent="0.3">
      <c r="A168" s="245">
        <v>118982</v>
      </c>
      <c r="B168" s="245" t="s">
        <v>549</v>
      </c>
      <c r="C168" s="245" t="s">
        <v>234</v>
      </c>
      <c r="D168" s="245" t="s">
        <v>232</v>
      </c>
      <c r="E168" s="245" t="s">
        <v>232</v>
      </c>
      <c r="F168" s="245" t="s">
        <v>232</v>
      </c>
      <c r="G168" s="245" t="s">
        <v>232</v>
      </c>
      <c r="H168" s="245" t="s">
        <v>234</v>
      </c>
      <c r="I168" s="245" t="s">
        <v>233</v>
      </c>
      <c r="J168" s="245" t="s">
        <v>233</v>
      </c>
      <c r="K168" s="245" t="s">
        <v>234</v>
      </c>
      <c r="L168" s="245" t="s">
        <v>232</v>
      </c>
      <c r="M168" s="245" t="s">
        <v>232</v>
      </c>
      <c r="N168" s="245" t="s">
        <v>232</v>
      </c>
      <c r="O168" s="245" t="s">
        <v>232</v>
      </c>
      <c r="P168" s="245" t="s">
        <v>234</v>
      </c>
      <c r="Q168" s="245" t="s">
        <v>234</v>
      </c>
      <c r="R168" s="245" t="s">
        <v>234</v>
      </c>
      <c r="S168" s="245" t="s">
        <v>234</v>
      </c>
      <c r="T168" s="245" t="s">
        <v>233</v>
      </c>
      <c r="U168" s="245" t="s">
        <v>234</v>
      </c>
      <c r="V168" s="245" t="s">
        <v>234</v>
      </c>
      <c r="W168" s="245" t="s">
        <v>406</v>
      </c>
      <c r="X168" s="245" t="s">
        <v>406</v>
      </c>
      <c r="Y168" s="245" t="s">
        <v>406</v>
      </c>
      <c r="Z168" s="245" t="s">
        <v>406</v>
      </c>
      <c r="AA168" s="245" t="s">
        <v>406</v>
      </c>
      <c r="AB168" s="245" t="s">
        <v>406</v>
      </c>
      <c r="AC168" s="245" t="s">
        <v>406</v>
      </c>
      <c r="AD168" s="245" t="s">
        <v>406</v>
      </c>
      <c r="AE168" s="245" t="s">
        <v>406</v>
      </c>
      <c r="AF168" s="245" t="s">
        <v>406</v>
      </c>
      <c r="AG168" s="245" t="s">
        <v>406</v>
      </c>
      <c r="AH168" s="245" t="s">
        <v>406</v>
      </c>
      <c r="AI168" s="245" t="s">
        <v>406</v>
      </c>
      <c r="AJ168" s="245" t="s">
        <v>406</v>
      </c>
      <c r="AK168" s="245" t="s">
        <v>406</v>
      </c>
      <c r="AL168" s="245" t="s">
        <v>406</v>
      </c>
      <c r="AM168" s="245" t="s">
        <v>406</v>
      </c>
      <c r="AN168" s="245" t="s">
        <v>406</v>
      </c>
      <c r="AO168" s="245" t="s">
        <v>406</v>
      </c>
      <c r="AP168" s="245" t="s">
        <v>406</v>
      </c>
    </row>
    <row r="169" spans="1:42" x14ac:dyDescent="0.3">
      <c r="A169" s="245">
        <v>118985</v>
      </c>
      <c r="B169" s="245" t="s">
        <v>549</v>
      </c>
      <c r="C169" s="245" t="s">
        <v>232</v>
      </c>
      <c r="D169" s="245" t="s">
        <v>232</v>
      </c>
      <c r="E169" s="245" t="s">
        <v>232</v>
      </c>
      <c r="F169" s="245" t="s">
        <v>232</v>
      </c>
      <c r="G169" s="245" t="s">
        <v>232</v>
      </c>
      <c r="H169" s="245" t="s">
        <v>232</v>
      </c>
      <c r="I169" s="245" t="s">
        <v>234</v>
      </c>
      <c r="J169" s="245" t="s">
        <v>233</v>
      </c>
      <c r="K169" s="245" t="s">
        <v>234</v>
      </c>
      <c r="L169" s="245" t="s">
        <v>234</v>
      </c>
      <c r="M169" s="245" t="s">
        <v>233</v>
      </c>
      <c r="N169" s="245" t="s">
        <v>232</v>
      </c>
      <c r="O169" s="245" t="s">
        <v>234</v>
      </c>
      <c r="P169" s="245" t="s">
        <v>234</v>
      </c>
      <c r="Q169" s="245" t="s">
        <v>234</v>
      </c>
      <c r="R169" s="245" t="s">
        <v>233</v>
      </c>
      <c r="S169" s="245" t="s">
        <v>234</v>
      </c>
      <c r="T169" s="245" t="s">
        <v>233</v>
      </c>
      <c r="U169" s="245" t="s">
        <v>233</v>
      </c>
      <c r="V169" s="245" t="s">
        <v>233</v>
      </c>
    </row>
    <row r="170" spans="1:42" x14ac:dyDescent="0.3">
      <c r="A170" s="245">
        <v>119015</v>
      </c>
      <c r="B170" s="245" t="s">
        <v>549</v>
      </c>
      <c r="C170" s="245" t="s">
        <v>234</v>
      </c>
      <c r="D170" s="245" t="s">
        <v>234</v>
      </c>
      <c r="E170" s="245" t="s">
        <v>234</v>
      </c>
      <c r="F170" s="245" t="s">
        <v>234</v>
      </c>
      <c r="G170" s="245" t="s">
        <v>232</v>
      </c>
      <c r="H170" s="245" t="s">
        <v>234</v>
      </c>
      <c r="I170" s="245" t="s">
        <v>234</v>
      </c>
      <c r="J170" s="245" t="s">
        <v>232</v>
      </c>
      <c r="K170" s="245" t="s">
        <v>234</v>
      </c>
      <c r="L170" s="245" t="s">
        <v>232</v>
      </c>
      <c r="M170" s="245" t="s">
        <v>234</v>
      </c>
      <c r="N170" s="245" t="s">
        <v>234</v>
      </c>
      <c r="O170" s="245" t="s">
        <v>234</v>
      </c>
      <c r="P170" s="245" t="s">
        <v>234</v>
      </c>
      <c r="Q170" s="245" t="s">
        <v>234</v>
      </c>
      <c r="R170" s="245" t="s">
        <v>234</v>
      </c>
      <c r="S170" s="245" t="s">
        <v>234</v>
      </c>
      <c r="T170" s="245" t="s">
        <v>233</v>
      </c>
      <c r="U170" s="245" t="s">
        <v>232</v>
      </c>
      <c r="V170" s="245" t="s">
        <v>232</v>
      </c>
    </row>
    <row r="171" spans="1:42" x14ac:dyDescent="0.3">
      <c r="A171" s="245">
        <v>119017</v>
      </c>
      <c r="B171" s="245" t="s">
        <v>549</v>
      </c>
      <c r="C171" s="245" t="s">
        <v>232</v>
      </c>
      <c r="D171" s="245" t="s">
        <v>232</v>
      </c>
      <c r="E171" s="245" t="s">
        <v>232</v>
      </c>
      <c r="F171" s="245" t="s">
        <v>232</v>
      </c>
      <c r="G171" s="245" t="s">
        <v>232</v>
      </c>
      <c r="H171" s="245" t="s">
        <v>234</v>
      </c>
      <c r="I171" s="245" t="s">
        <v>234</v>
      </c>
      <c r="J171" s="245" t="s">
        <v>234</v>
      </c>
      <c r="K171" s="245" t="s">
        <v>234</v>
      </c>
      <c r="L171" s="245" t="s">
        <v>234</v>
      </c>
      <c r="M171" s="245" t="s">
        <v>233</v>
      </c>
      <c r="N171" s="245" t="s">
        <v>233</v>
      </c>
      <c r="O171" s="245" t="s">
        <v>234</v>
      </c>
      <c r="P171" s="245" t="s">
        <v>233</v>
      </c>
      <c r="Q171" s="245" t="s">
        <v>233</v>
      </c>
      <c r="R171" s="245" t="s">
        <v>234</v>
      </c>
      <c r="S171" s="245" t="s">
        <v>234</v>
      </c>
      <c r="T171" s="245" t="s">
        <v>234</v>
      </c>
      <c r="U171" s="245" t="s">
        <v>234</v>
      </c>
      <c r="V171" s="245" t="s">
        <v>234</v>
      </c>
      <c r="W171" s="245" t="s">
        <v>406</v>
      </c>
      <c r="X171" s="245" t="s">
        <v>406</v>
      </c>
      <c r="Y171" s="245" t="s">
        <v>406</v>
      </c>
      <c r="Z171" s="245" t="s">
        <v>406</v>
      </c>
      <c r="AA171" s="245" t="s">
        <v>406</v>
      </c>
      <c r="AB171" s="245" t="s">
        <v>406</v>
      </c>
      <c r="AC171" s="245" t="s">
        <v>406</v>
      </c>
      <c r="AD171" s="245" t="s">
        <v>406</v>
      </c>
      <c r="AE171" s="245" t="s">
        <v>406</v>
      </c>
      <c r="AF171" s="245" t="s">
        <v>406</v>
      </c>
      <c r="AG171" s="245" t="s">
        <v>406</v>
      </c>
      <c r="AH171" s="245" t="s">
        <v>406</v>
      </c>
      <c r="AI171" s="245" t="s">
        <v>406</v>
      </c>
      <c r="AJ171" s="245" t="s">
        <v>406</v>
      </c>
      <c r="AK171" s="245" t="s">
        <v>406</v>
      </c>
      <c r="AL171" s="245" t="s">
        <v>406</v>
      </c>
      <c r="AM171" s="245" t="s">
        <v>406</v>
      </c>
      <c r="AN171" s="245" t="s">
        <v>406</v>
      </c>
      <c r="AO171" s="245" t="s">
        <v>406</v>
      </c>
      <c r="AP171" s="245" t="s">
        <v>406</v>
      </c>
    </row>
    <row r="172" spans="1:42" x14ac:dyDescent="0.3">
      <c r="A172" s="245">
        <v>119028</v>
      </c>
      <c r="B172" s="245" t="s">
        <v>549</v>
      </c>
      <c r="C172" s="245" t="s">
        <v>234</v>
      </c>
      <c r="D172" s="245" t="s">
        <v>232</v>
      </c>
      <c r="E172" s="245" t="s">
        <v>234</v>
      </c>
      <c r="F172" s="245" t="s">
        <v>234</v>
      </c>
      <c r="G172" s="245" t="s">
        <v>234</v>
      </c>
      <c r="H172" s="245" t="s">
        <v>234</v>
      </c>
      <c r="I172" s="245" t="s">
        <v>234</v>
      </c>
      <c r="J172" s="245" t="s">
        <v>234</v>
      </c>
      <c r="K172" s="245" t="s">
        <v>234</v>
      </c>
      <c r="L172" s="245" t="s">
        <v>233</v>
      </c>
      <c r="M172" s="245" t="s">
        <v>232</v>
      </c>
      <c r="N172" s="245" t="s">
        <v>234</v>
      </c>
      <c r="O172" s="245" t="s">
        <v>234</v>
      </c>
      <c r="P172" s="245" t="s">
        <v>233</v>
      </c>
      <c r="Q172" s="245" t="s">
        <v>232</v>
      </c>
      <c r="R172" s="245" t="s">
        <v>234</v>
      </c>
      <c r="S172" s="245" t="s">
        <v>233</v>
      </c>
      <c r="T172" s="245" t="s">
        <v>234</v>
      </c>
      <c r="U172" s="245" t="s">
        <v>233</v>
      </c>
      <c r="V172" s="245" t="s">
        <v>232</v>
      </c>
      <c r="W172" s="245" t="s">
        <v>406</v>
      </c>
      <c r="X172" s="245" t="s">
        <v>406</v>
      </c>
      <c r="Y172" s="245" t="s">
        <v>406</v>
      </c>
      <c r="Z172" s="245" t="s">
        <v>406</v>
      </c>
      <c r="AA172" s="245" t="s">
        <v>406</v>
      </c>
      <c r="AB172" s="245" t="s">
        <v>406</v>
      </c>
      <c r="AC172" s="245" t="s">
        <v>406</v>
      </c>
      <c r="AD172" s="245" t="s">
        <v>406</v>
      </c>
      <c r="AE172" s="245" t="s">
        <v>406</v>
      </c>
      <c r="AF172" s="245" t="s">
        <v>406</v>
      </c>
      <c r="AG172" s="245" t="s">
        <v>406</v>
      </c>
      <c r="AH172" s="245" t="s">
        <v>406</v>
      </c>
      <c r="AI172" s="245" t="s">
        <v>406</v>
      </c>
      <c r="AJ172" s="245" t="s">
        <v>406</v>
      </c>
      <c r="AK172" s="245" t="s">
        <v>406</v>
      </c>
      <c r="AL172" s="245" t="s">
        <v>406</v>
      </c>
      <c r="AM172" s="245" t="s">
        <v>406</v>
      </c>
      <c r="AN172" s="245" t="s">
        <v>406</v>
      </c>
      <c r="AO172" s="245" t="s">
        <v>406</v>
      </c>
      <c r="AP172" s="245" t="s">
        <v>406</v>
      </c>
    </row>
    <row r="173" spans="1:42" x14ac:dyDescent="0.3">
      <c r="A173" s="245">
        <v>119029</v>
      </c>
      <c r="B173" s="245" t="s">
        <v>549</v>
      </c>
      <c r="C173" s="245" t="s">
        <v>234</v>
      </c>
      <c r="D173" s="245" t="s">
        <v>234</v>
      </c>
      <c r="E173" s="245" t="s">
        <v>234</v>
      </c>
      <c r="F173" s="245" t="s">
        <v>234</v>
      </c>
      <c r="G173" s="245" t="s">
        <v>232</v>
      </c>
      <c r="H173" s="245" t="s">
        <v>234</v>
      </c>
      <c r="I173" s="245" t="s">
        <v>233</v>
      </c>
      <c r="J173" s="245" t="s">
        <v>234</v>
      </c>
      <c r="K173" s="245" t="s">
        <v>234</v>
      </c>
      <c r="L173" s="245" t="s">
        <v>234</v>
      </c>
      <c r="M173" s="245" t="s">
        <v>234</v>
      </c>
      <c r="N173" s="245" t="s">
        <v>232</v>
      </c>
      <c r="O173" s="245" t="s">
        <v>234</v>
      </c>
      <c r="P173" s="245" t="s">
        <v>234</v>
      </c>
      <c r="Q173" s="245" t="s">
        <v>234</v>
      </c>
      <c r="R173" s="245" t="s">
        <v>234</v>
      </c>
      <c r="S173" s="245" t="s">
        <v>234</v>
      </c>
      <c r="T173" s="245" t="s">
        <v>233</v>
      </c>
      <c r="U173" s="245" t="s">
        <v>233</v>
      </c>
      <c r="V173" s="245" t="s">
        <v>233</v>
      </c>
    </row>
    <row r="174" spans="1:42" x14ac:dyDescent="0.3">
      <c r="A174" s="245">
        <v>119031</v>
      </c>
      <c r="B174" s="245" t="s">
        <v>549</v>
      </c>
      <c r="C174" s="245" t="s">
        <v>232</v>
      </c>
      <c r="D174" s="245" t="s">
        <v>232</v>
      </c>
      <c r="E174" s="245" t="s">
        <v>234</v>
      </c>
      <c r="F174" s="245" t="s">
        <v>234</v>
      </c>
      <c r="G174" s="245" t="s">
        <v>232</v>
      </c>
      <c r="H174" s="245" t="s">
        <v>234</v>
      </c>
      <c r="I174" s="245" t="s">
        <v>233</v>
      </c>
      <c r="J174" s="245" t="s">
        <v>233</v>
      </c>
      <c r="K174" s="245" t="s">
        <v>234</v>
      </c>
      <c r="L174" s="245" t="s">
        <v>233</v>
      </c>
      <c r="M174" s="245" t="s">
        <v>234</v>
      </c>
      <c r="N174" s="245" t="s">
        <v>232</v>
      </c>
      <c r="O174" s="245" t="s">
        <v>232</v>
      </c>
      <c r="P174" s="245" t="s">
        <v>234</v>
      </c>
      <c r="Q174" s="245" t="s">
        <v>232</v>
      </c>
      <c r="R174" s="245" t="s">
        <v>233</v>
      </c>
      <c r="S174" s="245" t="s">
        <v>233</v>
      </c>
      <c r="T174" s="245" t="s">
        <v>233</v>
      </c>
      <c r="U174" s="245" t="s">
        <v>233</v>
      </c>
      <c r="V174" s="245" t="s">
        <v>233</v>
      </c>
    </row>
    <row r="175" spans="1:42" x14ac:dyDescent="0.3">
      <c r="A175" s="245">
        <v>119033</v>
      </c>
      <c r="B175" s="245" t="s">
        <v>549</v>
      </c>
      <c r="C175" s="245" t="s">
        <v>234</v>
      </c>
      <c r="D175" s="245" t="s">
        <v>234</v>
      </c>
      <c r="E175" s="245" t="s">
        <v>234</v>
      </c>
      <c r="F175" s="245" t="s">
        <v>234</v>
      </c>
      <c r="G175" s="245" t="s">
        <v>233</v>
      </c>
      <c r="H175" s="245" t="s">
        <v>234</v>
      </c>
      <c r="I175" s="245" t="s">
        <v>234</v>
      </c>
      <c r="J175" s="245" t="s">
        <v>234</v>
      </c>
      <c r="K175" s="245" t="s">
        <v>233</v>
      </c>
      <c r="L175" s="245" t="s">
        <v>233</v>
      </c>
      <c r="M175" s="245" t="s">
        <v>234</v>
      </c>
      <c r="N175" s="245" t="s">
        <v>234</v>
      </c>
      <c r="O175" s="245" t="s">
        <v>233</v>
      </c>
      <c r="P175" s="245" t="s">
        <v>234</v>
      </c>
      <c r="Q175" s="245" t="s">
        <v>233</v>
      </c>
      <c r="R175" s="245" t="s">
        <v>233</v>
      </c>
      <c r="S175" s="245" t="s">
        <v>234</v>
      </c>
      <c r="T175" s="245" t="s">
        <v>234</v>
      </c>
      <c r="U175" s="245" t="s">
        <v>234</v>
      </c>
      <c r="V175" s="245" t="s">
        <v>234</v>
      </c>
    </row>
    <row r="176" spans="1:42" x14ac:dyDescent="0.3">
      <c r="A176" s="245">
        <v>119048</v>
      </c>
      <c r="B176" s="245" t="s">
        <v>549</v>
      </c>
      <c r="C176" s="245" t="s">
        <v>234</v>
      </c>
      <c r="D176" s="245" t="s">
        <v>232</v>
      </c>
      <c r="E176" s="245" t="s">
        <v>234</v>
      </c>
      <c r="F176" s="245" t="s">
        <v>232</v>
      </c>
      <c r="G176" s="245" t="s">
        <v>234</v>
      </c>
      <c r="H176" s="245" t="s">
        <v>234</v>
      </c>
      <c r="I176" s="245" t="s">
        <v>232</v>
      </c>
      <c r="J176" s="245" t="s">
        <v>232</v>
      </c>
      <c r="K176" s="245" t="s">
        <v>234</v>
      </c>
      <c r="L176" s="245" t="s">
        <v>234</v>
      </c>
      <c r="M176" s="245" t="s">
        <v>233</v>
      </c>
      <c r="N176" s="245" t="s">
        <v>232</v>
      </c>
      <c r="O176" s="245" t="s">
        <v>234</v>
      </c>
      <c r="P176" s="245" t="s">
        <v>232</v>
      </c>
      <c r="Q176" s="245" t="s">
        <v>234</v>
      </c>
      <c r="R176" s="245" t="s">
        <v>233</v>
      </c>
      <c r="S176" s="245" t="s">
        <v>233</v>
      </c>
      <c r="T176" s="245" t="s">
        <v>233</v>
      </c>
      <c r="U176" s="245" t="s">
        <v>233</v>
      </c>
      <c r="V176" s="245" t="s">
        <v>233</v>
      </c>
      <c r="W176" s="245" t="s">
        <v>406</v>
      </c>
      <c r="X176" s="245" t="s">
        <v>406</v>
      </c>
      <c r="Y176" s="245" t="s">
        <v>406</v>
      </c>
      <c r="Z176" s="245" t="s">
        <v>406</v>
      </c>
      <c r="AA176" s="245" t="s">
        <v>406</v>
      </c>
      <c r="AB176" s="245" t="s">
        <v>406</v>
      </c>
      <c r="AC176" s="245" t="s">
        <v>406</v>
      </c>
      <c r="AD176" s="245" t="s">
        <v>406</v>
      </c>
      <c r="AE176" s="245" t="s">
        <v>406</v>
      </c>
      <c r="AF176" s="245" t="s">
        <v>406</v>
      </c>
      <c r="AG176" s="245" t="s">
        <v>406</v>
      </c>
      <c r="AH176" s="245" t="s">
        <v>406</v>
      </c>
      <c r="AI176" s="245" t="s">
        <v>406</v>
      </c>
      <c r="AJ176" s="245" t="s">
        <v>406</v>
      </c>
      <c r="AK176" s="245" t="s">
        <v>406</v>
      </c>
      <c r="AL176" s="245" t="s">
        <v>406</v>
      </c>
      <c r="AM176" s="245" t="s">
        <v>406</v>
      </c>
      <c r="AN176" s="245" t="s">
        <v>406</v>
      </c>
      <c r="AO176" s="245" t="s">
        <v>406</v>
      </c>
      <c r="AP176" s="245" t="s">
        <v>406</v>
      </c>
    </row>
    <row r="177" spans="1:42" x14ac:dyDescent="0.3">
      <c r="A177" s="245">
        <v>119051</v>
      </c>
      <c r="B177" s="245" t="s">
        <v>549</v>
      </c>
      <c r="C177" s="245" t="s">
        <v>234</v>
      </c>
      <c r="D177" s="245" t="s">
        <v>234</v>
      </c>
      <c r="E177" s="245" t="s">
        <v>234</v>
      </c>
      <c r="F177" s="245" t="s">
        <v>234</v>
      </c>
      <c r="G177" s="245" t="s">
        <v>234</v>
      </c>
      <c r="H177" s="245" t="s">
        <v>234</v>
      </c>
      <c r="I177" s="245" t="s">
        <v>232</v>
      </c>
      <c r="J177" s="245" t="s">
        <v>234</v>
      </c>
      <c r="K177" s="245" t="s">
        <v>233</v>
      </c>
      <c r="L177" s="245" t="s">
        <v>234</v>
      </c>
      <c r="M177" s="245" t="s">
        <v>234</v>
      </c>
      <c r="N177" s="245" t="s">
        <v>234</v>
      </c>
      <c r="O177" s="245" t="s">
        <v>234</v>
      </c>
      <c r="P177" s="245" t="s">
        <v>234</v>
      </c>
      <c r="Q177" s="245" t="s">
        <v>234</v>
      </c>
      <c r="R177" s="245" t="s">
        <v>234</v>
      </c>
      <c r="S177" s="245" t="s">
        <v>234</v>
      </c>
      <c r="T177" s="245" t="s">
        <v>233</v>
      </c>
      <c r="U177" s="245" t="s">
        <v>234</v>
      </c>
      <c r="V177" s="245" t="s">
        <v>233</v>
      </c>
      <c r="W177" s="245" t="s">
        <v>406</v>
      </c>
      <c r="X177" s="245" t="s">
        <v>406</v>
      </c>
      <c r="Y177" s="245" t="s">
        <v>406</v>
      </c>
      <c r="Z177" s="245" t="s">
        <v>406</v>
      </c>
      <c r="AA177" s="245" t="s">
        <v>406</v>
      </c>
      <c r="AB177" s="245" t="s">
        <v>406</v>
      </c>
      <c r="AC177" s="245" t="s">
        <v>406</v>
      </c>
      <c r="AD177" s="245" t="s">
        <v>406</v>
      </c>
      <c r="AE177" s="245" t="s">
        <v>406</v>
      </c>
      <c r="AF177" s="245" t="s">
        <v>406</v>
      </c>
      <c r="AG177" s="245" t="s">
        <v>406</v>
      </c>
      <c r="AH177" s="245" t="s">
        <v>406</v>
      </c>
      <c r="AI177" s="245" t="s">
        <v>406</v>
      </c>
      <c r="AJ177" s="245" t="s">
        <v>406</v>
      </c>
      <c r="AK177" s="245" t="s">
        <v>406</v>
      </c>
      <c r="AL177" s="245" t="s">
        <v>406</v>
      </c>
      <c r="AM177" s="245" t="s">
        <v>406</v>
      </c>
      <c r="AN177" s="245" t="s">
        <v>406</v>
      </c>
      <c r="AO177" s="245" t="s">
        <v>406</v>
      </c>
      <c r="AP177" s="245" t="s">
        <v>406</v>
      </c>
    </row>
    <row r="178" spans="1:42" x14ac:dyDescent="0.3">
      <c r="A178" s="245">
        <v>119076</v>
      </c>
      <c r="B178" s="245" t="s">
        <v>549</v>
      </c>
      <c r="C178" s="245" t="s">
        <v>234</v>
      </c>
      <c r="D178" s="245" t="s">
        <v>232</v>
      </c>
      <c r="E178" s="245" t="s">
        <v>232</v>
      </c>
      <c r="F178" s="245" t="s">
        <v>234</v>
      </c>
      <c r="G178" s="245" t="s">
        <v>234</v>
      </c>
      <c r="H178" s="245" t="s">
        <v>232</v>
      </c>
      <c r="I178" s="245" t="s">
        <v>232</v>
      </c>
      <c r="J178" s="245" t="s">
        <v>232</v>
      </c>
      <c r="K178" s="245" t="s">
        <v>232</v>
      </c>
      <c r="L178" s="245" t="s">
        <v>232</v>
      </c>
      <c r="M178" s="245" t="s">
        <v>234</v>
      </c>
      <c r="N178" s="245" t="s">
        <v>234</v>
      </c>
      <c r="O178" s="245" t="s">
        <v>233</v>
      </c>
      <c r="P178" s="245" t="s">
        <v>233</v>
      </c>
      <c r="Q178" s="245" t="s">
        <v>233</v>
      </c>
      <c r="R178" s="245" t="s">
        <v>233</v>
      </c>
      <c r="S178" s="245" t="s">
        <v>233</v>
      </c>
      <c r="T178" s="245" t="s">
        <v>233</v>
      </c>
      <c r="U178" s="245" t="s">
        <v>233</v>
      </c>
      <c r="V178" s="245" t="s">
        <v>233</v>
      </c>
      <c r="W178" s="245" t="s">
        <v>406</v>
      </c>
      <c r="X178" s="245" t="s">
        <v>406</v>
      </c>
      <c r="Y178" s="245" t="s">
        <v>406</v>
      </c>
      <c r="Z178" s="245" t="s">
        <v>406</v>
      </c>
      <c r="AA178" s="245" t="s">
        <v>406</v>
      </c>
      <c r="AB178" s="245" t="s">
        <v>406</v>
      </c>
      <c r="AC178" s="245" t="s">
        <v>406</v>
      </c>
      <c r="AD178" s="245" t="s">
        <v>406</v>
      </c>
      <c r="AE178" s="245" t="s">
        <v>406</v>
      </c>
      <c r="AF178" s="245" t="s">
        <v>406</v>
      </c>
      <c r="AG178" s="245" t="s">
        <v>406</v>
      </c>
      <c r="AH178" s="245" t="s">
        <v>406</v>
      </c>
      <c r="AI178" s="245" t="s">
        <v>406</v>
      </c>
      <c r="AJ178" s="245" t="s">
        <v>406</v>
      </c>
      <c r="AK178" s="245" t="s">
        <v>406</v>
      </c>
      <c r="AL178" s="245" t="s">
        <v>406</v>
      </c>
      <c r="AM178" s="245" t="s">
        <v>406</v>
      </c>
      <c r="AN178" s="245" t="s">
        <v>406</v>
      </c>
      <c r="AO178" s="245" t="s">
        <v>406</v>
      </c>
      <c r="AP178" s="245" t="s">
        <v>406</v>
      </c>
    </row>
    <row r="179" spans="1:42" x14ac:dyDescent="0.3">
      <c r="A179" s="245">
        <v>119086</v>
      </c>
      <c r="B179" s="245" t="s">
        <v>549</v>
      </c>
      <c r="C179" s="245" t="s">
        <v>234</v>
      </c>
      <c r="D179" s="245" t="s">
        <v>232</v>
      </c>
      <c r="E179" s="245" t="s">
        <v>232</v>
      </c>
      <c r="F179" s="245" t="s">
        <v>234</v>
      </c>
      <c r="G179" s="245" t="s">
        <v>232</v>
      </c>
      <c r="H179" s="245" t="s">
        <v>233</v>
      </c>
      <c r="I179" s="245" t="s">
        <v>232</v>
      </c>
      <c r="J179" s="245" t="s">
        <v>234</v>
      </c>
      <c r="K179" s="245" t="s">
        <v>232</v>
      </c>
      <c r="L179" s="245" t="s">
        <v>234</v>
      </c>
      <c r="M179" s="245" t="s">
        <v>233</v>
      </c>
      <c r="N179" s="245" t="s">
        <v>233</v>
      </c>
      <c r="O179" s="245" t="s">
        <v>233</v>
      </c>
      <c r="P179" s="245" t="s">
        <v>234</v>
      </c>
      <c r="Q179" s="245" t="s">
        <v>233</v>
      </c>
      <c r="R179" s="245" t="s">
        <v>233</v>
      </c>
      <c r="S179" s="245" t="s">
        <v>233</v>
      </c>
      <c r="T179" s="245" t="s">
        <v>233</v>
      </c>
      <c r="U179" s="245" t="s">
        <v>233</v>
      </c>
      <c r="V179" s="245" t="s">
        <v>233</v>
      </c>
    </row>
    <row r="180" spans="1:42" x14ac:dyDescent="0.3">
      <c r="A180" s="245">
        <v>119107</v>
      </c>
      <c r="B180" s="245" t="s">
        <v>549</v>
      </c>
      <c r="C180" s="245" t="s">
        <v>232</v>
      </c>
      <c r="D180" s="245" t="s">
        <v>234</v>
      </c>
      <c r="E180" s="245" t="s">
        <v>234</v>
      </c>
      <c r="F180" s="245" t="s">
        <v>234</v>
      </c>
      <c r="G180" s="245" t="s">
        <v>234</v>
      </c>
      <c r="H180" s="245" t="s">
        <v>234</v>
      </c>
      <c r="I180" s="245" t="s">
        <v>234</v>
      </c>
      <c r="J180" s="245" t="s">
        <v>232</v>
      </c>
      <c r="K180" s="245" t="s">
        <v>234</v>
      </c>
      <c r="L180" s="245" t="s">
        <v>232</v>
      </c>
      <c r="M180" s="245" t="s">
        <v>234</v>
      </c>
      <c r="N180" s="245" t="s">
        <v>232</v>
      </c>
      <c r="O180" s="245" t="s">
        <v>233</v>
      </c>
      <c r="P180" s="245" t="s">
        <v>234</v>
      </c>
      <c r="Q180" s="245" t="s">
        <v>233</v>
      </c>
      <c r="R180" s="245" t="s">
        <v>234</v>
      </c>
      <c r="S180" s="245" t="s">
        <v>233</v>
      </c>
      <c r="T180" s="245" t="s">
        <v>233</v>
      </c>
      <c r="U180" s="245" t="s">
        <v>232</v>
      </c>
      <c r="V180" s="245" t="s">
        <v>234</v>
      </c>
      <c r="W180" s="245" t="s">
        <v>406</v>
      </c>
      <c r="X180" s="245" t="s">
        <v>406</v>
      </c>
      <c r="Y180" s="245" t="s">
        <v>406</v>
      </c>
      <c r="Z180" s="245" t="s">
        <v>406</v>
      </c>
      <c r="AA180" s="245" t="s">
        <v>406</v>
      </c>
      <c r="AB180" s="245" t="s">
        <v>406</v>
      </c>
      <c r="AC180" s="245" t="s">
        <v>406</v>
      </c>
      <c r="AD180" s="245" t="s">
        <v>406</v>
      </c>
      <c r="AE180" s="245" t="s">
        <v>406</v>
      </c>
      <c r="AF180" s="245" t="s">
        <v>406</v>
      </c>
      <c r="AG180" s="245" t="s">
        <v>406</v>
      </c>
      <c r="AH180" s="245" t="s">
        <v>406</v>
      </c>
      <c r="AI180" s="245" t="s">
        <v>406</v>
      </c>
      <c r="AJ180" s="245" t="s">
        <v>406</v>
      </c>
      <c r="AK180" s="245" t="s">
        <v>406</v>
      </c>
      <c r="AL180" s="245" t="s">
        <v>406</v>
      </c>
      <c r="AM180" s="245" t="s">
        <v>406</v>
      </c>
      <c r="AN180" s="245" t="s">
        <v>406</v>
      </c>
      <c r="AO180" s="245" t="s">
        <v>406</v>
      </c>
      <c r="AP180" s="245" t="s">
        <v>406</v>
      </c>
    </row>
    <row r="181" spans="1:42" x14ac:dyDescent="0.3">
      <c r="A181" s="245">
        <v>119114</v>
      </c>
      <c r="B181" s="245" t="s">
        <v>549</v>
      </c>
      <c r="C181" s="245" t="s">
        <v>232</v>
      </c>
      <c r="D181" s="245" t="s">
        <v>234</v>
      </c>
      <c r="E181" s="245" t="s">
        <v>232</v>
      </c>
      <c r="F181" s="245" t="s">
        <v>234</v>
      </c>
      <c r="G181" s="245" t="s">
        <v>232</v>
      </c>
      <c r="H181" s="245" t="s">
        <v>232</v>
      </c>
      <c r="I181" s="245" t="s">
        <v>234</v>
      </c>
      <c r="J181" s="245" t="s">
        <v>233</v>
      </c>
      <c r="K181" s="245" t="s">
        <v>234</v>
      </c>
      <c r="L181" s="245" t="s">
        <v>234</v>
      </c>
      <c r="M181" s="245" t="s">
        <v>234</v>
      </c>
      <c r="N181" s="245" t="s">
        <v>232</v>
      </c>
      <c r="O181" s="245" t="s">
        <v>234</v>
      </c>
      <c r="P181" s="245" t="s">
        <v>232</v>
      </c>
      <c r="Q181" s="245" t="s">
        <v>234</v>
      </c>
      <c r="R181" s="245" t="s">
        <v>232</v>
      </c>
      <c r="S181" s="245" t="s">
        <v>233</v>
      </c>
      <c r="T181" s="245" t="s">
        <v>233</v>
      </c>
      <c r="U181" s="245" t="s">
        <v>234</v>
      </c>
      <c r="V181" s="245" t="s">
        <v>234</v>
      </c>
    </row>
    <row r="182" spans="1:42" x14ac:dyDescent="0.3">
      <c r="A182" s="245">
        <v>119126</v>
      </c>
      <c r="B182" s="245" t="s">
        <v>549</v>
      </c>
      <c r="C182" s="245" t="s">
        <v>234</v>
      </c>
      <c r="D182" s="245" t="s">
        <v>234</v>
      </c>
      <c r="E182" s="245" t="s">
        <v>234</v>
      </c>
      <c r="F182" s="245" t="s">
        <v>234</v>
      </c>
      <c r="G182" s="245" t="s">
        <v>232</v>
      </c>
      <c r="H182" s="245" t="s">
        <v>234</v>
      </c>
      <c r="I182" s="245" t="s">
        <v>234</v>
      </c>
      <c r="J182" s="245" t="s">
        <v>232</v>
      </c>
      <c r="K182" s="245" t="s">
        <v>234</v>
      </c>
      <c r="L182" s="245" t="s">
        <v>234</v>
      </c>
      <c r="M182" s="245" t="s">
        <v>234</v>
      </c>
      <c r="N182" s="245" t="s">
        <v>234</v>
      </c>
      <c r="O182" s="245" t="s">
        <v>234</v>
      </c>
      <c r="P182" s="245" t="s">
        <v>234</v>
      </c>
      <c r="Q182" s="245" t="s">
        <v>234</v>
      </c>
      <c r="R182" s="245" t="s">
        <v>234</v>
      </c>
      <c r="S182" s="245" t="s">
        <v>234</v>
      </c>
      <c r="T182" s="245" t="s">
        <v>234</v>
      </c>
      <c r="U182" s="245" t="s">
        <v>234</v>
      </c>
      <c r="V182" s="245" t="s">
        <v>234</v>
      </c>
    </row>
    <row r="183" spans="1:42" x14ac:dyDescent="0.3">
      <c r="A183" s="245">
        <v>119129</v>
      </c>
      <c r="B183" s="245" t="s">
        <v>549</v>
      </c>
      <c r="C183" s="245" t="s">
        <v>234</v>
      </c>
      <c r="D183" s="245" t="s">
        <v>232</v>
      </c>
      <c r="E183" s="245" t="s">
        <v>232</v>
      </c>
      <c r="F183" s="245" t="s">
        <v>234</v>
      </c>
      <c r="G183" s="245" t="s">
        <v>232</v>
      </c>
      <c r="H183" s="245" t="s">
        <v>234</v>
      </c>
      <c r="I183" s="245" t="s">
        <v>234</v>
      </c>
      <c r="J183" s="245" t="s">
        <v>234</v>
      </c>
      <c r="K183" s="245" t="s">
        <v>234</v>
      </c>
      <c r="L183" s="245" t="s">
        <v>233</v>
      </c>
      <c r="M183" s="245" t="s">
        <v>234</v>
      </c>
      <c r="N183" s="245" t="s">
        <v>232</v>
      </c>
      <c r="O183" s="245" t="s">
        <v>232</v>
      </c>
      <c r="P183" s="245" t="s">
        <v>232</v>
      </c>
      <c r="Q183" s="245" t="s">
        <v>232</v>
      </c>
      <c r="R183" s="245" t="s">
        <v>232</v>
      </c>
      <c r="S183" s="245" t="s">
        <v>233</v>
      </c>
      <c r="T183" s="245" t="s">
        <v>233</v>
      </c>
      <c r="U183" s="245" t="s">
        <v>232</v>
      </c>
      <c r="V183" s="245" t="s">
        <v>233</v>
      </c>
      <c r="W183" s="245" t="s">
        <v>406</v>
      </c>
      <c r="X183" s="245" t="s">
        <v>406</v>
      </c>
      <c r="Y183" s="245" t="s">
        <v>406</v>
      </c>
      <c r="Z183" s="245" t="s">
        <v>406</v>
      </c>
      <c r="AA183" s="245" t="s">
        <v>406</v>
      </c>
      <c r="AB183" s="245" t="s">
        <v>406</v>
      </c>
      <c r="AC183" s="245" t="s">
        <v>406</v>
      </c>
      <c r="AD183" s="245" t="s">
        <v>406</v>
      </c>
      <c r="AE183" s="245" t="s">
        <v>406</v>
      </c>
      <c r="AF183" s="245" t="s">
        <v>406</v>
      </c>
      <c r="AG183" s="245" t="s">
        <v>406</v>
      </c>
      <c r="AH183" s="245" t="s">
        <v>406</v>
      </c>
      <c r="AI183" s="245" t="s">
        <v>406</v>
      </c>
      <c r="AJ183" s="245" t="s">
        <v>406</v>
      </c>
      <c r="AK183" s="245" t="s">
        <v>406</v>
      </c>
      <c r="AL183" s="245" t="s">
        <v>406</v>
      </c>
      <c r="AM183" s="245" t="s">
        <v>406</v>
      </c>
      <c r="AN183" s="245" t="s">
        <v>406</v>
      </c>
      <c r="AO183" s="245" t="s">
        <v>406</v>
      </c>
      <c r="AP183" s="245" t="s">
        <v>406</v>
      </c>
    </row>
    <row r="184" spans="1:42" x14ac:dyDescent="0.3">
      <c r="A184" s="245">
        <v>119154</v>
      </c>
      <c r="B184" s="245" t="s">
        <v>549</v>
      </c>
      <c r="C184" s="245" t="s">
        <v>232</v>
      </c>
      <c r="D184" s="245" t="s">
        <v>232</v>
      </c>
      <c r="E184" s="245" t="s">
        <v>234</v>
      </c>
      <c r="F184" s="245" t="s">
        <v>234</v>
      </c>
      <c r="G184" s="245" t="s">
        <v>232</v>
      </c>
      <c r="H184" s="245" t="s">
        <v>232</v>
      </c>
      <c r="I184" s="245" t="s">
        <v>233</v>
      </c>
      <c r="J184" s="245" t="s">
        <v>234</v>
      </c>
      <c r="K184" s="245" t="s">
        <v>234</v>
      </c>
      <c r="L184" s="245" t="s">
        <v>233</v>
      </c>
      <c r="M184" s="245" t="s">
        <v>234</v>
      </c>
      <c r="N184" s="245" t="s">
        <v>232</v>
      </c>
      <c r="O184" s="245" t="s">
        <v>234</v>
      </c>
      <c r="P184" s="245" t="s">
        <v>234</v>
      </c>
      <c r="Q184" s="245" t="s">
        <v>232</v>
      </c>
      <c r="R184" s="245" t="s">
        <v>234</v>
      </c>
      <c r="S184" s="245" t="s">
        <v>234</v>
      </c>
      <c r="T184" s="245" t="s">
        <v>233</v>
      </c>
      <c r="U184" s="245" t="s">
        <v>234</v>
      </c>
      <c r="V184" s="245" t="s">
        <v>233</v>
      </c>
    </row>
    <row r="185" spans="1:42" x14ac:dyDescent="0.3">
      <c r="A185" s="245">
        <v>119163</v>
      </c>
      <c r="B185" s="245" t="s">
        <v>549</v>
      </c>
      <c r="C185" s="245" t="s">
        <v>234</v>
      </c>
      <c r="D185" s="245" t="s">
        <v>232</v>
      </c>
      <c r="E185" s="245" t="s">
        <v>232</v>
      </c>
      <c r="F185" s="245" t="s">
        <v>234</v>
      </c>
      <c r="G185" s="245" t="s">
        <v>232</v>
      </c>
      <c r="H185" s="245" t="s">
        <v>234</v>
      </c>
      <c r="I185" s="245" t="s">
        <v>233</v>
      </c>
      <c r="J185" s="245" t="s">
        <v>234</v>
      </c>
      <c r="K185" s="245" t="s">
        <v>232</v>
      </c>
      <c r="L185" s="245" t="s">
        <v>232</v>
      </c>
      <c r="M185" s="245" t="s">
        <v>232</v>
      </c>
      <c r="N185" s="245" t="s">
        <v>232</v>
      </c>
      <c r="O185" s="245" t="s">
        <v>233</v>
      </c>
      <c r="P185" s="245" t="s">
        <v>232</v>
      </c>
      <c r="Q185" s="245" t="s">
        <v>233</v>
      </c>
      <c r="R185" s="245" t="s">
        <v>233</v>
      </c>
      <c r="S185" s="245" t="s">
        <v>233</v>
      </c>
      <c r="T185" s="245" t="s">
        <v>233</v>
      </c>
      <c r="U185" s="245" t="s">
        <v>233</v>
      </c>
      <c r="V185" s="245" t="s">
        <v>233</v>
      </c>
    </row>
    <row r="186" spans="1:42" x14ac:dyDescent="0.3">
      <c r="A186" s="245">
        <v>119168</v>
      </c>
      <c r="B186" s="245" t="s">
        <v>549</v>
      </c>
      <c r="C186" s="245" t="s">
        <v>232</v>
      </c>
      <c r="D186" s="245" t="s">
        <v>232</v>
      </c>
      <c r="E186" s="245" t="s">
        <v>232</v>
      </c>
      <c r="F186" s="245" t="s">
        <v>232</v>
      </c>
      <c r="G186" s="245" t="s">
        <v>232</v>
      </c>
      <c r="H186" s="245" t="s">
        <v>234</v>
      </c>
      <c r="I186" s="245" t="s">
        <v>234</v>
      </c>
      <c r="J186" s="245" t="s">
        <v>232</v>
      </c>
      <c r="K186" s="245" t="s">
        <v>232</v>
      </c>
      <c r="L186" s="245" t="s">
        <v>234</v>
      </c>
      <c r="M186" s="245" t="s">
        <v>233</v>
      </c>
      <c r="N186" s="245" t="s">
        <v>233</v>
      </c>
      <c r="O186" s="245" t="s">
        <v>233</v>
      </c>
      <c r="P186" s="245" t="s">
        <v>233</v>
      </c>
      <c r="Q186" s="245" t="s">
        <v>233</v>
      </c>
      <c r="R186" s="245" t="s">
        <v>233</v>
      </c>
      <c r="S186" s="245" t="s">
        <v>233</v>
      </c>
      <c r="T186" s="245" t="s">
        <v>233</v>
      </c>
      <c r="U186" s="245" t="s">
        <v>233</v>
      </c>
      <c r="V186" s="245" t="s">
        <v>233</v>
      </c>
    </row>
    <row r="187" spans="1:42" x14ac:dyDescent="0.3">
      <c r="A187" s="245">
        <v>119170</v>
      </c>
      <c r="B187" s="245" t="s">
        <v>549</v>
      </c>
      <c r="C187" s="245" t="s">
        <v>232</v>
      </c>
      <c r="D187" s="245" t="s">
        <v>232</v>
      </c>
      <c r="E187" s="245" t="s">
        <v>232</v>
      </c>
      <c r="F187" s="245" t="s">
        <v>234</v>
      </c>
      <c r="G187" s="245" t="s">
        <v>232</v>
      </c>
      <c r="H187" s="245" t="s">
        <v>234</v>
      </c>
      <c r="I187" s="245" t="s">
        <v>232</v>
      </c>
      <c r="J187" s="245" t="s">
        <v>232</v>
      </c>
      <c r="K187" s="245" t="s">
        <v>234</v>
      </c>
      <c r="L187" s="245" t="s">
        <v>232</v>
      </c>
      <c r="M187" s="245" t="s">
        <v>234</v>
      </c>
      <c r="N187" s="245" t="s">
        <v>232</v>
      </c>
      <c r="O187" s="245" t="s">
        <v>232</v>
      </c>
      <c r="P187" s="245" t="s">
        <v>232</v>
      </c>
      <c r="Q187" s="245" t="s">
        <v>232</v>
      </c>
      <c r="R187" s="245" t="s">
        <v>234</v>
      </c>
      <c r="S187" s="245" t="s">
        <v>234</v>
      </c>
      <c r="T187" s="245" t="s">
        <v>234</v>
      </c>
      <c r="U187" s="245" t="s">
        <v>232</v>
      </c>
      <c r="V187" s="245" t="s">
        <v>234</v>
      </c>
      <c r="W187" s="245" t="s">
        <v>406</v>
      </c>
      <c r="X187" s="245" t="s">
        <v>406</v>
      </c>
      <c r="Y187" s="245" t="s">
        <v>406</v>
      </c>
      <c r="Z187" s="245" t="s">
        <v>406</v>
      </c>
      <c r="AA187" s="245" t="s">
        <v>406</v>
      </c>
      <c r="AB187" s="245" t="s">
        <v>406</v>
      </c>
      <c r="AC187" s="245" t="s">
        <v>406</v>
      </c>
      <c r="AD187" s="245" t="s">
        <v>406</v>
      </c>
      <c r="AE187" s="245" t="s">
        <v>406</v>
      </c>
      <c r="AF187" s="245" t="s">
        <v>406</v>
      </c>
      <c r="AG187" s="245" t="s">
        <v>406</v>
      </c>
      <c r="AH187" s="245" t="s">
        <v>406</v>
      </c>
      <c r="AI187" s="245" t="s">
        <v>406</v>
      </c>
      <c r="AJ187" s="245" t="s">
        <v>406</v>
      </c>
      <c r="AK187" s="245" t="s">
        <v>406</v>
      </c>
      <c r="AL187" s="245" t="s">
        <v>406</v>
      </c>
      <c r="AM187" s="245" t="s">
        <v>406</v>
      </c>
      <c r="AN187" s="245" t="s">
        <v>406</v>
      </c>
      <c r="AO187" s="245" t="s">
        <v>406</v>
      </c>
      <c r="AP187" s="245" t="s">
        <v>406</v>
      </c>
    </row>
    <row r="188" spans="1:42" x14ac:dyDescent="0.3">
      <c r="A188" s="245">
        <v>119177</v>
      </c>
      <c r="B188" s="245" t="s">
        <v>549</v>
      </c>
      <c r="C188" s="245" t="s">
        <v>232</v>
      </c>
      <c r="D188" s="245" t="s">
        <v>233</v>
      </c>
      <c r="E188" s="245" t="s">
        <v>232</v>
      </c>
      <c r="F188" s="245" t="s">
        <v>234</v>
      </c>
      <c r="G188" s="245" t="s">
        <v>232</v>
      </c>
      <c r="H188" s="245" t="s">
        <v>234</v>
      </c>
      <c r="I188" s="245" t="s">
        <v>234</v>
      </c>
      <c r="J188" s="245" t="s">
        <v>234</v>
      </c>
      <c r="K188" s="245" t="s">
        <v>234</v>
      </c>
      <c r="L188" s="245" t="s">
        <v>234</v>
      </c>
      <c r="M188" s="245" t="s">
        <v>234</v>
      </c>
      <c r="N188" s="245" t="s">
        <v>234</v>
      </c>
      <c r="O188" s="245" t="s">
        <v>234</v>
      </c>
      <c r="P188" s="245" t="s">
        <v>232</v>
      </c>
      <c r="Q188" s="245" t="s">
        <v>234</v>
      </c>
      <c r="R188" s="245" t="s">
        <v>234</v>
      </c>
      <c r="S188" s="245" t="s">
        <v>234</v>
      </c>
      <c r="T188" s="245" t="s">
        <v>234</v>
      </c>
      <c r="U188" s="245" t="s">
        <v>234</v>
      </c>
      <c r="V188" s="245" t="s">
        <v>232</v>
      </c>
    </row>
    <row r="189" spans="1:42" x14ac:dyDescent="0.3">
      <c r="A189" s="245">
        <v>119193</v>
      </c>
      <c r="B189" s="245" t="s">
        <v>549</v>
      </c>
      <c r="C189" s="245" t="s">
        <v>234</v>
      </c>
      <c r="D189" s="245" t="s">
        <v>232</v>
      </c>
      <c r="E189" s="245" t="s">
        <v>232</v>
      </c>
      <c r="F189" s="245" t="s">
        <v>234</v>
      </c>
      <c r="G189" s="245" t="s">
        <v>232</v>
      </c>
      <c r="H189" s="245" t="s">
        <v>234</v>
      </c>
      <c r="I189" s="245" t="s">
        <v>234</v>
      </c>
      <c r="J189" s="245" t="s">
        <v>234</v>
      </c>
      <c r="K189" s="245" t="s">
        <v>234</v>
      </c>
      <c r="L189" s="245" t="s">
        <v>232</v>
      </c>
      <c r="M189" s="245" t="s">
        <v>234</v>
      </c>
      <c r="N189" s="245" t="s">
        <v>234</v>
      </c>
      <c r="O189" s="245" t="s">
        <v>232</v>
      </c>
      <c r="P189" s="245" t="s">
        <v>232</v>
      </c>
      <c r="Q189" s="245" t="s">
        <v>232</v>
      </c>
      <c r="R189" s="245" t="s">
        <v>233</v>
      </c>
      <c r="S189" s="245" t="s">
        <v>233</v>
      </c>
      <c r="T189" s="245" t="s">
        <v>233</v>
      </c>
      <c r="U189" s="245" t="s">
        <v>233</v>
      </c>
      <c r="V189" s="245" t="s">
        <v>233</v>
      </c>
      <c r="W189" s="245" t="s">
        <v>406</v>
      </c>
      <c r="X189" s="245" t="s">
        <v>406</v>
      </c>
      <c r="Y189" s="245" t="s">
        <v>406</v>
      </c>
      <c r="Z189" s="245" t="s">
        <v>406</v>
      </c>
      <c r="AA189" s="245" t="s">
        <v>406</v>
      </c>
      <c r="AB189" s="245" t="s">
        <v>406</v>
      </c>
      <c r="AC189" s="245" t="s">
        <v>406</v>
      </c>
      <c r="AD189" s="245" t="s">
        <v>406</v>
      </c>
      <c r="AE189" s="245" t="s">
        <v>406</v>
      </c>
      <c r="AF189" s="245" t="s">
        <v>406</v>
      </c>
      <c r="AG189" s="245" t="s">
        <v>406</v>
      </c>
      <c r="AH189" s="245" t="s">
        <v>406</v>
      </c>
      <c r="AI189" s="245" t="s">
        <v>406</v>
      </c>
      <c r="AJ189" s="245" t="s">
        <v>406</v>
      </c>
      <c r="AK189" s="245" t="s">
        <v>406</v>
      </c>
      <c r="AL189" s="245" t="s">
        <v>406</v>
      </c>
      <c r="AM189" s="245" t="s">
        <v>406</v>
      </c>
      <c r="AN189" s="245" t="s">
        <v>406</v>
      </c>
      <c r="AO189" s="245" t="s">
        <v>406</v>
      </c>
      <c r="AP189" s="245" t="s">
        <v>406</v>
      </c>
    </row>
    <row r="190" spans="1:42" x14ac:dyDescent="0.3">
      <c r="A190" s="245">
        <v>119220</v>
      </c>
      <c r="B190" s="245" t="s">
        <v>549</v>
      </c>
      <c r="C190" s="245" t="s">
        <v>234</v>
      </c>
      <c r="D190" s="245" t="s">
        <v>232</v>
      </c>
      <c r="E190" s="245" t="s">
        <v>232</v>
      </c>
      <c r="F190" s="245" t="s">
        <v>234</v>
      </c>
      <c r="G190" s="245" t="s">
        <v>234</v>
      </c>
      <c r="H190" s="245" t="s">
        <v>234</v>
      </c>
      <c r="I190" s="245" t="s">
        <v>232</v>
      </c>
      <c r="J190" s="245" t="s">
        <v>234</v>
      </c>
      <c r="K190" s="245" t="s">
        <v>232</v>
      </c>
      <c r="L190" s="245" t="s">
        <v>232</v>
      </c>
      <c r="M190" s="245" t="s">
        <v>232</v>
      </c>
      <c r="N190" s="245" t="s">
        <v>232</v>
      </c>
      <c r="O190" s="245" t="s">
        <v>232</v>
      </c>
      <c r="P190" s="245" t="s">
        <v>232</v>
      </c>
      <c r="Q190" s="245" t="s">
        <v>233</v>
      </c>
      <c r="R190" s="245" t="s">
        <v>233</v>
      </c>
      <c r="S190" s="245" t="s">
        <v>233</v>
      </c>
      <c r="T190" s="245" t="s">
        <v>233</v>
      </c>
      <c r="U190" s="245" t="s">
        <v>233</v>
      </c>
      <c r="V190" s="245" t="s">
        <v>233</v>
      </c>
    </row>
    <row r="191" spans="1:42" x14ac:dyDescent="0.3">
      <c r="A191" s="245">
        <v>119233</v>
      </c>
      <c r="B191" s="245" t="s">
        <v>549</v>
      </c>
      <c r="C191" s="245" t="s">
        <v>234</v>
      </c>
      <c r="D191" s="245" t="s">
        <v>232</v>
      </c>
      <c r="E191" s="245" t="s">
        <v>232</v>
      </c>
      <c r="F191" s="245" t="s">
        <v>234</v>
      </c>
      <c r="G191" s="245" t="s">
        <v>234</v>
      </c>
      <c r="H191" s="245" t="s">
        <v>232</v>
      </c>
      <c r="I191" s="245" t="s">
        <v>233</v>
      </c>
      <c r="J191" s="245" t="s">
        <v>233</v>
      </c>
      <c r="K191" s="245" t="s">
        <v>232</v>
      </c>
      <c r="L191" s="245" t="s">
        <v>234</v>
      </c>
      <c r="M191" s="245" t="s">
        <v>234</v>
      </c>
      <c r="N191" s="245" t="s">
        <v>233</v>
      </c>
      <c r="O191" s="245" t="s">
        <v>233</v>
      </c>
      <c r="P191" s="245" t="s">
        <v>233</v>
      </c>
      <c r="Q191" s="245" t="s">
        <v>234</v>
      </c>
      <c r="R191" s="245" t="s">
        <v>234</v>
      </c>
      <c r="S191" s="245" t="s">
        <v>233</v>
      </c>
      <c r="T191" s="245" t="s">
        <v>233</v>
      </c>
      <c r="U191" s="245" t="s">
        <v>233</v>
      </c>
      <c r="V191" s="245" t="s">
        <v>234</v>
      </c>
      <c r="W191" s="245" t="s">
        <v>406</v>
      </c>
      <c r="X191" s="245" t="s">
        <v>406</v>
      </c>
      <c r="Y191" s="245" t="s">
        <v>406</v>
      </c>
      <c r="Z191" s="245" t="s">
        <v>406</v>
      </c>
      <c r="AA191" s="245" t="s">
        <v>406</v>
      </c>
      <c r="AB191" s="245" t="s">
        <v>406</v>
      </c>
      <c r="AC191" s="245" t="s">
        <v>406</v>
      </c>
      <c r="AD191" s="245" t="s">
        <v>406</v>
      </c>
      <c r="AE191" s="245" t="s">
        <v>406</v>
      </c>
      <c r="AF191" s="245" t="s">
        <v>406</v>
      </c>
      <c r="AG191" s="245" t="s">
        <v>406</v>
      </c>
      <c r="AH191" s="245" t="s">
        <v>406</v>
      </c>
      <c r="AI191" s="245" t="s">
        <v>406</v>
      </c>
      <c r="AJ191" s="245" t="s">
        <v>406</v>
      </c>
      <c r="AK191" s="245" t="s">
        <v>406</v>
      </c>
      <c r="AL191" s="245" t="s">
        <v>406</v>
      </c>
      <c r="AM191" s="245" t="s">
        <v>406</v>
      </c>
      <c r="AN191" s="245" t="s">
        <v>406</v>
      </c>
      <c r="AO191" s="245" t="s">
        <v>406</v>
      </c>
      <c r="AP191" s="245" t="s">
        <v>406</v>
      </c>
    </row>
    <row r="192" spans="1:42" x14ac:dyDescent="0.3">
      <c r="A192" s="245">
        <v>119289</v>
      </c>
      <c r="B192" s="245" t="s">
        <v>549</v>
      </c>
      <c r="C192" s="245" t="s">
        <v>234</v>
      </c>
      <c r="D192" s="245" t="s">
        <v>233</v>
      </c>
      <c r="E192" s="245" t="s">
        <v>233</v>
      </c>
      <c r="F192" s="245" t="s">
        <v>233</v>
      </c>
      <c r="G192" s="245" t="s">
        <v>233</v>
      </c>
      <c r="H192" s="245" t="s">
        <v>234</v>
      </c>
      <c r="I192" s="245" t="s">
        <v>232</v>
      </c>
      <c r="J192" s="245" t="s">
        <v>234</v>
      </c>
      <c r="K192" s="245" t="s">
        <v>234</v>
      </c>
      <c r="L192" s="245" t="s">
        <v>233</v>
      </c>
      <c r="M192" s="245" t="s">
        <v>232</v>
      </c>
      <c r="N192" s="245" t="s">
        <v>232</v>
      </c>
      <c r="O192" s="245" t="s">
        <v>234</v>
      </c>
      <c r="P192" s="245" t="s">
        <v>232</v>
      </c>
      <c r="Q192" s="245" t="s">
        <v>232</v>
      </c>
      <c r="R192" s="245" t="s">
        <v>233</v>
      </c>
      <c r="S192" s="245" t="s">
        <v>233</v>
      </c>
      <c r="T192" s="245" t="s">
        <v>232</v>
      </c>
      <c r="U192" s="245" t="s">
        <v>233</v>
      </c>
      <c r="V192" s="245" t="s">
        <v>234</v>
      </c>
    </row>
    <row r="193" spans="1:42" x14ac:dyDescent="0.3">
      <c r="A193" s="245">
        <v>119322</v>
      </c>
      <c r="B193" s="245" t="s">
        <v>549</v>
      </c>
      <c r="C193" s="245" t="s">
        <v>232</v>
      </c>
      <c r="D193" s="245" t="s">
        <v>232</v>
      </c>
      <c r="E193" s="245" t="s">
        <v>234</v>
      </c>
      <c r="F193" s="245" t="s">
        <v>232</v>
      </c>
      <c r="G193" s="245" t="s">
        <v>234</v>
      </c>
      <c r="H193" s="245" t="s">
        <v>232</v>
      </c>
      <c r="I193" s="245" t="s">
        <v>234</v>
      </c>
      <c r="J193" s="245" t="s">
        <v>234</v>
      </c>
      <c r="K193" s="245" t="s">
        <v>234</v>
      </c>
      <c r="L193" s="245" t="s">
        <v>234</v>
      </c>
      <c r="M193" s="245" t="s">
        <v>234</v>
      </c>
      <c r="N193" s="245" t="s">
        <v>234</v>
      </c>
      <c r="O193" s="245" t="s">
        <v>234</v>
      </c>
      <c r="P193" s="245" t="s">
        <v>233</v>
      </c>
      <c r="Q193" s="245" t="s">
        <v>233</v>
      </c>
      <c r="R193" s="245" t="s">
        <v>233</v>
      </c>
      <c r="S193" s="245" t="s">
        <v>233</v>
      </c>
      <c r="T193" s="245" t="s">
        <v>233</v>
      </c>
      <c r="U193" s="245" t="s">
        <v>233</v>
      </c>
      <c r="V193" s="245" t="s">
        <v>234</v>
      </c>
    </row>
    <row r="194" spans="1:42" x14ac:dyDescent="0.3">
      <c r="A194" s="245">
        <v>119331</v>
      </c>
      <c r="B194" s="245" t="s">
        <v>549</v>
      </c>
      <c r="C194" s="245" t="s">
        <v>234</v>
      </c>
      <c r="D194" s="245" t="s">
        <v>234</v>
      </c>
      <c r="E194" s="245" t="s">
        <v>232</v>
      </c>
      <c r="F194" s="245" t="s">
        <v>232</v>
      </c>
      <c r="G194" s="245" t="s">
        <v>232</v>
      </c>
      <c r="H194" s="245" t="s">
        <v>234</v>
      </c>
      <c r="I194" s="245" t="s">
        <v>233</v>
      </c>
      <c r="J194" s="245" t="s">
        <v>232</v>
      </c>
      <c r="K194" s="245" t="s">
        <v>232</v>
      </c>
      <c r="L194" s="245" t="s">
        <v>233</v>
      </c>
      <c r="M194" s="245" t="s">
        <v>233</v>
      </c>
      <c r="N194" s="245" t="s">
        <v>233</v>
      </c>
      <c r="O194" s="245" t="s">
        <v>234</v>
      </c>
      <c r="P194" s="245" t="s">
        <v>234</v>
      </c>
      <c r="Q194" s="245" t="s">
        <v>233</v>
      </c>
      <c r="R194" s="245" t="s">
        <v>233</v>
      </c>
      <c r="S194" s="245" t="s">
        <v>233</v>
      </c>
      <c r="T194" s="245" t="s">
        <v>233</v>
      </c>
      <c r="U194" s="245" t="s">
        <v>233</v>
      </c>
      <c r="V194" s="245" t="s">
        <v>233</v>
      </c>
    </row>
    <row r="195" spans="1:42" x14ac:dyDescent="0.3">
      <c r="A195" s="245">
        <v>119339</v>
      </c>
      <c r="B195" s="245" t="s">
        <v>549</v>
      </c>
      <c r="C195" s="245" t="s">
        <v>234</v>
      </c>
      <c r="D195" s="245" t="s">
        <v>234</v>
      </c>
      <c r="E195" s="245" t="s">
        <v>232</v>
      </c>
      <c r="F195" s="245" t="s">
        <v>234</v>
      </c>
      <c r="G195" s="245" t="s">
        <v>234</v>
      </c>
      <c r="H195" s="245" t="s">
        <v>234</v>
      </c>
      <c r="I195" s="245" t="s">
        <v>234</v>
      </c>
      <c r="J195" s="245" t="s">
        <v>234</v>
      </c>
      <c r="K195" s="245" t="s">
        <v>234</v>
      </c>
      <c r="L195" s="245" t="s">
        <v>234</v>
      </c>
      <c r="M195" s="245" t="s">
        <v>234</v>
      </c>
      <c r="N195" s="245" t="s">
        <v>234</v>
      </c>
      <c r="O195" s="245" t="s">
        <v>234</v>
      </c>
      <c r="P195" s="245" t="s">
        <v>234</v>
      </c>
      <c r="Q195" s="245" t="s">
        <v>234</v>
      </c>
      <c r="R195" s="245" t="s">
        <v>233</v>
      </c>
      <c r="S195" s="245" t="s">
        <v>233</v>
      </c>
      <c r="T195" s="245" t="s">
        <v>233</v>
      </c>
      <c r="U195" s="245" t="s">
        <v>233</v>
      </c>
      <c r="V195" s="245" t="s">
        <v>233</v>
      </c>
    </row>
    <row r="196" spans="1:42" x14ac:dyDescent="0.3">
      <c r="A196" s="245">
        <v>119355</v>
      </c>
      <c r="B196" s="245" t="s">
        <v>549</v>
      </c>
      <c r="C196" s="245" t="s">
        <v>234</v>
      </c>
      <c r="D196" s="245" t="s">
        <v>234</v>
      </c>
      <c r="E196" s="245" t="s">
        <v>234</v>
      </c>
      <c r="F196" s="245" t="s">
        <v>234</v>
      </c>
      <c r="G196" s="245" t="s">
        <v>234</v>
      </c>
      <c r="H196" s="245" t="s">
        <v>234</v>
      </c>
      <c r="I196" s="245" t="s">
        <v>232</v>
      </c>
      <c r="J196" s="245" t="s">
        <v>232</v>
      </c>
      <c r="K196" s="245" t="s">
        <v>232</v>
      </c>
      <c r="L196" s="245" t="s">
        <v>234</v>
      </c>
      <c r="M196" s="245" t="s">
        <v>232</v>
      </c>
      <c r="N196" s="245" t="s">
        <v>234</v>
      </c>
      <c r="O196" s="245" t="s">
        <v>234</v>
      </c>
      <c r="P196" s="245" t="s">
        <v>233</v>
      </c>
      <c r="Q196" s="245" t="s">
        <v>233</v>
      </c>
      <c r="R196" s="245" t="s">
        <v>234</v>
      </c>
      <c r="S196" s="245" t="s">
        <v>234</v>
      </c>
      <c r="T196" s="245" t="s">
        <v>234</v>
      </c>
      <c r="U196" s="245" t="s">
        <v>233</v>
      </c>
      <c r="V196" s="245" t="s">
        <v>234</v>
      </c>
      <c r="W196" s="245" t="s">
        <v>406</v>
      </c>
      <c r="X196" s="245" t="s">
        <v>406</v>
      </c>
      <c r="Y196" s="245" t="s">
        <v>406</v>
      </c>
      <c r="Z196" s="245" t="s">
        <v>406</v>
      </c>
      <c r="AA196" s="245" t="s">
        <v>406</v>
      </c>
      <c r="AB196" s="245" t="s">
        <v>406</v>
      </c>
      <c r="AC196" s="245" t="s">
        <v>406</v>
      </c>
      <c r="AD196" s="245" t="s">
        <v>406</v>
      </c>
      <c r="AE196" s="245" t="s">
        <v>406</v>
      </c>
      <c r="AF196" s="245" t="s">
        <v>406</v>
      </c>
      <c r="AG196" s="245" t="s">
        <v>406</v>
      </c>
      <c r="AH196" s="245" t="s">
        <v>406</v>
      </c>
      <c r="AI196" s="245" t="s">
        <v>406</v>
      </c>
      <c r="AJ196" s="245" t="s">
        <v>406</v>
      </c>
      <c r="AK196" s="245" t="s">
        <v>406</v>
      </c>
      <c r="AL196" s="245" t="s">
        <v>406</v>
      </c>
      <c r="AM196" s="245" t="s">
        <v>406</v>
      </c>
      <c r="AN196" s="245" t="s">
        <v>406</v>
      </c>
      <c r="AO196" s="245" t="s">
        <v>406</v>
      </c>
      <c r="AP196" s="245" t="s">
        <v>406</v>
      </c>
    </row>
    <row r="197" spans="1:42" x14ac:dyDescent="0.3">
      <c r="A197" s="245">
        <v>119367</v>
      </c>
      <c r="B197" s="245" t="s">
        <v>549</v>
      </c>
      <c r="C197" s="245" t="s">
        <v>232</v>
      </c>
      <c r="D197" s="245" t="s">
        <v>232</v>
      </c>
      <c r="E197" s="245" t="s">
        <v>234</v>
      </c>
      <c r="F197" s="245" t="s">
        <v>232</v>
      </c>
      <c r="G197" s="245" t="s">
        <v>232</v>
      </c>
      <c r="H197" s="245" t="s">
        <v>234</v>
      </c>
      <c r="I197" s="245" t="s">
        <v>232</v>
      </c>
      <c r="J197" s="245" t="s">
        <v>234</v>
      </c>
      <c r="K197" s="245" t="s">
        <v>234</v>
      </c>
      <c r="L197" s="245" t="s">
        <v>232</v>
      </c>
      <c r="M197" s="245" t="s">
        <v>234</v>
      </c>
      <c r="N197" s="245" t="s">
        <v>232</v>
      </c>
      <c r="O197" s="245" t="s">
        <v>232</v>
      </c>
      <c r="P197" s="245" t="s">
        <v>233</v>
      </c>
      <c r="Q197" s="245" t="s">
        <v>233</v>
      </c>
      <c r="R197" s="245" t="s">
        <v>233</v>
      </c>
      <c r="S197" s="245" t="s">
        <v>233</v>
      </c>
      <c r="T197" s="245" t="s">
        <v>233</v>
      </c>
      <c r="U197" s="245" t="s">
        <v>233</v>
      </c>
      <c r="V197" s="245" t="s">
        <v>233</v>
      </c>
    </row>
    <row r="198" spans="1:42" x14ac:dyDescent="0.3">
      <c r="A198" s="245">
        <v>119382</v>
      </c>
      <c r="B198" s="245" t="s">
        <v>549</v>
      </c>
      <c r="C198" s="245" t="s">
        <v>232</v>
      </c>
      <c r="D198" s="245" t="s">
        <v>234</v>
      </c>
      <c r="E198" s="245" t="s">
        <v>232</v>
      </c>
      <c r="F198" s="245" t="s">
        <v>232</v>
      </c>
      <c r="G198" s="245" t="s">
        <v>234</v>
      </c>
      <c r="H198" s="245" t="s">
        <v>234</v>
      </c>
      <c r="I198" s="245" t="s">
        <v>234</v>
      </c>
      <c r="J198" s="245" t="s">
        <v>234</v>
      </c>
      <c r="K198" s="245" t="s">
        <v>234</v>
      </c>
      <c r="L198" s="245" t="s">
        <v>233</v>
      </c>
      <c r="M198" s="245" t="s">
        <v>234</v>
      </c>
      <c r="N198" s="245" t="s">
        <v>234</v>
      </c>
      <c r="O198" s="245" t="s">
        <v>234</v>
      </c>
      <c r="P198" s="245" t="s">
        <v>234</v>
      </c>
      <c r="Q198" s="245" t="s">
        <v>233</v>
      </c>
      <c r="R198" s="245" t="s">
        <v>233</v>
      </c>
      <c r="S198" s="245" t="s">
        <v>233</v>
      </c>
      <c r="T198" s="245" t="s">
        <v>233</v>
      </c>
      <c r="U198" s="245" t="s">
        <v>233</v>
      </c>
      <c r="V198" s="245" t="s">
        <v>233</v>
      </c>
    </row>
    <row r="199" spans="1:42" x14ac:dyDescent="0.3">
      <c r="A199" s="245">
        <v>119390</v>
      </c>
      <c r="B199" s="245" t="s">
        <v>549</v>
      </c>
      <c r="C199" s="245" t="s">
        <v>234</v>
      </c>
      <c r="D199" s="245" t="s">
        <v>234</v>
      </c>
      <c r="E199" s="245" t="s">
        <v>232</v>
      </c>
      <c r="F199" s="245" t="s">
        <v>234</v>
      </c>
      <c r="G199" s="245" t="s">
        <v>234</v>
      </c>
      <c r="H199" s="245" t="s">
        <v>234</v>
      </c>
      <c r="I199" s="245" t="s">
        <v>234</v>
      </c>
      <c r="J199" s="245" t="s">
        <v>232</v>
      </c>
      <c r="K199" s="245" t="s">
        <v>234</v>
      </c>
      <c r="L199" s="245" t="s">
        <v>234</v>
      </c>
      <c r="M199" s="245" t="s">
        <v>234</v>
      </c>
      <c r="N199" s="245" t="s">
        <v>234</v>
      </c>
      <c r="O199" s="245" t="s">
        <v>234</v>
      </c>
      <c r="P199" s="245" t="s">
        <v>232</v>
      </c>
      <c r="Q199" s="245" t="s">
        <v>233</v>
      </c>
      <c r="R199" s="245" t="s">
        <v>233</v>
      </c>
      <c r="S199" s="245" t="s">
        <v>233</v>
      </c>
      <c r="T199" s="245" t="s">
        <v>233</v>
      </c>
      <c r="U199" s="245" t="s">
        <v>233</v>
      </c>
      <c r="V199" s="245" t="s">
        <v>233</v>
      </c>
    </row>
    <row r="200" spans="1:42" x14ac:dyDescent="0.3">
      <c r="A200" s="245">
        <v>119398</v>
      </c>
      <c r="B200" s="245" t="s">
        <v>549</v>
      </c>
      <c r="C200" s="245" t="s">
        <v>234</v>
      </c>
      <c r="D200" s="245" t="s">
        <v>234</v>
      </c>
      <c r="E200" s="245" t="s">
        <v>234</v>
      </c>
      <c r="F200" s="245" t="s">
        <v>234</v>
      </c>
      <c r="G200" s="245" t="s">
        <v>234</v>
      </c>
      <c r="H200" s="245" t="s">
        <v>234</v>
      </c>
      <c r="I200" s="245" t="s">
        <v>234</v>
      </c>
      <c r="J200" s="245" t="s">
        <v>233</v>
      </c>
      <c r="K200" s="245" t="s">
        <v>234</v>
      </c>
      <c r="L200" s="245" t="s">
        <v>234</v>
      </c>
      <c r="M200" s="245" t="s">
        <v>232</v>
      </c>
      <c r="N200" s="245" t="s">
        <v>234</v>
      </c>
      <c r="O200" s="245" t="s">
        <v>234</v>
      </c>
      <c r="P200" s="245" t="s">
        <v>232</v>
      </c>
      <c r="Q200" s="245" t="s">
        <v>232</v>
      </c>
      <c r="R200" s="245" t="s">
        <v>233</v>
      </c>
      <c r="S200" s="245" t="s">
        <v>233</v>
      </c>
      <c r="T200" s="245" t="s">
        <v>233</v>
      </c>
      <c r="U200" s="245" t="s">
        <v>233</v>
      </c>
      <c r="V200" s="245" t="s">
        <v>233</v>
      </c>
    </row>
    <row r="201" spans="1:42" x14ac:dyDescent="0.3">
      <c r="A201" s="245">
        <v>119425</v>
      </c>
      <c r="B201" s="245" t="s">
        <v>549</v>
      </c>
      <c r="C201" s="245" t="s">
        <v>234</v>
      </c>
      <c r="D201" s="245" t="s">
        <v>234</v>
      </c>
      <c r="E201" s="245" t="s">
        <v>234</v>
      </c>
      <c r="F201" s="245" t="s">
        <v>234</v>
      </c>
      <c r="G201" s="245" t="s">
        <v>234</v>
      </c>
      <c r="H201" s="245" t="s">
        <v>234</v>
      </c>
      <c r="I201" s="245" t="s">
        <v>234</v>
      </c>
      <c r="J201" s="245" t="s">
        <v>234</v>
      </c>
      <c r="K201" s="245" t="s">
        <v>234</v>
      </c>
      <c r="L201" s="245" t="s">
        <v>232</v>
      </c>
      <c r="M201" s="245" t="s">
        <v>234</v>
      </c>
      <c r="N201" s="245" t="s">
        <v>234</v>
      </c>
      <c r="O201" s="245" t="s">
        <v>232</v>
      </c>
      <c r="P201" s="245" t="s">
        <v>233</v>
      </c>
      <c r="Q201" s="245" t="s">
        <v>233</v>
      </c>
      <c r="R201" s="245" t="s">
        <v>233</v>
      </c>
      <c r="S201" s="245" t="s">
        <v>233</v>
      </c>
      <c r="T201" s="245" t="s">
        <v>233</v>
      </c>
      <c r="U201" s="245" t="s">
        <v>233</v>
      </c>
      <c r="V201" s="245" t="s">
        <v>233</v>
      </c>
    </row>
    <row r="202" spans="1:42" x14ac:dyDescent="0.3">
      <c r="A202" s="245">
        <v>119436</v>
      </c>
      <c r="B202" s="245" t="s">
        <v>549</v>
      </c>
      <c r="C202" s="245" t="s">
        <v>234</v>
      </c>
      <c r="D202" s="245" t="s">
        <v>234</v>
      </c>
      <c r="E202" s="245" t="s">
        <v>234</v>
      </c>
      <c r="F202" s="245" t="s">
        <v>234</v>
      </c>
      <c r="G202" s="245" t="s">
        <v>234</v>
      </c>
      <c r="H202" s="245" t="s">
        <v>234</v>
      </c>
      <c r="I202" s="245" t="s">
        <v>234</v>
      </c>
      <c r="J202" s="245" t="s">
        <v>234</v>
      </c>
      <c r="K202" s="245" t="s">
        <v>234</v>
      </c>
      <c r="L202" s="245" t="s">
        <v>234</v>
      </c>
      <c r="M202" s="245" t="s">
        <v>234</v>
      </c>
      <c r="N202" s="245" t="s">
        <v>232</v>
      </c>
      <c r="O202" s="245" t="s">
        <v>232</v>
      </c>
      <c r="P202" s="245" t="s">
        <v>234</v>
      </c>
      <c r="Q202" s="245" t="s">
        <v>234</v>
      </c>
      <c r="R202" s="245" t="s">
        <v>233</v>
      </c>
      <c r="S202" s="245" t="s">
        <v>233</v>
      </c>
      <c r="T202" s="245" t="s">
        <v>233</v>
      </c>
      <c r="U202" s="245" t="s">
        <v>233</v>
      </c>
      <c r="V202" s="245" t="s">
        <v>233</v>
      </c>
    </row>
    <row r="203" spans="1:42" x14ac:dyDescent="0.3">
      <c r="A203" s="245">
        <v>119437</v>
      </c>
      <c r="B203" s="245" t="s">
        <v>549</v>
      </c>
      <c r="C203" s="245" t="s">
        <v>234</v>
      </c>
      <c r="D203" s="245" t="s">
        <v>232</v>
      </c>
      <c r="E203" s="245" t="s">
        <v>232</v>
      </c>
      <c r="F203" s="245" t="s">
        <v>232</v>
      </c>
      <c r="G203" s="245" t="s">
        <v>234</v>
      </c>
      <c r="H203" s="245" t="s">
        <v>232</v>
      </c>
      <c r="I203" s="245" t="s">
        <v>232</v>
      </c>
      <c r="J203" s="245" t="s">
        <v>234</v>
      </c>
      <c r="K203" s="245" t="s">
        <v>234</v>
      </c>
      <c r="L203" s="245" t="s">
        <v>232</v>
      </c>
      <c r="M203" s="245" t="s">
        <v>234</v>
      </c>
      <c r="N203" s="245" t="s">
        <v>234</v>
      </c>
      <c r="O203" s="245" t="s">
        <v>232</v>
      </c>
      <c r="P203" s="245" t="s">
        <v>232</v>
      </c>
      <c r="Q203" s="245" t="s">
        <v>234</v>
      </c>
      <c r="R203" s="245" t="s">
        <v>234</v>
      </c>
      <c r="S203" s="245" t="s">
        <v>233</v>
      </c>
      <c r="T203" s="245" t="s">
        <v>233</v>
      </c>
      <c r="U203" s="245" t="s">
        <v>234</v>
      </c>
      <c r="V203" s="245" t="s">
        <v>234</v>
      </c>
    </row>
    <row r="204" spans="1:42" x14ac:dyDescent="0.3">
      <c r="A204" s="245">
        <v>119441</v>
      </c>
      <c r="B204" s="245" t="s">
        <v>549</v>
      </c>
      <c r="C204" s="245" t="s">
        <v>234</v>
      </c>
      <c r="D204" s="245" t="s">
        <v>234</v>
      </c>
      <c r="E204" s="245" t="s">
        <v>234</v>
      </c>
      <c r="F204" s="245" t="s">
        <v>234</v>
      </c>
      <c r="G204" s="245" t="s">
        <v>234</v>
      </c>
      <c r="H204" s="245" t="s">
        <v>234</v>
      </c>
      <c r="I204" s="245" t="s">
        <v>234</v>
      </c>
      <c r="J204" s="245" t="s">
        <v>234</v>
      </c>
      <c r="K204" s="245" t="s">
        <v>234</v>
      </c>
      <c r="L204" s="245" t="s">
        <v>234</v>
      </c>
      <c r="M204" s="245" t="s">
        <v>232</v>
      </c>
      <c r="N204" s="245" t="s">
        <v>232</v>
      </c>
      <c r="O204" s="245" t="s">
        <v>232</v>
      </c>
      <c r="P204" s="245" t="s">
        <v>232</v>
      </c>
      <c r="Q204" s="245" t="s">
        <v>232</v>
      </c>
      <c r="R204" s="245" t="s">
        <v>233</v>
      </c>
      <c r="S204" s="245" t="s">
        <v>234</v>
      </c>
      <c r="T204" s="245" t="s">
        <v>233</v>
      </c>
      <c r="U204" s="245" t="s">
        <v>234</v>
      </c>
      <c r="V204" s="245" t="s">
        <v>234</v>
      </c>
    </row>
    <row r="205" spans="1:42" x14ac:dyDescent="0.3">
      <c r="A205" s="245">
        <v>119466</v>
      </c>
      <c r="B205" s="245" t="s">
        <v>549</v>
      </c>
      <c r="C205" s="245" t="s">
        <v>233</v>
      </c>
      <c r="D205" s="245" t="s">
        <v>232</v>
      </c>
      <c r="E205" s="245" t="s">
        <v>232</v>
      </c>
      <c r="F205" s="245" t="s">
        <v>232</v>
      </c>
      <c r="G205" s="245" t="s">
        <v>233</v>
      </c>
      <c r="H205" s="245" t="s">
        <v>234</v>
      </c>
      <c r="I205" s="245" t="s">
        <v>234</v>
      </c>
      <c r="J205" s="245" t="s">
        <v>234</v>
      </c>
      <c r="K205" s="245" t="s">
        <v>234</v>
      </c>
      <c r="L205" s="245" t="s">
        <v>234</v>
      </c>
      <c r="M205" s="245" t="s">
        <v>234</v>
      </c>
      <c r="N205" s="245" t="s">
        <v>234</v>
      </c>
      <c r="O205" s="245" t="s">
        <v>234</v>
      </c>
      <c r="P205" s="245" t="s">
        <v>234</v>
      </c>
      <c r="Q205" s="245" t="s">
        <v>234</v>
      </c>
      <c r="R205" s="245" t="s">
        <v>234</v>
      </c>
      <c r="S205" s="245" t="s">
        <v>234</v>
      </c>
      <c r="T205" s="245" t="s">
        <v>234</v>
      </c>
      <c r="U205" s="245" t="s">
        <v>234</v>
      </c>
      <c r="V205" s="245" t="s">
        <v>234</v>
      </c>
      <c r="W205" s="245" t="s">
        <v>406</v>
      </c>
      <c r="X205" s="245" t="s">
        <v>406</v>
      </c>
      <c r="Y205" s="245" t="s">
        <v>406</v>
      </c>
      <c r="Z205" s="245" t="s">
        <v>406</v>
      </c>
      <c r="AA205" s="245" t="s">
        <v>406</v>
      </c>
      <c r="AB205" s="245" t="s">
        <v>406</v>
      </c>
      <c r="AC205" s="245" t="s">
        <v>406</v>
      </c>
      <c r="AD205" s="245" t="s">
        <v>406</v>
      </c>
      <c r="AE205" s="245" t="s">
        <v>406</v>
      </c>
      <c r="AF205" s="245" t="s">
        <v>406</v>
      </c>
      <c r="AG205" s="245" t="s">
        <v>406</v>
      </c>
      <c r="AH205" s="245" t="s">
        <v>406</v>
      </c>
      <c r="AI205" s="245" t="s">
        <v>406</v>
      </c>
      <c r="AJ205" s="245" t="s">
        <v>406</v>
      </c>
      <c r="AK205" s="245" t="s">
        <v>406</v>
      </c>
      <c r="AL205" s="245" t="s">
        <v>406</v>
      </c>
      <c r="AM205" s="245" t="s">
        <v>406</v>
      </c>
      <c r="AN205" s="245" t="s">
        <v>406</v>
      </c>
      <c r="AO205" s="245" t="s">
        <v>406</v>
      </c>
      <c r="AP205" s="245" t="s">
        <v>406</v>
      </c>
    </row>
    <row r="206" spans="1:42" x14ac:dyDescent="0.3">
      <c r="A206" s="245">
        <v>119467</v>
      </c>
      <c r="B206" s="245" t="s">
        <v>549</v>
      </c>
      <c r="C206" s="245" t="s">
        <v>234</v>
      </c>
      <c r="D206" s="245" t="s">
        <v>234</v>
      </c>
      <c r="E206" s="245" t="s">
        <v>234</v>
      </c>
      <c r="F206" s="245" t="s">
        <v>232</v>
      </c>
      <c r="G206" s="245" t="s">
        <v>232</v>
      </c>
      <c r="H206" s="245" t="s">
        <v>234</v>
      </c>
      <c r="I206" s="245" t="s">
        <v>234</v>
      </c>
      <c r="J206" s="245" t="s">
        <v>234</v>
      </c>
      <c r="K206" s="245" t="s">
        <v>232</v>
      </c>
      <c r="L206" s="245" t="s">
        <v>234</v>
      </c>
      <c r="M206" s="245" t="s">
        <v>234</v>
      </c>
      <c r="N206" s="245" t="s">
        <v>232</v>
      </c>
      <c r="O206" s="245" t="s">
        <v>232</v>
      </c>
      <c r="P206" s="245" t="s">
        <v>234</v>
      </c>
      <c r="Q206" s="245" t="s">
        <v>233</v>
      </c>
      <c r="R206" s="245" t="s">
        <v>234</v>
      </c>
      <c r="S206" s="245" t="s">
        <v>234</v>
      </c>
      <c r="T206" s="245" t="s">
        <v>233</v>
      </c>
      <c r="U206" s="245" t="s">
        <v>233</v>
      </c>
      <c r="V206" s="245" t="s">
        <v>234</v>
      </c>
    </row>
    <row r="207" spans="1:42" x14ac:dyDescent="0.3">
      <c r="A207" s="245">
        <v>119469</v>
      </c>
      <c r="B207" s="245" t="s">
        <v>549</v>
      </c>
      <c r="C207" s="245" t="s">
        <v>232</v>
      </c>
      <c r="D207" s="245" t="s">
        <v>234</v>
      </c>
      <c r="E207" s="245" t="s">
        <v>232</v>
      </c>
      <c r="F207" s="245" t="s">
        <v>232</v>
      </c>
      <c r="G207" s="245" t="s">
        <v>232</v>
      </c>
      <c r="H207" s="245" t="s">
        <v>232</v>
      </c>
      <c r="I207" s="245" t="s">
        <v>234</v>
      </c>
      <c r="J207" s="245" t="s">
        <v>232</v>
      </c>
      <c r="K207" s="245" t="s">
        <v>232</v>
      </c>
      <c r="L207" s="245" t="s">
        <v>232</v>
      </c>
      <c r="M207" s="245" t="s">
        <v>234</v>
      </c>
      <c r="N207" s="245" t="s">
        <v>234</v>
      </c>
      <c r="O207" s="245" t="s">
        <v>234</v>
      </c>
      <c r="P207" s="245" t="s">
        <v>233</v>
      </c>
      <c r="Q207" s="245" t="s">
        <v>234</v>
      </c>
      <c r="R207" s="245" t="s">
        <v>234</v>
      </c>
      <c r="S207" s="245" t="s">
        <v>234</v>
      </c>
      <c r="T207" s="245" t="s">
        <v>233</v>
      </c>
      <c r="U207" s="245" t="s">
        <v>233</v>
      </c>
      <c r="V207" s="245" t="s">
        <v>233</v>
      </c>
    </row>
    <row r="208" spans="1:42" x14ac:dyDescent="0.3">
      <c r="A208" s="245">
        <v>119485</v>
      </c>
      <c r="B208" s="245" t="s">
        <v>549</v>
      </c>
      <c r="C208" s="245" t="s">
        <v>232</v>
      </c>
      <c r="D208" s="245" t="s">
        <v>232</v>
      </c>
      <c r="E208" s="245" t="s">
        <v>232</v>
      </c>
      <c r="F208" s="245" t="s">
        <v>232</v>
      </c>
      <c r="G208" s="245" t="s">
        <v>232</v>
      </c>
      <c r="H208" s="245" t="s">
        <v>234</v>
      </c>
      <c r="I208" s="245" t="s">
        <v>232</v>
      </c>
      <c r="J208" s="245" t="s">
        <v>232</v>
      </c>
      <c r="K208" s="245" t="s">
        <v>234</v>
      </c>
      <c r="L208" s="245" t="s">
        <v>232</v>
      </c>
      <c r="M208" s="245" t="s">
        <v>232</v>
      </c>
      <c r="N208" s="245" t="s">
        <v>232</v>
      </c>
      <c r="O208" s="245" t="s">
        <v>233</v>
      </c>
      <c r="P208" s="245" t="s">
        <v>234</v>
      </c>
      <c r="Q208" s="245" t="s">
        <v>233</v>
      </c>
      <c r="R208" s="245" t="s">
        <v>234</v>
      </c>
      <c r="S208" s="245" t="s">
        <v>233</v>
      </c>
      <c r="T208" s="245" t="s">
        <v>233</v>
      </c>
      <c r="U208" s="245" t="s">
        <v>233</v>
      </c>
      <c r="V208" s="245" t="s">
        <v>233</v>
      </c>
    </row>
    <row r="209" spans="1:42" x14ac:dyDescent="0.3">
      <c r="A209" s="245">
        <v>119495</v>
      </c>
      <c r="B209" s="245" t="s">
        <v>549</v>
      </c>
      <c r="C209" s="245" t="s">
        <v>234</v>
      </c>
      <c r="D209" s="245" t="s">
        <v>232</v>
      </c>
      <c r="E209" s="245" t="s">
        <v>234</v>
      </c>
      <c r="F209" s="245" t="s">
        <v>234</v>
      </c>
      <c r="G209" s="245" t="s">
        <v>234</v>
      </c>
      <c r="H209" s="245" t="s">
        <v>234</v>
      </c>
      <c r="I209" s="245" t="s">
        <v>234</v>
      </c>
      <c r="J209" s="245" t="s">
        <v>234</v>
      </c>
      <c r="K209" s="245" t="s">
        <v>232</v>
      </c>
      <c r="L209" s="245" t="s">
        <v>232</v>
      </c>
      <c r="M209" s="245" t="s">
        <v>233</v>
      </c>
      <c r="N209" s="245" t="s">
        <v>233</v>
      </c>
      <c r="O209" s="245" t="s">
        <v>233</v>
      </c>
      <c r="P209" s="245" t="s">
        <v>233</v>
      </c>
      <c r="Q209" s="245" t="s">
        <v>233</v>
      </c>
      <c r="R209" s="245" t="s">
        <v>233</v>
      </c>
      <c r="S209" s="245" t="s">
        <v>233</v>
      </c>
      <c r="T209" s="245" t="s">
        <v>233</v>
      </c>
      <c r="U209" s="245" t="s">
        <v>233</v>
      </c>
      <c r="V209" s="245" t="s">
        <v>233</v>
      </c>
    </row>
    <row r="210" spans="1:42" x14ac:dyDescent="0.3">
      <c r="A210" s="245">
        <v>119507</v>
      </c>
      <c r="B210" s="245" t="s">
        <v>549</v>
      </c>
      <c r="C210" s="245" t="s">
        <v>234</v>
      </c>
      <c r="D210" s="245" t="s">
        <v>234</v>
      </c>
      <c r="E210" s="245" t="s">
        <v>234</v>
      </c>
      <c r="F210" s="245" t="s">
        <v>232</v>
      </c>
      <c r="G210" s="245" t="s">
        <v>232</v>
      </c>
      <c r="H210" s="245" t="s">
        <v>234</v>
      </c>
      <c r="I210" s="245" t="s">
        <v>232</v>
      </c>
      <c r="J210" s="245" t="s">
        <v>232</v>
      </c>
      <c r="K210" s="245" t="s">
        <v>232</v>
      </c>
      <c r="L210" s="245" t="s">
        <v>234</v>
      </c>
      <c r="M210" s="245" t="s">
        <v>234</v>
      </c>
      <c r="N210" s="245" t="s">
        <v>234</v>
      </c>
      <c r="O210" s="245" t="s">
        <v>233</v>
      </c>
      <c r="P210" s="245" t="s">
        <v>234</v>
      </c>
      <c r="Q210" s="245" t="s">
        <v>234</v>
      </c>
      <c r="R210" s="245" t="s">
        <v>234</v>
      </c>
      <c r="S210" s="245" t="s">
        <v>233</v>
      </c>
      <c r="T210" s="245" t="s">
        <v>233</v>
      </c>
      <c r="U210" s="245" t="s">
        <v>234</v>
      </c>
      <c r="V210" s="245" t="s">
        <v>233</v>
      </c>
    </row>
    <row r="211" spans="1:42" x14ac:dyDescent="0.3">
      <c r="A211" s="245">
        <v>119515</v>
      </c>
      <c r="B211" s="245" t="s">
        <v>549</v>
      </c>
      <c r="C211" s="245" t="s">
        <v>232</v>
      </c>
      <c r="D211" s="245" t="s">
        <v>232</v>
      </c>
      <c r="E211" s="245" t="s">
        <v>232</v>
      </c>
      <c r="F211" s="245" t="s">
        <v>232</v>
      </c>
      <c r="G211" s="245" t="s">
        <v>234</v>
      </c>
      <c r="H211" s="245" t="s">
        <v>232</v>
      </c>
      <c r="I211" s="245" t="s">
        <v>234</v>
      </c>
      <c r="J211" s="245" t="s">
        <v>232</v>
      </c>
      <c r="K211" s="245" t="s">
        <v>234</v>
      </c>
      <c r="L211" s="245" t="s">
        <v>232</v>
      </c>
      <c r="M211" s="245" t="s">
        <v>233</v>
      </c>
      <c r="N211" s="245" t="s">
        <v>233</v>
      </c>
      <c r="O211" s="245" t="s">
        <v>233</v>
      </c>
      <c r="P211" s="245" t="s">
        <v>233</v>
      </c>
      <c r="Q211" s="245" t="s">
        <v>233</v>
      </c>
      <c r="R211" s="245" t="s">
        <v>233</v>
      </c>
      <c r="S211" s="245" t="s">
        <v>233</v>
      </c>
      <c r="T211" s="245" t="s">
        <v>233</v>
      </c>
      <c r="U211" s="245" t="s">
        <v>233</v>
      </c>
      <c r="V211" s="245" t="s">
        <v>233</v>
      </c>
    </row>
    <row r="212" spans="1:42" x14ac:dyDescent="0.3">
      <c r="A212" s="245">
        <v>119543</v>
      </c>
      <c r="B212" s="245" t="s">
        <v>549</v>
      </c>
      <c r="C212" s="245" t="s">
        <v>234</v>
      </c>
      <c r="D212" s="245" t="s">
        <v>234</v>
      </c>
      <c r="E212" s="245" t="s">
        <v>234</v>
      </c>
      <c r="F212" s="245" t="s">
        <v>234</v>
      </c>
      <c r="G212" s="245" t="s">
        <v>232</v>
      </c>
      <c r="H212" s="245" t="s">
        <v>234</v>
      </c>
      <c r="I212" s="245" t="s">
        <v>234</v>
      </c>
      <c r="J212" s="245" t="s">
        <v>234</v>
      </c>
      <c r="K212" s="245" t="s">
        <v>234</v>
      </c>
      <c r="L212" s="245" t="s">
        <v>234</v>
      </c>
      <c r="M212" s="245" t="s">
        <v>234</v>
      </c>
      <c r="N212" s="245" t="s">
        <v>233</v>
      </c>
      <c r="O212" s="245" t="s">
        <v>232</v>
      </c>
      <c r="P212" s="245" t="s">
        <v>234</v>
      </c>
      <c r="Q212" s="245" t="s">
        <v>234</v>
      </c>
      <c r="R212" s="245" t="s">
        <v>234</v>
      </c>
      <c r="S212" s="245" t="s">
        <v>233</v>
      </c>
      <c r="T212" s="245" t="s">
        <v>233</v>
      </c>
      <c r="U212" s="245" t="s">
        <v>234</v>
      </c>
      <c r="V212" s="245" t="s">
        <v>233</v>
      </c>
    </row>
    <row r="213" spans="1:42" x14ac:dyDescent="0.3">
      <c r="A213" s="245">
        <v>119551</v>
      </c>
      <c r="B213" s="245" t="s">
        <v>549</v>
      </c>
      <c r="C213" s="245" t="s">
        <v>234</v>
      </c>
      <c r="D213" s="245" t="s">
        <v>234</v>
      </c>
      <c r="E213" s="245" t="s">
        <v>232</v>
      </c>
      <c r="F213" s="245" t="s">
        <v>232</v>
      </c>
      <c r="G213" s="245" t="s">
        <v>232</v>
      </c>
      <c r="H213" s="245" t="s">
        <v>232</v>
      </c>
      <c r="I213" s="245" t="s">
        <v>232</v>
      </c>
      <c r="J213" s="245" t="s">
        <v>234</v>
      </c>
      <c r="K213" s="245" t="s">
        <v>232</v>
      </c>
      <c r="L213" s="245" t="s">
        <v>232</v>
      </c>
      <c r="M213" s="245" t="s">
        <v>234</v>
      </c>
      <c r="N213" s="245" t="s">
        <v>232</v>
      </c>
      <c r="O213" s="245" t="s">
        <v>234</v>
      </c>
      <c r="P213" s="245" t="s">
        <v>232</v>
      </c>
      <c r="Q213" s="245" t="s">
        <v>232</v>
      </c>
      <c r="R213" s="245" t="s">
        <v>234</v>
      </c>
      <c r="S213" s="245" t="s">
        <v>234</v>
      </c>
      <c r="T213" s="245" t="s">
        <v>232</v>
      </c>
      <c r="U213" s="245" t="s">
        <v>234</v>
      </c>
      <c r="V213" s="245" t="s">
        <v>234</v>
      </c>
      <c r="W213" s="245" t="s">
        <v>406</v>
      </c>
      <c r="X213" s="245" t="s">
        <v>406</v>
      </c>
      <c r="Y213" s="245" t="s">
        <v>406</v>
      </c>
      <c r="Z213" s="245" t="s">
        <v>406</v>
      </c>
      <c r="AA213" s="245" t="s">
        <v>406</v>
      </c>
      <c r="AB213" s="245" t="s">
        <v>406</v>
      </c>
      <c r="AC213" s="245" t="s">
        <v>406</v>
      </c>
      <c r="AD213" s="245" t="s">
        <v>406</v>
      </c>
      <c r="AE213" s="245" t="s">
        <v>406</v>
      </c>
      <c r="AF213" s="245" t="s">
        <v>406</v>
      </c>
      <c r="AG213" s="245" t="s">
        <v>406</v>
      </c>
      <c r="AH213" s="245" t="s">
        <v>406</v>
      </c>
      <c r="AI213" s="245" t="s">
        <v>406</v>
      </c>
      <c r="AJ213" s="245" t="s">
        <v>406</v>
      </c>
      <c r="AK213" s="245" t="s">
        <v>406</v>
      </c>
      <c r="AL213" s="245" t="s">
        <v>406</v>
      </c>
      <c r="AM213" s="245" t="s">
        <v>406</v>
      </c>
      <c r="AN213" s="245" t="s">
        <v>406</v>
      </c>
      <c r="AO213" s="245" t="s">
        <v>406</v>
      </c>
      <c r="AP213" s="245" t="s">
        <v>406</v>
      </c>
    </row>
    <row r="214" spans="1:42" x14ac:dyDescent="0.3">
      <c r="A214" s="245">
        <v>119563</v>
      </c>
      <c r="B214" s="245" t="s">
        <v>549</v>
      </c>
      <c r="C214" s="245" t="s">
        <v>234</v>
      </c>
      <c r="D214" s="245" t="s">
        <v>232</v>
      </c>
      <c r="E214" s="245" t="s">
        <v>232</v>
      </c>
      <c r="F214" s="245" t="s">
        <v>232</v>
      </c>
      <c r="G214" s="245" t="s">
        <v>234</v>
      </c>
      <c r="H214" s="245" t="s">
        <v>234</v>
      </c>
      <c r="I214" s="245" t="s">
        <v>234</v>
      </c>
      <c r="J214" s="245" t="s">
        <v>232</v>
      </c>
      <c r="K214" s="245" t="s">
        <v>232</v>
      </c>
      <c r="L214" s="245" t="s">
        <v>232</v>
      </c>
      <c r="M214" s="245" t="s">
        <v>234</v>
      </c>
      <c r="N214" s="245" t="s">
        <v>233</v>
      </c>
      <c r="O214" s="245" t="s">
        <v>233</v>
      </c>
      <c r="P214" s="245" t="s">
        <v>234</v>
      </c>
      <c r="Q214" s="245" t="s">
        <v>234</v>
      </c>
      <c r="R214" s="245" t="s">
        <v>233</v>
      </c>
      <c r="S214" s="245" t="s">
        <v>233</v>
      </c>
      <c r="T214" s="245" t="s">
        <v>233</v>
      </c>
      <c r="U214" s="245" t="s">
        <v>233</v>
      </c>
      <c r="V214" s="245" t="s">
        <v>233</v>
      </c>
      <c r="W214" s="245" t="s">
        <v>406</v>
      </c>
      <c r="X214" s="245" t="s">
        <v>406</v>
      </c>
      <c r="Y214" s="245" t="s">
        <v>406</v>
      </c>
      <c r="Z214" s="245" t="s">
        <v>406</v>
      </c>
      <c r="AA214" s="245" t="s">
        <v>406</v>
      </c>
      <c r="AB214" s="245" t="s">
        <v>406</v>
      </c>
      <c r="AC214" s="245" t="s">
        <v>406</v>
      </c>
      <c r="AD214" s="245" t="s">
        <v>406</v>
      </c>
      <c r="AE214" s="245" t="s">
        <v>406</v>
      </c>
      <c r="AF214" s="245" t="s">
        <v>406</v>
      </c>
      <c r="AG214" s="245" t="s">
        <v>406</v>
      </c>
      <c r="AH214" s="245" t="s">
        <v>406</v>
      </c>
      <c r="AI214" s="245" t="s">
        <v>406</v>
      </c>
      <c r="AJ214" s="245" t="s">
        <v>406</v>
      </c>
      <c r="AK214" s="245" t="s">
        <v>406</v>
      </c>
      <c r="AL214" s="245" t="s">
        <v>406</v>
      </c>
      <c r="AM214" s="245" t="s">
        <v>406</v>
      </c>
      <c r="AN214" s="245" t="s">
        <v>406</v>
      </c>
      <c r="AO214" s="245" t="s">
        <v>406</v>
      </c>
      <c r="AP214" s="245" t="s">
        <v>406</v>
      </c>
    </row>
    <row r="215" spans="1:42" x14ac:dyDescent="0.3">
      <c r="A215" s="245">
        <v>119572</v>
      </c>
      <c r="B215" s="245" t="s">
        <v>549</v>
      </c>
      <c r="C215" s="245" t="s">
        <v>232</v>
      </c>
      <c r="D215" s="245" t="s">
        <v>232</v>
      </c>
      <c r="E215" s="245" t="s">
        <v>232</v>
      </c>
      <c r="F215" s="245" t="s">
        <v>232</v>
      </c>
      <c r="G215" s="245" t="s">
        <v>232</v>
      </c>
      <c r="H215" s="245" t="s">
        <v>234</v>
      </c>
      <c r="I215" s="245" t="s">
        <v>234</v>
      </c>
      <c r="J215" s="245" t="s">
        <v>234</v>
      </c>
      <c r="K215" s="245" t="s">
        <v>232</v>
      </c>
      <c r="L215" s="245" t="s">
        <v>232</v>
      </c>
      <c r="M215" s="245" t="s">
        <v>234</v>
      </c>
      <c r="N215" s="245" t="s">
        <v>234</v>
      </c>
      <c r="O215" s="245" t="s">
        <v>233</v>
      </c>
      <c r="P215" s="245" t="s">
        <v>233</v>
      </c>
      <c r="Q215" s="245" t="s">
        <v>234</v>
      </c>
      <c r="R215" s="245" t="s">
        <v>233</v>
      </c>
      <c r="S215" s="245" t="s">
        <v>233</v>
      </c>
      <c r="T215" s="245" t="s">
        <v>233</v>
      </c>
      <c r="U215" s="245" t="s">
        <v>233</v>
      </c>
      <c r="V215" s="245" t="s">
        <v>233</v>
      </c>
      <c r="W215" s="245" t="s">
        <v>406</v>
      </c>
      <c r="X215" s="245" t="s">
        <v>406</v>
      </c>
      <c r="Y215" s="245" t="s">
        <v>406</v>
      </c>
      <c r="Z215" s="245" t="s">
        <v>406</v>
      </c>
      <c r="AA215" s="245" t="s">
        <v>406</v>
      </c>
      <c r="AB215" s="245" t="s">
        <v>406</v>
      </c>
      <c r="AC215" s="245" t="s">
        <v>406</v>
      </c>
      <c r="AD215" s="245" t="s">
        <v>406</v>
      </c>
      <c r="AE215" s="245" t="s">
        <v>406</v>
      </c>
      <c r="AF215" s="245" t="s">
        <v>406</v>
      </c>
      <c r="AG215" s="245" t="s">
        <v>406</v>
      </c>
      <c r="AH215" s="245" t="s">
        <v>406</v>
      </c>
      <c r="AI215" s="245" t="s">
        <v>406</v>
      </c>
      <c r="AJ215" s="245" t="s">
        <v>406</v>
      </c>
      <c r="AK215" s="245" t="s">
        <v>406</v>
      </c>
      <c r="AL215" s="245" t="s">
        <v>406</v>
      </c>
      <c r="AM215" s="245" t="s">
        <v>406</v>
      </c>
      <c r="AN215" s="245" t="s">
        <v>406</v>
      </c>
      <c r="AO215" s="245" t="s">
        <v>406</v>
      </c>
      <c r="AP215" s="245" t="s">
        <v>406</v>
      </c>
    </row>
    <row r="216" spans="1:42" x14ac:dyDescent="0.3">
      <c r="A216" s="245">
        <v>119583</v>
      </c>
      <c r="B216" s="245" t="s">
        <v>549</v>
      </c>
      <c r="C216" s="245" t="s">
        <v>234</v>
      </c>
      <c r="D216" s="245" t="s">
        <v>234</v>
      </c>
      <c r="E216" s="245" t="s">
        <v>234</v>
      </c>
      <c r="F216" s="245" t="s">
        <v>232</v>
      </c>
      <c r="G216" s="245" t="s">
        <v>234</v>
      </c>
      <c r="H216" s="245" t="s">
        <v>234</v>
      </c>
      <c r="I216" s="245" t="s">
        <v>232</v>
      </c>
      <c r="J216" s="245" t="s">
        <v>234</v>
      </c>
      <c r="K216" s="245" t="s">
        <v>234</v>
      </c>
      <c r="L216" s="245" t="s">
        <v>232</v>
      </c>
      <c r="M216" s="245" t="s">
        <v>234</v>
      </c>
      <c r="N216" s="245" t="s">
        <v>233</v>
      </c>
      <c r="O216" s="245" t="s">
        <v>234</v>
      </c>
      <c r="P216" s="245" t="s">
        <v>234</v>
      </c>
      <c r="Q216" s="245" t="s">
        <v>233</v>
      </c>
      <c r="R216" s="245" t="s">
        <v>234</v>
      </c>
      <c r="S216" s="245" t="s">
        <v>234</v>
      </c>
      <c r="T216" s="245" t="s">
        <v>233</v>
      </c>
      <c r="U216" s="245" t="s">
        <v>232</v>
      </c>
      <c r="V216" s="245" t="s">
        <v>234</v>
      </c>
    </row>
    <row r="217" spans="1:42" x14ac:dyDescent="0.3">
      <c r="A217" s="245">
        <v>119591</v>
      </c>
      <c r="B217" s="245" t="s">
        <v>549</v>
      </c>
      <c r="C217" s="245" t="s">
        <v>232</v>
      </c>
      <c r="D217" s="245" t="s">
        <v>234</v>
      </c>
      <c r="E217" s="245" t="s">
        <v>232</v>
      </c>
      <c r="F217" s="245" t="s">
        <v>232</v>
      </c>
      <c r="G217" s="245" t="s">
        <v>234</v>
      </c>
      <c r="H217" s="245" t="s">
        <v>232</v>
      </c>
      <c r="I217" s="245" t="s">
        <v>232</v>
      </c>
      <c r="J217" s="245" t="s">
        <v>232</v>
      </c>
      <c r="K217" s="245" t="s">
        <v>232</v>
      </c>
      <c r="L217" s="245" t="s">
        <v>234</v>
      </c>
      <c r="M217" s="245" t="s">
        <v>234</v>
      </c>
      <c r="N217" s="245" t="s">
        <v>232</v>
      </c>
      <c r="O217" s="245" t="s">
        <v>234</v>
      </c>
      <c r="P217" s="245" t="s">
        <v>232</v>
      </c>
      <c r="Q217" s="245" t="s">
        <v>234</v>
      </c>
      <c r="R217" s="245" t="s">
        <v>234</v>
      </c>
      <c r="S217" s="245" t="s">
        <v>234</v>
      </c>
      <c r="T217" s="245" t="s">
        <v>234</v>
      </c>
      <c r="U217" s="245" t="s">
        <v>234</v>
      </c>
      <c r="V217" s="245" t="s">
        <v>234</v>
      </c>
    </row>
    <row r="218" spans="1:42" x14ac:dyDescent="0.3">
      <c r="A218" s="245">
        <v>119597</v>
      </c>
      <c r="B218" s="245" t="s">
        <v>549</v>
      </c>
      <c r="C218" s="245" t="s">
        <v>232</v>
      </c>
      <c r="D218" s="245" t="s">
        <v>232</v>
      </c>
      <c r="E218" s="245" t="s">
        <v>234</v>
      </c>
      <c r="F218" s="245" t="s">
        <v>234</v>
      </c>
      <c r="G218" s="245" t="s">
        <v>232</v>
      </c>
      <c r="H218" s="245" t="s">
        <v>234</v>
      </c>
      <c r="I218" s="245" t="s">
        <v>232</v>
      </c>
      <c r="J218" s="245" t="s">
        <v>232</v>
      </c>
      <c r="K218" s="245" t="s">
        <v>234</v>
      </c>
      <c r="L218" s="245" t="s">
        <v>232</v>
      </c>
      <c r="M218" s="245" t="s">
        <v>234</v>
      </c>
      <c r="N218" s="245" t="s">
        <v>234</v>
      </c>
      <c r="O218" s="245" t="s">
        <v>232</v>
      </c>
      <c r="P218" s="245" t="s">
        <v>232</v>
      </c>
      <c r="Q218" s="245" t="s">
        <v>232</v>
      </c>
      <c r="R218" s="245" t="s">
        <v>233</v>
      </c>
      <c r="S218" s="245" t="s">
        <v>233</v>
      </c>
      <c r="T218" s="245" t="s">
        <v>233</v>
      </c>
      <c r="U218" s="245" t="s">
        <v>233</v>
      </c>
      <c r="V218" s="245" t="s">
        <v>233</v>
      </c>
      <c r="W218" s="245" t="s">
        <v>406</v>
      </c>
      <c r="X218" s="245" t="s">
        <v>406</v>
      </c>
      <c r="Y218" s="245" t="s">
        <v>406</v>
      </c>
      <c r="Z218" s="245" t="s">
        <v>406</v>
      </c>
      <c r="AA218" s="245" t="s">
        <v>406</v>
      </c>
      <c r="AB218" s="245" t="s">
        <v>406</v>
      </c>
      <c r="AC218" s="245" t="s">
        <v>406</v>
      </c>
      <c r="AD218" s="245" t="s">
        <v>406</v>
      </c>
      <c r="AE218" s="245" t="s">
        <v>406</v>
      </c>
      <c r="AF218" s="245" t="s">
        <v>406</v>
      </c>
      <c r="AG218" s="245" t="s">
        <v>406</v>
      </c>
      <c r="AH218" s="245" t="s">
        <v>406</v>
      </c>
      <c r="AI218" s="245" t="s">
        <v>406</v>
      </c>
      <c r="AJ218" s="245" t="s">
        <v>406</v>
      </c>
      <c r="AK218" s="245" t="s">
        <v>406</v>
      </c>
      <c r="AL218" s="245" t="s">
        <v>406</v>
      </c>
      <c r="AM218" s="245" t="s">
        <v>406</v>
      </c>
      <c r="AN218" s="245" t="s">
        <v>406</v>
      </c>
      <c r="AO218" s="245" t="s">
        <v>406</v>
      </c>
      <c r="AP218" s="245" t="s">
        <v>406</v>
      </c>
    </row>
    <row r="219" spans="1:42" x14ac:dyDescent="0.3">
      <c r="A219" s="245">
        <v>119603</v>
      </c>
      <c r="B219" s="245" t="s">
        <v>549</v>
      </c>
      <c r="C219" s="245" t="s">
        <v>234</v>
      </c>
      <c r="D219" s="245" t="s">
        <v>234</v>
      </c>
      <c r="E219" s="245" t="s">
        <v>232</v>
      </c>
      <c r="F219" s="245" t="s">
        <v>233</v>
      </c>
      <c r="G219" s="245" t="s">
        <v>234</v>
      </c>
      <c r="H219" s="245" t="s">
        <v>234</v>
      </c>
      <c r="I219" s="245" t="s">
        <v>234</v>
      </c>
      <c r="J219" s="245" t="s">
        <v>232</v>
      </c>
      <c r="K219" s="245" t="s">
        <v>233</v>
      </c>
      <c r="L219" s="245" t="s">
        <v>234</v>
      </c>
      <c r="M219" s="245" t="s">
        <v>234</v>
      </c>
      <c r="N219" s="245" t="s">
        <v>234</v>
      </c>
      <c r="O219" s="245" t="s">
        <v>233</v>
      </c>
      <c r="P219" s="245" t="s">
        <v>233</v>
      </c>
      <c r="Q219" s="245" t="s">
        <v>233</v>
      </c>
      <c r="R219" s="245" t="s">
        <v>233</v>
      </c>
      <c r="S219" s="245" t="s">
        <v>233</v>
      </c>
      <c r="T219" s="245" t="s">
        <v>233</v>
      </c>
      <c r="U219" s="245" t="s">
        <v>233</v>
      </c>
      <c r="V219" s="245" t="s">
        <v>233</v>
      </c>
    </row>
    <row r="220" spans="1:42" x14ac:dyDescent="0.3">
      <c r="A220" s="245">
        <v>119630</v>
      </c>
      <c r="B220" s="245" t="s">
        <v>549</v>
      </c>
      <c r="C220" s="245" t="s">
        <v>234</v>
      </c>
      <c r="D220" s="245" t="s">
        <v>234</v>
      </c>
      <c r="E220" s="245" t="s">
        <v>234</v>
      </c>
      <c r="F220" s="245" t="s">
        <v>234</v>
      </c>
      <c r="G220" s="245" t="s">
        <v>233</v>
      </c>
      <c r="H220" s="245" t="s">
        <v>234</v>
      </c>
      <c r="I220" s="245" t="s">
        <v>233</v>
      </c>
      <c r="J220" s="245" t="s">
        <v>234</v>
      </c>
      <c r="K220" s="245" t="s">
        <v>234</v>
      </c>
      <c r="L220" s="245" t="s">
        <v>234</v>
      </c>
      <c r="M220" s="245" t="s">
        <v>234</v>
      </c>
      <c r="N220" s="245" t="s">
        <v>234</v>
      </c>
      <c r="O220" s="245" t="s">
        <v>233</v>
      </c>
      <c r="P220" s="245" t="s">
        <v>234</v>
      </c>
      <c r="Q220" s="245" t="s">
        <v>234</v>
      </c>
      <c r="R220" s="245" t="s">
        <v>234</v>
      </c>
      <c r="S220" s="245" t="s">
        <v>234</v>
      </c>
      <c r="T220" s="245" t="s">
        <v>233</v>
      </c>
      <c r="U220" s="245" t="s">
        <v>234</v>
      </c>
      <c r="V220" s="245" t="s">
        <v>233</v>
      </c>
    </row>
    <row r="221" spans="1:42" x14ac:dyDescent="0.3">
      <c r="A221" s="245">
        <v>119635</v>
      </c>
      <c r="B221" s="245" t="s">
        <v>549</v>
      </c>
      <c r="C221" s="245" t="s">
        <v>234</v>
      </c>
      <c r="D221" s="245" t="s">
        <v>232</v>
      </c>
      <c r="E221" s="245" t="s">
        <v>232</v>
      </c>
      <c r="F221" s="245" t="s">
        <v>232</v>
      </c>
      <c r="G221" s="245" t="s">
        <v>232</v>
      </c>
      <c r="H221" s="245" t="s">
        <v>232</v>
      </c>
      <c r="I221" s="245" t="s">
        <v>233</v>
      </c>
      <c r="J221" s="245" t="s">
        <v>232</v>
      </c>
      <c r="K221" s="245" t="s">
        <v>232</v>
      </c>
      <c r="L221" s="245" t="s">
        <v>232</v>
      </c>
      <c r="M221" s="245" t="s">
        <v>232</v>
      </c>
      <c r="N221" s="245" t="s">
        <v>232</v>
      </c>
      <c r="O221" s="245" t="s">
        <v>234</v>
      </c>
      <c r="P221" s="245" t="s">
        <v>234</v>
      </c>
      <c r="Q221" s="245" t="s">
        <v>232</v>
      </c>
      <c r="R221" s="245" t="s">
        <v>233</v>
      </c>
      <c r="S221" s="245" t="s">
        <v>234</v>
      </c>
      <c r="T221" s="245" t="s">
        <v>233</v>
      </c>
      <c r="U221" s="245" t="s">
        <v>234</v>
      </c>
      <c r="V221" s="245" t="s">
        <v>233</v>
      </c>
    </row>
    <row r="222" spans="1:42" x14ac:dyDescent="0.3">
      <c r="A222" s="245">
        <v>119637</v>
      </c>
      <c r="B222" s="245" t="s">
        <v>549</v>
      </c>
      <c r="C222" s="245" t="s">
        <v>234</v>
      </c>
      <c r="D222" s="245" t="s">
        <v>232</v>
      </c>
      <c r="E222" s="245" t="s">
        <v>232</v>
      </c>
      <c r="F222" s="245" t="s">
        <v>232</v>
      </c>
      <c r="G222" s="245" t="s">
        <v>232</v>
      </c>
      <c r="H222" s="245" t="s">
        <v>234</v>
      </c>
      <c r="I222" s="245" t="s">
        <v>232</v>
      </c>
      <c r="J222" s="245" t="s">
        <v>234</v>
      </c>
      <c r="K222" s="245" t="s">
        <v>234</v>
      </c>
      <c r="L222" s="245" t="s">
        <v>234</v>
      </c>
      <c r="M222" s="245" t="s">
        <v>234</v>
      </c>
      <c r="N222" s="245" t="s">
        <v>232</v>
      </c>
      <c r="O222" s="245" t="s">
        <v>232</v>
      </c>
      <c r="P222" s="245" t="s">
        <v>232</v>
      </c>
      <c r="Q222" s="245" t="s">
        <v>234</v>
      </c>
      <c r="R222" s="245" t="s">
        <v>234</v>
      </c>
      <c r="S222" s="245" t="s">
        <v>233</v>
      </c>
      <c r="T222" s="245" t="s">
        <v>234</v>
      </c>
      <c r="U222" s="245" t="s">
        <v>234</v>
      </c>
      <c r="V222" s="245" t="s">
        <v>233</v>
      </c>
      <c r="W222" s="245" t="s">
        <v>406</v>
      </c>
      <c r="X222" s="245" t="s">
        <v>406</v>
      </c>
      <c r="Y222" s="245" t="s">
        <v>406</v>
      </c>
      <c r="Z222" s="245" t="s">
        <v>406</v>
      </c>
      <c r="AA222" s="245" t="s">
        <v>406</v>
      </c>
      <c r="AB222" s="245" t="s">
        <v>406</v>
      </c>
      <c r="AC222" s="245" t="s">
        <v>406</v>
      </c>
      <c r="AD222" s="245" t="s">
        <v>406</v>
      </c>
      <c r="AE222" s="245" t="s">
        <v>406</v>
      </c>
      <c r="AF222" s="245" t="s">
        <v>406</v>
      </c>
      <c r="AG222" s="245" t="s">
        <v>406</v>
      </c>
      <c r="AH222" s="245" t="s">
        <v>406</v>
      </c>
      <c r="AI222" s="245" t="s">
        <v>406</v>
      </c>
      <c r="AJ222" s="245" t="s">
        <v>406</v>
      </c>
      <c r="AK222" s="245" t="s">
        <v>406</v>
      </c>
      <c r="AL222" s="245" t="s">
        <v>406</v>
      </c>
      <c r="AM222" s="245" t="s">
        <v>406</v>
      </c>
      <c r="AN222" s="245" t="s">
        <v>406</v>
      </c>
      <c r="AO222" s="245" t="s">
        <v>406</v>
      </c>
      <c r="AP222" s="245" t="s">
        <v>406</v>
      </c>
    </row>
    <row r="223" spans="1:42" x14ac:dyDescent="0.3">
      <c r="A223" s="245">
        <v>119639</v>
      </c>
      <c r="B223" s="245" t="s">
        <v>549</v>
      </c>
      <c r="C223" s="245" t="s">
        <v>234</v>
      </c>
      <c r="D223" s="245" t="s">
        <v>234</v>
      </c>
      <c r="E223" s="245" t="s">
        <v>234</v>
      </c>
      <c r="F223" s="245" t="s">
        <v>234</v>
      </c>
      <c r="G223" s="245" t="s">
        <v>234</v>
      </c>
      <c r="H223" s="245" t="s">
        <v>234</v>
      </c>
      <c r="I223" s="245" t="s">
        <v>234</v>
      </c>
      <c r="J223" s="245" t="s">
        <v>234</v>
      </c>
      <c r="K223" s="245" t="s">
        <v>234</v>
      </c>
      <c r="L223" s="245" t="s">
        <v>234</v>
      </c>
      <c r="M223" s="245" t="s">
        <v>233</v>
      </c>
      <c r="N223" s="245" t="s">
        <v>234</v>
      </c>
      <c r="O223" s="245" t="s">
        <v>234</v>
      </c>
      <c r="P223" s="245" t="s">
        <v>234</v>
      </c>
      <c r="Q223" s="245" t="s">
        <v>234</v>
      </c>
      <c r="R223" s="245" t="s">
        <v>234</v>
      </c>
      <c r="S223" s="245" t="s">
        <v>234</v>
      </c>
      <c r="T223" s="245" t="s">
        <v>233</v>
      </c>
      <c r="U223" s="245" t="s">
        <v>234</v>
      </c>
      <c r="V223" s="245" t="s">
        <v>233</v>
      </c>
    </row>
    <row r="224" spans="1:42" x14ac:dyDescent="0.3">
      <c r="A224" s="245">
        <v>119649</v>
      </c>
      <c r="B224" s="245" t="s">
        <v>549</v>
      </c>
      <c r="C224" s="245" t="s">
        <v>234</v>
      </c>
      <c r="D224" s="245" t="s">
        <v>234</v>
      </c>
      <c r="E224" s="245" t="s">
        <v>232</v>
      </c>
      <c r="F224" s="245" t="s">
        <v>232</v>
      </c>
      <c r="G224" s="245" t="s">
        <v>233</v>
      </c>
      <c r="H224" s="245" t="s">
        <v>234</v>
      </c>
      <c r="I224" s="245" t="s">
        <v>234</v>
      </c>
      <c r="J224" s="245" t="s">
        <v>232</v>
      </c>
      <c r="K224" s="245" t="s">
        <v>232</v>
      </c>
      <c r="L224" s="245" t="s">
        <v>234</v>
      </c>
      <c r="M224" s="245" t="s">
        <v>234</v>
      </c>
      <c r="N224" s="245" t="s">
        <v>234</v>
      </c>
      <c r="O224" s="245" t="s">
        <v>234</v>
      </c>
      <c r="P224" s="245" t="s">
        <v>233</v>
      </c>
      <c r="Q224" s="245" t="s">
        <v>233</v>
      </c>
      <c r="R224" s="245" t="s">
        <v>233</v>
      </c>
      <c r="S224" s="245" t="s">
        <v>233</v>
      </c>
      <c r="T224" s="245" t="s">
        <v>233</v>
      </c>
      <c r="U224" s="245" t="s">
        <v>233</v>
      </c>
      <c r="V224" s="245" t="s">
        <v>233</v>
      </c>
    </row>
    <row r="225" spans="1:42" x14ac:dyDescent="0.3">
      <c r="A225" s="245">
        <v>119666</v>
      </c>
      <c r="B225" s="245" t="s">
        <v>549</v>
      </c>
      <c r="C225" s="245" t="s">
        <v>232</v>
      </c>
      <c r="D225" s="245" t="s">
        <v>234</v>
      </c>
      <c r="E225" s="245" t="s">
        <v>232</v>
      </c>
      <c r="F225" s="245" t="s">
        <v>232</v>
      </c>
      <c r="G225" s="245" t="s">
        <v>232</v>
      </c>
      <c r="H225" s="245" t="s">
        <v>232</v>
      </c>
      <c r="I225" s="245" t="s">
        <v>234</v>
      </c>
      <c r="J225" s="245" t="s">
        <v>232</v>
      </c>
      <c r="K225" s="245" t="s">
        <v>234</v>
      </c>
      <c r="L225" s="245" t="s">
        <v>232</v>
      </c>
      <c r="M225" s="245" t="s">
        <v>233</v>
      </c>
      <c r="N225" s="245" t="s">
        <v>233</v>
      </c>
      <c r="O225" s="245" t="s">
        <v>233</v>
      </c>
      <c r="P225" s="245" t="s">
        <v>233</v>
      </c>
      <c r="Q225" s="245" t="s">
        <v>233</v>
      </c>
      <c r="R225" s="245" t="s">
        <v>233</v>
      </c>
      <c r="S225" s="245" t="s">
        <v>233</v>
      </c>
      <c r="T225" s="245" t="s">
        <v>233</v>
      </c>
      <c r="U225" s="245" t="s">
        <v>233</v>
      </c>
      <c r="V225" s="245" t="s">
        <v>233</v>
      </c>
    </row>
    <row r="226" spans="1:42" x14ac:dyDescent="0.3">
      <c r="A226" s="245">
        <v>119675</v>
      </c>
      <c r="B226" s="245" t="s">
        <v>549</v>
      </c>
      <c r="C226" s="245" t="s">
        <v>234</v>
      </c>
      <c r="D226" s="245" t="s">
        <v>232</v>
      </c>
      <c r="E226" s="245" t="s">
        <v>232</v>
      </c>
      <c r="F226" s="245" t="s">
        <v>232</v>
      </c>
      <c r="G226" s="245" t="s">
        <v>234</v>
      </c>
      <c r="H226" s="245" t="s">
        <v>234</v>
      </c>
      <c r="I226" s="245" t="s">
        <v>234</v>
      </c>
      <c r="J226" s="245" t="s">
        <v>232</v>
      </c>
      <c r="K226" s="245" t="s">
        <v>234</v>
      </c>
      <c r="L226" s="245" t="s">
        <v>233</v>
      </c>
      <c r="M226" s="245" t="s">
        <v>234</v>
      </c>
      <c r="N226" s="245" t="s">
        <v>234</v>
      </c>
      <c r="O226" s="245" t="s">
        <v>233</v>
      </c>
      <c r="P226" s="245" t="s">
        <v>233</v>
      </c>
      <c r="Q226" s="245" t="s">
        <v>234</v>
      </c>
      <c r="R226" s="245" t="s">
        <v>233</v>
      </c>
      <c r="S226" s="245" t="s">
        <v>233</v>
      </c>
      <c r="T226" s="245" t="s">
        <v>233</v>
      </c>
      <c r="U226" s="245" t="s">
        <v>233</v>
      </c>
      <c r="V226" s="245" t="s">
        <v>233</v>
      </c>
    </row>
    <row r="227" spans="1:42" x14ac:dyDescent="0.3">
      <c r="A227" s="245">
        <v>119683</v>
      </c>
      <c r="B227" s="245" t="s">
        <v>549</v>
      </c>
      <c r="C227" s="245" t="s">
        <v>234</v>
      </c>
      <c r="D227" s="245" t="s">
        <v>232</v>
      </c>
      <c r="E227" s="245" t="s">
        <v>232</v>
      </c>
      <c r="F227" s="245" t="s">
        <v>234</v>
      </c>
      <c r="G227" s="245" t="s">
        <v>232</v>
      </c>
      <c r="H227" s="245" t="s">
        <v>234</v>
      </c>
      <c r="I227" s="245" t="s">
        <v>232</v>
      </c>
      <c r="J227" s="245" t="s">
        <v>234</v>
      </c>
      <c r="K227" s="245" t="s">
        <v>234</v>
      </c>
      <c r="L227" s="245" t="s">
        <v>234</v>
      </c>
      <c r="M227" s="245" t="s">
        <v>234</v>
      </c>
      <c r="N227" s="245" t="s">
        <v>232</v>
      </c>
      <c r="O227" s="245" t="s">
        <v>232</v>
      </c>
      <c r="P227" s="245" t="s">
        <v>232</v>
      </c>
      <c r="Q227" s="245" t="s">
        <v>234</v>
      </c>
      <c r="R227" s="245" t="s">
        <v>234</v>
      </c>
      <c r="S227" s="245" t="s">
        <v>233</v>
      </c>
      <c r="T227" s="245" t="s">
        <v>232</v>
      </c>
      <c r="U227" s="245" t="s">
        <v>234</v>
      </c>
      <c r="V227" s="245" t="s">
        <v>234</v>
      </c>
      <c r="W227" s="245" t="s">
        <v>406</v>
      </c>
      <c r="X227" s="245" t="s">
        <v>406</v>
      </c>
      <c r="Y227" s="245" t="s">
        <v>406</v>
      </c>
      <c r="Z227" s="245" t="s">
        <v>406</v>
      </c>
      <c r="AA227" s="245" t="s">
        <v>406</v>
      </c>
      <c r="AB227" s="245" t="s">
        <v>406</v>
      </c>
      <c r="AC227" s="245" t="s">
        <v>406</v>
      </c>
      <c r="AD227" s="245" t="s">
        <v>406</v>
      </c>
      <c r="AE227" s="245" t="s">
        <v>406</v>
      </c>
      <c r="AF227" s="245" t="s">
        <v>406</v>
      </c>
      <c r="AG227" s="245" t="s">
        <v>406</v>
      </c>
      <c r="AH227" s="245" t="s">
        <v>406</v>
      </c>
      <c r="AI227" s="245" t="s">
        <v>406</v>
      </c>
      <c r="AJ227" s="245" t="s">
        <v>406</v>
      </c>
      <c r="AK227" s="245" t="s">
        <v>406</v>
      </c>
      <c r="AL227" s="245" t="s">
        <v>406</v>
      </c>
      <c r="AM227" s="245" t="s">
        <v>406</v>
      </c>
      <c r="AN227" s="245" t="s">
        <v>406</v>
      </c>
      <c r="AO227" s="245" t="s">
        <v>406</v>
      </c>
      <c r="AP227" s="245" t="s">
        <v>406</v>
      </c>
    </row>
    <row r="228" spans="1:42" x14ac:dyDescent="0.3">
      <c r="A228" s="245">
        <v>119685</v>
      </c>
      <c r="B228" s="245" t="s">
        <v>549</v>
      </c>
      <c r="C228" s="245" t="s">
        <v>234</v>
      </c>
      <c r="D228" s="245" t="s">
        <v>234</v>
      </c>
      <c r="E228" s="245" t="s">
        <v>234</v>
      </c>
      <c r="F228" s="245" t="s">
        <v>232</v>
      </c>
      <c r="G228" s="245" t="s">
        <v>234</v>
      </c>
      <c r="H228" s="245" t="s">
        <v>234</v>
      </c>
      <c r="I228" s="245" t="s">
        <v>234</v>
      </c>
      <c r="J228" s="245" t="s">
        <v>234</v>
      </c>
      <c r="K228" s="245" t="s">
        <v>234</v>
      </c>
      <c r="L228" s="245" t="s">
        <v>234</v>
      </c>
      <c r="M228" s="245" t="s">
        <v>233</v>
      </c>
      <c r="N228" s="245" t="s">
        <v>233</v>
      </c>
      <c r="O228" s="245" t="s">
        <v>233</v>
      </c>
      <c r="P228" s="245" t="s">
        <v>233</v>
      </c>
      <c r="Q228" s="245" t="s">
        <v>233</v>
      </c>
      <c r="R228" s="245" t="s">
        <v>233</v>
      </c>
      <c r="S228" s="245" t="s">
        <v>233</v>
      </c>
      <c r="T228" s="245" t="s">
        <v>233</v>
      </c>
      <c r="U228" s="245" t="s">
        <v>233</v>
      </c>
      <c r="V228" s="245" t="s">
        <v>233</v>
      </c>
    </row>
    <row r="229" spans="1:42" x14ac:dyDescent="0.3">
      <c r="A229" s="245">
        <v>119706</v>
      </c>
      <c r="B229" s="245" t="s">
        <v>549</v>
      </c>
      <c r="C229" s="245" t="s">
        <v>234</v>
      </c>
      <c r="D229" s="245" t="s">
        <v>232</v>
      </c>
      <c r="E229" s="245" t="s">
        <v>232</v>
      </c>
      <c r="F229" s="245" t="s">
        <v>234</v>
      </c>
      <c r="G229" s="245" t="s">
        <v>232</v>
      </c>
      <c r="H229" s="245" t="s">
        <v>234</v>
      </c>
      <c r="I229" s="245" t="s">
        <v>234</v>
      </c>
      <c r="J229" s="245" t="s">
        <v>232</v>
      </c>
      <c r="K229" s="245" t="s">
        <v>233</v>
      </c>
      <c r="L229" s="245" t="s">
        <v>233</v>
      </c>
      <c r="M229" s="245" t="s">
        <v>234</v>
      </c>
      <c r="N229" s="245" t="s">
        <v>234</v>
      </c>
      <c r="O229" s="245" t="s">
        <v>234</v>
      </c>
      <c r="P229" s="245" t="s">
        <v>234</v>
      </c>
      <c r="Q229" s="245" t="s">
        <v>233</v>
      </c>
      <c r="R229" s="245" t="s">
        <v>232</v>
      </c>
      <c r="S229" s="245" t="s">
        <v>233</v>
      </c>
      <c r="T229" s="245" t="s">
        <v>233</v>
      </c>
      <c r="U229" s="245" t="s">
        <v>232</v>
      </c>
      <c r="V229" s="245" t="s">
        <v>233</v>
      </c>
      <c r="W229" s="245" t="s">
        <v>406</v>
      </c>
      <c r="X229" s="245" t="s">
        <v>406</v>
      </c>
      <c r="Y229" s="245" t="s">
        <v>406</v>
      </c>
      <c r="Z229" s="245" t="s">
        <v>406</v>
      </c>
      <c r="AA229" s="245" t="s">
        <v>406</v>
      </c>
      <c r="AB229" s="245" t="s">
        <v>406</v>
      </c>
      <c r="AC229" s="245" t="s">
        <v>406</v>
      </c>
      <c r="AD229" s="245" t="s">
        <v>406</v>
      </c>
      <c r="AE229" s="245" t="s">
        <v>406</v>
      </c>
      <c r="AF229" s="245" t="s">
        <v>406</v>
      </c>
      <c r="AG229" s="245" t="s">
        <v>406</v>
      </c>
      <c r="AH229" s="245" t="s">
        <v>406</v>
      </c>
      <c r="AI229" s="245" t="s">
        <v>406</v>
      </c>
      <c r="AJ229" s="245" t="s">
        <v>406</v>
      </c>
      <c r="AK229" s="245" t="s">
        <v>406</v>
      </c>
      <c r="AL229" s="245" t="s">
        <v>406</v>
      </c>
      <c r="AM229" s="245" t="s">
        <v>406</v>
      </c>
      <c r="AN229" s="245" t="s">
        <v>406</v>
      </c>
      <c r="AO229" s="245" t="s">
        <v>406</v>
      </c>
      <c r="AP229" s="245" t="s">
        <v>406</v>
      </c>
    </row>
    <row r="230" spans="1:42" x14ac:dyDescent="0.3">
      <c r="A230" s="245">
        <v>119707</v>
      </c>
      <c r="B230" s="245" t="s">
        <v>549</v>
      </c>
      <c r="C230" s="245" t="s">
        <v>232</v>
      </c>
      <c r="D230" s="245" t="s">
        <v>232</v>
      </c>
      <c r="E230" s="245" t="s">
        <v>232</v>
      </c>
      <c r="F230" s="245" t="s">
        <v>232</v>
      </c>
      <c r="G230" s="245" t="s">
        <v>232</v>
      </c>
      <c r="H230" s="245" t="s">
        <v>233</v>
      </c>
      <c r="I230" s="245" t="s">
        <v>234</v>
      </c>
      <c r="J230" s="245" t="s">
        <v>232</v>
      </c>
      <c r="K230" s="245" t="s">
        <v>234</v>
      </c>
      <c r="L230" s="245" t="s">
        <v>234</v>
      </c>
      <c r="M230" s="245" t="s">
        <v>232</v>
      </c>
      <c r="N230" s="245" t="s">
        <v>234</v>
      </c>
      <c r="O230" s="245" t="s">
        <v>234</v>
      </c>
      <c r="P230" s="245" t="s">
        <v>234</v>
      </c>
      <c r="Q230" s="245" t="s">
        <v>234</v>
      </c>
      <c r="R230" s="245" t="s">
        <v>234</v>
      </c>
      <c r="S230" s="245" t="s">
        <v>234</v>
      </c>
      <c r="T230" s="245" t="s">
        <v>234</v>
      </c>
      <c r="U230" s="245" t="s">
        <v>234</v>
      </c>
      <c r="V230" s="245" t="s">
        <v>234</v>
      </c>
      <c r="W230" s="245" t="s">
        <v>406</v>
      </c>
      <c r="X230" s="245" t="s">
        <v>406</v>
      </c>
      <c r="Y230" s="245" t="s">
        <v>406</v>
      </c>
      <c r="Z230" s="245" t="s">
        <v>406</v>
      </c>
      <c r="AA230" s="245" t="s">
        <v>406</v>
      </c>
      <c r="AB230" s="245" t="s">
        <v>406</v>
      </c>
      <c r="AC230" s="245" t="s">
        <v>406</v>
      </c>
      <c r="AD230" s="245" t="s">
        <v>406</v>
      </c>
      <c r="AE230" s="245" t="s">
        <v>406</v>
      </c>
      <c r="AF230" s="245" t="s">
        <v>406</v>
      </c>
      <c r="AG230" s="245" t="s">
        <v>406</v>
      </c>
      <c r="AH230" s="245" t="s">
        <v>406</v>
      </c>
      <c r="AI230" s="245" t="s">
        <v>406</v>
      </c>
      <c r="AJ230" s="245" t="s">
        <v>406</v>
      </c>
      <c r="AK230" s="245" t="s">
        <v>406</v>
      </c>
      <c r="AL230" s="245" t="s">
        <v>406</v>
      </c>
      <c r="AM230" s="245" t="s">
        <v>406</v>
      </c>
      <c r="AN230" s="245" t="s">
        <v>406</v>
      </c>
      <c r="AO230" s="245" t="s">
        <v>406</v>
      </c>
      <c r="AP230" s="245" t="s">
        <v>406</v>
      </c>
    </row>
    <row r="231" spans="1:42" x14ac:dyDescent="0.3">
      <c r="A231" s="245">
        <v>119711</v>
      </c>
      <c r="B231" s="245" t="s">
        <v>549</v>
      </c>
      <c r="C231" s="245" t="s">
        <v>234</v>
      </c>
      <c r="D231" s="245" t="s">
        <v>232</v>
      </c>
      <c r="E231" s="245" t="s">
        <v>232</v>
      </c>
      <c r="F231" s="245" t="s">
        <v>232</v>
      </c>
      <c r="G231" s="245" t="s">
        <v>234</v>
      </c>
      <c r="H231" s="245" t="s">
        <v>234</v>
      </c>
      <c r="I231" s="245" t="s">
        <v>232</v>
      </c>
      <c r="J231" s="245" t="s">
        <v>232</v>
      </c>
      <c r="K231" s="245" t="s">
        <v>234</v>
      </c>
      <c r="L231" s="245" t="s">
        <v>233</v>
      </c>
      <c r="M231" s="245" t="s">
        <v>232</v>
      </c>
      <c r="N231" s="245" t="s">
        <v>234</v>
      </c>
      <c r="O231" s="245" t="s">
        <v>234</v>
      </c>
      <c r="P231" s="245" t="s">
        <v>232</v>
      </c>
      <c r="Q231" s="245" t="s">
        <v>234</v>
      </c>
      <c r="R231" s="245" t="s">
        <v>233</v>
      </c>
      <c r="S231" s="245" t="s">
        <v>233</v>
      </c>
      <c r="T231" s="245" t="s">
        <v>233</v>
      </c>
      <c r="U231" s="245" t="s">
        <v>233</v>
      </c>
      <c r="V231" s="245" t="s">
        <v>233</v>
      </c>
    </row>
    <row r="232" spans="1:42" x14ac:dyDescent="0.3">
      <c r="A232" s="245">
        <v>119745</v>
      </c>
      <c r="B232" s="245" t="s">
        <v>549</v>
      </c>
      <c r="C232" s="245" t="s">
        <v>234</v>
      </c>
      <c r="D232" s="245" t="s">
        <v>234</v>
      </c>
      <c r="E232" s="245" t="s">
        <v>234</v>
      </c>
      <c r="F232" s="245" t="s">
        <v>234</v>
      </c>
      <c r="G232" s="245" t="s">
        <v>234</v>
      </c>
      <c r="H232" s="245" t="s">
        <v>232</v>
      </c>
      <c r="I232" s="245" t="s">
        <v>234</v>
      </c>
      <c r="J232" s="245" t="s">
        <v>234</v>
      </c>
      <c r="K232" s="245" t="s">
        <v>234</v>
      </c>
      <c r="L232" s="245" t="s">
        <v>234</v>
      </c>
      <c r="M232" s="245" t="s">
        <v>233</v>
      </c>
      <c r="N232" s="245" t="s">
        <v>233</v>
      </c>
      <c r="O232" s="245" t="s">
        <v>233</v>
      </c>
      <c r="P232" s="245" t="s">
        <v>233</v>
      </c>
      <c r="Q232" s="245" t="s">
        <v>233</v>
      </c>
      <c r="R232" s="245" t="s">
        <v>233</v>
      </c>
      <c r="S232" s="245" t="s">
        <v>233</v>
      </c>
      <c r="T232" s="245" t="s">
        <v>233</v>
      </c>
      <c r="U232" s="245" t="s">
        <v>233</v>
      </c>
      <c r="V232" s="245" t="s">
        <v>233</v>
      </c>
    </row>
    <row r="233" spans="1:42" x14ac:dyDescent="0.3">
      <c r="A233" s="245">
        <v>119746</v>
      </c>
      <c r="B233" s="245" t="s">
        <v>549</v>
      </c>
      <c r="C233" s="245" t="s">
        <v>233</v>
      </c>
      <c r="D233" s="245" t="s">
        <v>233</v>
      </c>
      <c r="E233" s="245" t="s">
        <v>234</v>
      </c>
      <c r="F233" s="245" t="s">
        <v>234</v>
      </c>
      <c r="G233" s="245" t="s">
        <v>232</v>
      </c>
      <c r="H233" s="245" t="s">
        <v>234</v>
      </c>
      <c r="I233" s="245" t="s">
        <v>234</v>
      </c>
      <c r="J233" s="245" t="s">
        <v>232</v>
      </c>
      <c r="K233" s="245" t="s">
        <v>232</v>
      </c>
      <c r="L233" s="245" t="s">
        <v>232</v>
      </c>
      <c r="M233" s="245" t="s">
        <v>234</v>
      </c>
      <c r="N233" s="245" t="s">
        <v>232</v>
      </c>
      <c r="O233" s="245" t="s">
        <v>234</v>
      </c>
      <c r="P233" s="245" t="s">
        <v>234</v>
      </c>
      <c r="Q233" s="245" t="s">
        <v>234</v>
      </c>
      <c r="R233" s="245" t="s">
        <v>234</v>
      </c>
      <c r="S233" s="245" t="s">
        <v>234</v>
      </c>
      <c r="T233" s="245" t="s">
        <v>234</v>
      </c>
      <c r="U233" s="245" t="s">
        <v>233</v>
      </c>
      <c r="V233" s="245" t="s">
        <v>233</v>
      </c>
    </row>
    <row r="234" spans="1:42" x14ac:dyDescent="0.3">
      <c r="A234" s="245">
        <v>119752</v>
      </c>
      <c r="B234" s="245" t="s">
        <v>549</v>
      </c>
      <c r="C234" s="245" t="s">
        <v>234</v>
      </c>
      <c r="D234" s="245" t="s">
        <v>234</v>
      </c>
      <c r="E234" s="245" t="s">
        <v>234</v>
      </c>
      <c r="F234" s="245" t="s">
        <v>234</v>
      </c>
      <c r="G234" s="245" t="s">
        <v>234</v>
      </c>
      <c r="H234" s="245" t="s">
        <v>234</v>
      </c>
      <c r="I234" s="245" t="s">
        <v>233</v>
      </c>
      <c r="J234" s="245" t="s">
        <v>234</v>
      </c>
      <c r="K234" s="245" t="s">
        <v>234</v>
      </c>
      <c r="L234" s="245" t="s">
        <v>233</v>
      </c>
      <c r="M234" s="245" t="s">
        <v>233</v>
      </c>
      <c r="N234" s="245" t="s">
        <v>234</v>
      </c>
      <c r="O234" s="245" t="s">
        <v>233</v>
      </c>
      <c r="P234" s="245" t="s">
        <v>234</v>
      </c>
      <c r="Q234" s="245" t="s">
        <v>234</v>
      </c>
      <c r="R234" s="245" t="s">
        <v>233</v>
      </c>
      <c r="S234" s="245" t="s">
        <v>233</v>
      </c>
      <c r="T234" s="245" t="s">
        <v>233</v>
      </c>
      <c r="U234" s="245" t="s">
        <v>233</v>
      </c>
      <c r="V234" s="245" t="s">
        <v>233</v>
      </c>
    </row>
    <row r="235" spans="1:42" x14ac:dyDescent="0.3">
      <c r="A235" s="245">
        <v>119756</v>
      </c>
      <c r="B235" s="245" t="s">
        <v>549</v>
      </c>
      <c r="C235" s="245" t="s">
        <v>234</v>
      </c>
      <c r="D235" s="245" t="s">
        <v>234</v>
      </c>
      <c r="E235" s="245" t="s">
        <v>234</v>
      </c>
      <c r="F235" s="245" t="s">
        <v>234</v>
      </c>
      <c r="G235" s="245" t="s">
        <v>234</v>
      </c>
      <c r="H235" s="245" t="s">
        <v>234</v>
      </c>
      <c r="I235" s="245" t="s">
        <v>234</v>
      </c>
      <c r="J235" s="245" t="s">
        <v>234</v>
      </c>
      <c r="K235" s="245" t="s">
        <v>233</v>
      </c>
      <c r="L235" s="245" t="s">
        <v>233</v>
      </c>
      <c r="M235" s="245" t="s">
        <v>234</v>
      </c>
      <c r="N235" s="245" t="s">
        <v>232</v>
      </c>
      <c r="O235" s="245" t="s">
        <v>233</v>
      </c>
      <c r="P235" s="245" t="s">
        <v>234</v>
      </c>
      <c r="Q235" s="245" t="s">
        <v>233</v>
      </c>
      <c r="R235" s="245" t="s">
        <v>233</v>
      </c>
      <c r="S235" s="245" t="s">
        <v>234</v>
      </c>
      <c r="T235" s="245" t="s">
        <v>233</v>
      </c>
      <c r="U235" s="245" t="s">
        <v>233</v>
      </c>
      <c r="V235" s="245" t="s">
        <v>233</v>
      </c>
    </row>
    <row r="236" spans="1:42" x14ac:dyDescent="0.3">
      <c r="A236" s="245">
        <v>119763</v>
      </c>
      <c r="B236" s="245" t="s">
        <v>549</v>
      </c>
      <c r="C236" s="245" t="s">
        <v>232</v>
      </c>
      <c r="D236" s="245" t="s">
        <v>232</v>
      </c>
      <c r="E236" s="245" t="s">
        <v>232</v>
      </c>
      <c r="F236" s="245" t="s">
        <v>234</v>
      </c>
      <c r="G236" s="245" t="s">
        <v>232</v>
      </c>
      <c r="H236" s="245" t="s">
        <v>232</v>
      </c>
      <c r="I236" s="245" t="s">
        <v>232</v>
      </c>
      <c r="J236" s="245" t="s">
        <v>234</v>
      </c>
      <c r="K236" s="245" t="s">
        <v>234</v>
      </c>
      <c r="L236" s="245" t="s">
        <v>232</v>
      </c>
      <c r="M236" s="245" t="s">
        <v>232</v>
      </c>
      <c r="N236" s="245" t="s">
        <v>234</v>
      </c>
      <c r="O236" s="245" t="s">
        <v>232</v>
      </c>
      <c r="P236" s="245" t="s">
        <v>234</v>
      </c>
      <c r="Q236" s="245" t="s">
        <v>234</v>
      </c>
      <c r="R236" s="245" t="s">
        <v>234</v>
      </c>
      <c r="S236" s="245" t="s">
        <v>234</v>
      </c>
      <c r="T236" s="245" t="s">
        <v>234</v>
      </c>
      <c r="U236" s="245" t="s">
        <v>234</v>
      </c>
      <c r="V236" s="245" t="s">
        <v>234</v>
      </c>
      <c r="W236" s="245" t="s">
        <v>406</v>
      </c>
      <c r="X236" s="245" t="s">
        <v>406</v>
      </c>
      <c r="Y236" s="245" t="s">
        <v>406</v>
      </c>
      <c r="Z236" s="245" t="s">
        <v>406</v>
      </c>
      <c r="AA236" s="245" t="s">
        <v>406</v>
      </c>
      <c r="AB236" s="245" t="s">
        <v>406</v>
      </c>
      <c r="AC236" s="245" t="s">
        <v>406</v>
      </c>
      <c r="AD236" s="245" t="s">
        <v>406</v>
      </c>
      <c r="AE236" s="245" t="s">
        <v>406</v>
      </c>
      <c r="AF236" s="245" t="s">
        <v>406</v>
      </c>
      <c r="AG236" s="245" t="s">
        <v>406</v>
      </c>
      <c r="AH236" s="245" t="s">
        <v>406</v>
      </c>
      <c r="AI236" s="245" t="s">
        <v>406</v>
      </c>
      <c r="AJ236" s="245" t="s">
        <v>406</v>
      </c>
      <c r="AK236" s="245" t="s">
        <v>406</v>
      </c>
      <c r="AL236" s="245" t="s">
        <v>406</v>
      </c>
      <c r="AM236" s="245" t="s">
        <v>406</v>
      </c>
      <c r="AN236" s="245" t="s">
        <v>406</v>
      </c>
      <c r="AO236" s="245" t="s">
        <v>406</v>
      </c>
      <c r="AP236" s="245" t="s">
        <v>406</v>
      </c>
    </row>
    <row r="237" spans="1:42" x14ac:dyDescent="0.3">
      <c r="A237" s="245">
        <v>119781</v>
      </c>
      <c r="B237" s="245" t="s">
        <v>549</v>
      </c>
      <c r="C237" s="245" t="s">
        <v>234</v>
      </c>
      <c r="D237" s="245" t="s">
        <v>232</v>
      </c>
      <c r="E237" s="245" t="s">
        <v>232</v>
      </c>
      <c r="F237" s="245" t="s">
        <v>232</v>
      </c>
      <c r="G237" s="245" t="s">
        <v>232</v>
      </c>
      <c r="H237" s="245" t="s">
        <v>234</v>
      </c>
      <c r="I237" s="245" t="s">
        <v>232</v>
      </c>
      <c r="J237" s="245" t="s">
        <v>232</v>
      </c>
      <c r="K237" s="245" t="s">
        <v>232</v>
      </c>
      <c r="L237" s="245" t="s">
        <v>232</v>
      </c>
      <c r="M237" s="245" t="s">
        <v>234</v>
      </c>
      <c r="N237" s="245" t="s">
        <v>234</v>
      </c>
      <c r="O237" s="245" t="s">
        <v>234</v>
      </c>
      <c r="P237" s="245" t="s">
        <v>234</v>
      </c>
      <c r="Q237" s="245" t="s">
        <v>234</v>
      </c>
      <c r="R237" s="245" t="s">
        <v>233</v>
      </c>
      <c r="S237" s="245" t="s">
        <v>233</v>
      </c>
      <c r="T237" s="245" t="s">
        <v>233</v>
      </c>
      <c r="U237" s="245" t="s">
        <v>233</v>
      </c>
      <c r="V237" s="245" t="s">
        <v>233</v>
      </c>
    </row>
    <row r="238" spans="1:42" x14ac:dyDescent="0.3">
      <c r="A238" s="245">
        <v>119801</v>
      </c>
      <c r="B238" s="245" t="s">
        <v>549</v>
      </c>
      <c r="C238" s="245" t="s">
        <v>234</v>
      </c>
      <c r="D238" s="245" t="s">
        <v>234</v>
      </c>
      <c r="E238" s="245" t="s">
        <v>232</v>
      </c>
      <c r="F238" s="245" t="s">
        <v>232</v>
      </c>
      <c r="G238" s="245" t="s">
        <v>232</v>
      </c>
      <c r="H238" s="245" t="s">
        <v>232</v>
      </c>
      <c r="I238" s="245" t="s">
        <v>234</v>
      </c>
      <c r="J238" s="245" t="s">
        <v>232</v>
      </c>
      <c r="K238" s="245" t="s">
        <v>232</v>
      </c>
      <c r="L238" s="245" t="s">
        <v>232</v>
      </c>
      <c r="M238" s="245" t="s">
        <v>234</v>
      </c>
      <c r="N238" s="245" t="s">
        <v>234</v>
      </c>
      <c r="O238" s="245" t="s">
        <v>233</v>
      </c>
      <c r="P238" s="245" t="s">
        <v>234</v>
      </c>
      <c r="Q238" s="245" t="s">
        <v>234</v>
      </c>
      <c r="R238" s="245" t="s">
        <v>233</v>
      </c>
      <c r="S238" s="245" t="s">
        <v>233</v>
      </c>
      <c r="T238" s="245" t="s">
        <v>233</v>
      </c>
      <c r="U238" s="245" t="s">
        <v>233</v>
      </c>
      <c r="V238" s="245" t="s">
        <v>233</v>
      </c>
      <c r="W238" s="245" t="s">
        <v>406</v>
      </c>
      <c r="X238" s="245" t="s">
        <v>406</v>
      </c>
      <c r="Y238" s="245" t="s">
        <v>406</v>
      </c>
      <c r="Z238" s="245" t="s">
        <v>406</v>
      </c>
      <c r="AA238" s="245" t="s">
        <v>406</v>
      </c>
      <c r="AB238" s="245" t="s">
        <v>406</v>
      </c>
      <c r="AC238" s="245" t="s">
        <v>406</v>
      </c>
      <c r="AD238" s="245" t="s">
        <v>406</v>
      </c>
      <c r="AE238" s="245" t="s">
        <v>406</v>
      </c>
      <c r="AF238" s="245" t="s">
        <v>406</v>
      </c>
      <c r="AG238" s="245" t="s">
        <v>406</v>
      </c>
      <c r="AH238" s="245" t="s">
        <v>406</v>
      </c>
      <c r="AI238" s="245" t="s">
        <v>406</v>
      </c>
      <c r="AJ238" s="245" t="s">
        <v>406</v>
      </c>
      <c r="AK238" s="245" t="s">
        <v>406</v>
      </c>
      <c r="AL238" s="245" t="s">
        <v>406</v>
      </c>
      <c r="AM238" s="245" t="s">
        <v>406</v>
      </c>
      <c r="AN238" s="245" t="s">
        <v>406</v>
      </c>
      <c r="AO238" s="245" t="s">
        <v>406</v>
      </c>
      <c r="AP238" s="245" t="s">
        <v>406</v>
      </c>
    </row>
    <row r="239" spans="1:42" x14ac:dyDescent="0.3">
      <c r="A239" s="245">
        <v>119810</v>
      </c>
      <c r="B239" s="245" t="s">
        <v>549</v>
      </c>
      <c r="C239" s="245" t="s">
        <v>234</v>
      </c>
      <c r="D239" s="245" t="s">
        <v>234</v>
      </c>
      <c r="E239" s="245" t="s">
        <v>232</v>
      </c>
      <c r="F239" s="245" t="s">
        <v>234</v>
      </c>
      <c r="G239" s="245" t="s">
        <v>232</v>
      </c>
      <c r="H239" s="245" t="s">
        <v>234</v>
      </c>
      <c r="I239" s="245" t="s">
        <v>234</v>
      </c>
      <c r="J239" s="245" t="s">
        <v>234</v>
      </c>
      <c r="K239" s="245" t="s">
        <v>234</v>
      </c>
      <c r="L239" s="245" t="s">
        <v>233</v>
      </c>
      <c r="M239" s="245" t="s">
        <v>234</v>
      </c>
      <c r="N239" s="245" t="s">
        <v>233</v>
      </c>
      <c r="O239" s="245" t="s">
        <v>232</v>
      </c>
      <c r="P239" s="245" t="s">
        <v>234</v>
      </c>
      <c r="Q239" s="245" t="s">
        <v>232</v>
      </c>
      <c r="R239" s="245" t="s">
        <v>234</v>
      </c>
      <c r="S239" s="245" t="s">
        <v>234</v>
      </c>
      <c r="T239" s="245" t="s">
        <v>233</v>
      </c>
      <c r="U239" s="245" t="s">
        <v>234</v>
      </c>
      <c r="V239" s="245" t="s">
        <v>234</v>
      </c>
      <c r="W239" s="245" t="s">
        <v>406</v>
      </c>
      <c r="X239" s="245" t="s">
        <v>406</v>
      </c>
      <c r="Y239" s="245" t="s">
        <v>406</v>
      </c>
      <c r="Z239" s="245" t="s">
        <v>406</v>
      </c>
      <c r="AA239" s="245" t="s">
        <v>406</v>
      </c>
      <c r="AB239" s="245" t="s">
        <v>406</v>
      </c>
      <c r="AC239" s="245" t="s">
        <v>406</v>
      </c>
      <c r="AD239" s="245" t="s">
        <v>406</v>
      </c>
      <c r="AE239" s="245" t="s">
        <v>406</v>
      </c>
      <c r="AF239" s="245" t="s">
        <v>406</v>
      </c>
      <c r="AG239" s="245" t="s">
        <v>406</v>
      </c>
      <c r="AH239" s="245" t="s">
        <v>406</v>
      </c>
      <c r="AI239" s="245" t="s">
        <v>406</v>
      </c>
      <c r="AJ239" s="245" t="s">
        <v>406</v>
      </c>
      <c r="AK239" s="245" t="s">
        <v>406</v>
      </c>
      <c r="AL239" s="245" t="s">
        <v>406</v>
      </c>
      <c r="AM239" s="245" t="s">
        <v>406</v>
      </c>
      <c r="AN239" s="245" t="s">
        <v>406</v>
      </c>
      <c r="AO239" s="245" t="s">
        <v>406</v>
      </c>
      <c r="AP239" s="245" t="s">
        <v>406</v>
      </c>
    </row>
    <row r="240" spans="1:42" x14ac:dyDescent="0.3">
      <c r="A240" s="245">
        <v>119820</v>
      </c>
      <c r="B240" s="245" t="s">
        <v>549</v>
      </c>
      <c r="C240" s="245" t="s">
        <v>234</v>
      </c>
      <c r="D240" s="245" t="s">
        <v>232</v>
      </c>
      <c r="E240" s="245" t="s">
        <v>234</v>
      </c>
      <c r="F240" s="245" t="s">
        <v>234</v>
      </c>
      <c r="G240" s="245" t="s">
        <v>234</v>
      </c>
      <c r="H240" s="245" t="s">
        <v>234</v>
      </c>
      <c r="I240" s="245" t="s">
        <v>234</v>
      </c>
      <c r="J240" s="245" t="s">
        <v>232</v>
      </c>
      <c r="K240" s="245" t="s">
        <v>234</v>
      </c>
      <c r="L240" s="245" t="s">
        <v>232</v>
      </c>
      <c r="M240" s="245" t="s">
        <v>234</v>
      </c>
      <c r="N240" s="245" t="s">
        <v>234</v>
      </c>
      <c r="O240" s="245" t="s">
        <v>234</v>
      </c>
      <c r="P240" s="245" t="s">
        <v>233</v>
      </c>
      <c r="Q240" s="245" t="s">
        <v>234</v>
      </c>
      <c r="R240" s="245" t="s">
        <v>233</v>
      </c>
      <c r="S240" s="245" t="s">
        <v>233</v>
      </c>
      <c r="T240" s="245" t="s">
        <v>233</v>
      </c>
      <c r="U240" s="245" t="s">
        <v>233</v>
      </c>
      <c r="V240" s="245" t="s">
        <v>233</v>
      </c>
    </row>
    <row r="241" spans="1:42" x14ac:dyDescent="0.3">
      <c r="A241" s="245">
        <v>119865</v>
      </c>
      <c r="B241" s="245" t="s">
        <v>549</v>
      </c>
      <c r="C241" s="245" t="s">
        <v>232</v>
      </c>
      <c r="D241" s="245" t="s">
        <v>232</v>
      </c>
      <c r="E241" s="245" t="s">
        <v>232</v>
      </c>
      <c r="F241" s="245" t="s">
        <v>232</v>
      </c>
      <c r="G241" s="245" t="s">
        <v>232</v>
      </c>
      <c r="H241" s="245" t="s">
        <v>234</v>
      </c>
      <c r="I241" s="245" t="s">
        <v>234</v>
      </c>
      <c r="J241" s="245" t="s">
        <v>232</v>
      </c>
      <c r="K241" s="245" t="s">
        <v>233</v>
      </c>
      <c r="L241" s="245" t="s">
        <v>233</v>
      </c>
      <c r="M241" s="245" t="s">
        <v>234</v>
      </c>
      <c r="N241" s="245" t="s">
        <v>234</v>
      </c>
      <c r="O241" s="245" t="s">
        <v>234</v>
      </c>
      <c r="P241" s="245" t="s">
        <v>234</v>
      </c>
      <c r="Q241" s="245" t="s">
        <v>233</v>
      </c>
      <c r="R241" s="245" t="s">
        <v>232</v>
      </c>
      <c r="S241" s="245" t="s">
        <v>233</v>
      </c>
      <c r="T241" s="245" t="s">
        <v>233</v>
      </c>
      <c r="U241" s="245" t="s">
        <v>232</v>
      </c>
      <c r="V241" s="245" t="s">
        <v>233</v>
      </c>
      <c r="W241" s="245" t="s">
        <v>406</v>
      </c>
      <c r="X241" s="245" t="s">
        <v>406</v>
      </c>
      <c r="Y241" s="245" t="s">
        <v>406</v>
      </c>
      <c r="Z241" s="245" t="s">
        <v>406</v>
      </c>
      <c r="AA241" s="245" t="s">
        <v>406</v>
      </c>
      <c r="AB241" s="245" t="s">
        <v>406</v>
      </c>
      <c r="AC241" s="245" t="s">
        <v>406</v>
      </c>
      <c r="AD241" s="245" t="s">
        <v>406</v>
      </c>
      <c r="AE241" s="245" t="s">
        <v>406</v>
      </c>
      <c r="AF241" s="245" t="s">
        <v>406</v>
      </c>
      <c r="AG241" s="245" t="s">
        <v>406</v>
      </c>
      <c r="AH241" s="245" t="s">
        <v>406</v>
      </c>
      <c r="AI241" s="245" t="s">
        <v>406</v>
      </c>
      <c r="AJ241" s="245" t="s">
        <v>406</v>
      </c>
      <c r="AK241" s="245" t="s">
        <v>406</v>
      </c>
      <c r="AL241" s="245" t="s">
        <v>406</v>
      </c>
      <c r="AM241" s="245" t="s">
        <v>406</v>
      </c>
      <c r="AN241" s="245" t="s">
        <v>406</v>
      </c>
      <c r="AO241" s="245" t="s">
        <v>406</v>
      </c>
      <c r="AP241" s="245" t="s">
        <v>406</v>
      </c>
    </row>
    <row r="242" spans="1:42" x14ac:dyDescent="0.3">
      <c r="A242" s="245">
        <v>119867</v>
      </c>
      <c r="B242" s="245" t="s">
        <v>549</v>
      </c>
      <c r="C242" s="245" t="s">
        <v>232</v>
      </c>
      <c r="D242" s="245" t="s">
        <v>234</v>
      </c>
      <c r="E242" s="245" t="s">
        <v>234</v>
      </c>
      <c r="F242" s="245" t="s">
        <v>232</v>
      </c>
      <c r="G242" s="245" t="s">
        <v>232</v>
      </c>
      <c r="H242" s="245" t="s">
        <v>234</v>
      </c>
      <c r="I242" s="245" t="s">
        <v>232</v>
      </c>
      <c r="J242" s="245" t="s">
        <v>232</v>
      </c>
      <c r="K242" s="245" t="s">
        <v>232</v>
      </c>
      <c r="L242" s="245" t="s">
        <v>233</v>
      </c>
      <c r="M242" s="245" t="s">
        <v>234</v>
      </c>
      <c r="N242" s="245" t="s">
        <v>234</v>
      </c>
      <c r="O242" s="245" t="s">
        <v>233</v>
      </c>
      <c r="P242" s="245" t="s">
        <v>234</v>
      </c>
      <c r="Q242" s="245" t="s">
        <v>233</v>
      </c>
      <c r="R242" s="245" t="s">
        <v>234</v>
      </c>
      <c r="S242" s="245" t="s">
        <v>234</v>
      </c>
      <c r="T242" s="245" t="s">
        <v>233</v>
      </c>
      <c r="U242" s="245" t="s">
        <v>233</v>
      </c>
      <c r="V242" s="245" t="s">
        <v>234</v>
      </c>
      <c r="W242" s="245" t="s">
        <v>406</v>
      </c>
      <c r="X242" s="245" t="s">
        <v>406</v>
      </c>
      <c r="Y242" s="245" t="s">
        <v>406</v>
      </c>
      <c r="Z242" s="245" t="s">
        <v>406</v>
      </c>
      <c r="AA242" s="245" t="s">
        <v>406</v>
      </c>
      <c r="AB242" s="245" t="s">
        <v>406</v>
      </c>
      <c r="AC242" s="245" t="s">
        <v>406</v>
      </c>
      <c r="AD242" s="245" t="s">
        <v>406</v>
      </c>
      <c r="AE242" s="245" t="s">
        <v>406</v>
      </c>
      <c r="AF242" s="245" t="s">
        <v>406</v>
      </c>
      <c r="AG242" s="245" t="s">
        <v>406</v>
      </c>
      <c r="AH242" s="245" t="s">
        <v>406</v>
      </c>
      <c r="AI242" s="245" t="s">
        <v>406</v>
      </c>
      <c r="AJ242" s="245" t="s">
        <v>406</v>
      </c>
      <c r="AK242" s="245" t="s">
        <v>406</v>
      </c>
      <c r="AL242" s="245" t="s">
        <v>406</v>
      </c>
      <c r="AM242" s="245" t="s">
        <v>406</v>
      </c>
      <c r="AN242" s="245" t="s">
        <v>406</v>
      </c>
      <c r="AO242" s="245" t="s">
        <v>406</v>
      </c>
      <c r="AP242" s="245" t="s">
        <v>406</v>
      </c>
    </row>
    <row r="243" spans="1:42" x14ac:dyDescent="0.3">
      <c r="A243" s="245">
        <v>119879</v>
      </c>
      <c r="B243" s="245" t="s">
        <v>549</v>
      </c>
      <c r="C243" s="245" t="s">
        <v>233</v>
      </c>
      <c r="D243" s="245" t="s">
        <v>234</v>
      </c>
      <c r="E243" s="245" t="s">
        <v>232</v>
      </c>
      <c r="F243" s="245" t="s">
        <v>234</v>
      </c>
      <c r="G243" s="245" t="s">
        <v>233</v>
      </c>
      <c r="H243" s="245" t="s">
        <v>233</v>
      </c>
      <c r="I243" s="245" t="s">
        <v>232</v>
      </c>
      <c r="J243" s="245" t="s">
        <v>232</v>
      </c>
      <c r="K243" s="245" t="s">
        <v>234</v>
      </c>
      <c r="L243" s="245" t="s">
        <v>232</v>
      </c>
      <c r="M243" s="245" t="s">
        <v>232</v>
      </c>
      <c r="N243" s="245" t="s">
        <v>232</v>
      </c>
      <c r="O243" s="245" t="s">
        <v>233</v>
      </c>
      <c r="P243" s="245" t="s">
        <v>232</v>
      </c>
      <c r="Q243" s="245" t="s">
        <v>233</v>
      </c>
      <c r="R243" s="245" t="s">
        <v>232</v>
      </c>
      <c r="S243" s="245" t="s">
        <v>234</v>
      </c>
      <c r="T243" s="245" t="s">
        <v>232</v>
      </c>
      <c r="U243" s="245" t="s">
        <v>234</v>
      </c>
      <c r="V243" s="245" t="s">
        <v>232</v>
      </c>
    </row>
    <row r="244" spans="1:42" x14ac:dyDescent="0.3">
      <c r="A244" s="245">
        <v>119881</v>
      </c>
      <c r="B244" s="245" t="s">
        <v>549</v>
      </c>
      <c r="C244" s="245" t="s">
        <v>234</v>
      </c>
      <c r="D244" s="245" t="s">
        <v>234</v>
      </c>
      <c r="E244" s="245" t="s">
        <v>232</v>
      </c>
      <c r="F244" s="245" t="s">
        <v>234</v>
      </c>
      <c r="G244" s="245" t="s">
        <v>232</v>
      </c>
      <c r="H244" s="245" t="s">
        <v>232</v>
      </c>
      <c r="I244" s="245" t="s">
        <v>233</v>
      </c>
      <c r="J244" s="245" t="s">
        <v>232</v>
      </c>
      <c r="K244" s="245" t="s">
        <v>234</v>
      </c>
      <c r="L244" s="245" t="s">
        <v>233</v>
      </c>
      <c r="M244" s="245" t="s">
        <v>233</v>
      </c>
      <c r="N244" s="245" t="s">
        <v>233</v>
      </c>
      <c r="O244" s="245" t="s">
        <v>233</v>
      </c>
      <c r="P244" s="245" t="s">
        <v>233</v>
      </c>
      <c r="Q244" s="245" t="s">
        <v>233</v>
      </c>
      <c r="R244" s="245" t="s">
        <v>233</v>
      </c>
      <c r="S244" s="245" t="s">
        <v>233</v>
      </c>
      <c r="T244" s="245" t="s">
        <v>233</v>
      </c>
      <c r="U244" s="245" t="s">
        <v>233</v>
      </c>
      <c r="V244" s="245" t="s">
        <v>233</v>
      </c>
    </row>
    <row r="245" spans="1:42" x14ac:dyDescent="0.3">
      <c r="A245" s="245">
        <v>119882</v>
      </c>
      <c r="B245" s="245" t="s">
        <v>549</v>
      </c>
      <c r="C245" s="245" t="s">
        <v>234</v>
      </c>
      <c r="D245" s="245" t="s">
        <v>234</v>
      </c>
      <c r="E245" s="245" t="s">
        <v>233</v>
      </c>
      <c r="F245" s="245" t="s">
        <v>234</v>
      </c>
      <c r="G245" s="245" t="s">
        <v>232</v>
      </c>
      <c r="H245" s="245" t="s">
        <v>234</v>
      </c>
      <c r="I245" s="245" t="s">
        <v>234</v>
      </c>
      <c r="J245" s="245" t="s">
        <v>232</v>
      </c>
      <c r="K245" s="245" t="s">
        <v>233</v>
      </c>
      <c r="L245" s="245" t="s">
        <v>234</v>
      </c>
      <c r="M245" s="245" t="s">
        <v>234</v>
      </c>
      <c r="N245" s="245" t="s">
        <v>234</v>
      </c>
      <c r="O245" s="245" t="s">
        <v>233</v>
      </c>
      <c r="P245" s="245" t="s">
        <v>233</v>
      </c>
      <c r="Q245" s="245" t="s">
        <v>232</v>
      </c>
      <c r="R245" s="245" t="s">
        <v>234</v>
      </c>
      <c r="S245" s="245" t="s">
        <v>233</v>
      </c>
      <c r="T245" s="245" t="s">
        <v>234</v>
      </c>
      <c r="U245" s="245" t="s">
        <v>233</v>
      </c>
      <c r="V245" s="245" t="s">
        <v>234</v>
      </c>
    </row>
    <row r="246" spans="1:42" x14ac:dyDescent="0.3">
      <c r="A246" s="245">
        <v>119895</v>
      </c>
      <c r="B246" s="245" t="s">
        <v>549</v>
      </c>
      <c r="C246" s="245" t="s">
        <v>234</v>
      </c>
      <c r="D246" s="245" t="s">
        <v>234</v>
      </c>
      <c r="E246" s="245" t="s">
        <v>232</v>
      </c>
      <c r="F246" s="245" t="s">
        <v>232</v>
      </c>
      <c r="G246" s="245" t="s">
        <v>232</v>
      </c>
      <c r="H246" s="245" t="s">
        <v>234</v>
      </c>
      <c r="I246" s="245" t="s">
        <v>234</v>
      </c>
      <c r="J246" s="245" t="s">
        <v>234</v>
      </c>
      <c r="K246" s="245" t="s">
        <v>234</v>
      </c>
      <c r="L246" s="245" t="s">
        <v>233</v>
      </c>
      <c r="M246" s="245" t="s">
        <v>234</v>
      </c>
      <c r="N246" s="245" t="s">
        <v>233</v>
      </c>
      <c r="O246" s="245" t="s">
        <v>233</v>
      </c>
      <c r="P246" s="245" t="s">
        <v>233</v>
      </c>
      <c r="Q246" s="245" t="s">
        <v>234</v>
      </c>
      <c r="R246" s="245" t="s">
        <v>233</v>
      </c>
      <c r="S246" s="245" t="s">
        <v>233</v>
      </c>
      <c r="T246" s="245" t="s">
        <v>234</v>
      </c>
      <c r="U246" s="245" t="s">
        <v>233</v>
      </c>
      <c r="V246" s="245" t="s">
        <v>234</v>
      </c>
    </row>
    <row r="247" spans="1:42" x14ac:dyDescent="0.3">
      <c r="A247" s="245">
        <v>119903</v>
      </c>
      <c r="B247" s="245" t="s">
        <v>549</v>
      </c>
      <c r="C247" s="245" t="s">
        <v>234</v>
      </c>
      <c r="D247" s="245" t="s">
        <v>232</v>
      </c>
      <c r="E247" s="245" t="s">
        <v>232</v>
      </c>
      <c r="F247" s="245" t="s">
        <v>232</v>
      </c>
      <c r="G247" s="245" t="s">
        <v>232</v>
      </c>
      <c r="H247" s="245" t="s">
        <v>234</v>
      </c>
      <c r="I247" s="245" t="s">
        <v>234</v>
      </c>
      <c r="J247" s="245" t="s">
        <v>234</v>
      </c>
      <c r="K247" s="245" t="s">
        <v>234</v>
      </c>
      <c r="L247" s="245" t="s">
        <v>234</v>
      </c>
      <c r="M247" s="245" t="s">
        <v>234</v>
      </c>
      <c r="N247" s="245" t="s">
        <v>234</v>
      </c>
      <c r="O247" s="245" t="s">
        <v>234</v>
      </c>
      <c r="P247" s="245" t="s">
        <v>234</v>
      </c>
      <c r="Q247" s="245" t="s">
        <v>233</v>
      </c>
      <c r="R247" s="245" t="s">
        <v>234</v>
      </c>
      <c r="S247" s="245" t="s">
        <v>234</v>
      </c>
      <c r="T247" s="245" t="s">
        <v>234</v>
      </c>
      <c r="U247" s="245" t="s">
        <v>234</v>
      </c>
      <c r="V247" s="245" t="s">
        <v>234</v>
      </c>
      <c r="W247" s="245" t="s">
        <v>406</v>
      </c>
      <c r="X247" s="245" t="s">
        <v>406</v>
      </c>
      <c r="Y247" s="245" t="s">
        <v>406</v>
      </c>
      <c r="Z247" s="245" t="s">
        <v>406</v>
      </c>
      <c r="AA247" s="245" t="s">
        <v>406</v>
      </c>
      <c r="AB247" s="245" t="s">
        <v>406</v>
      </c>
      <c r="AC247" s="245" t="s">
        <v>406</v>
      </c>
      <c r="AD247" s="245" t="s">
        <v>406</v>
      </c>
      <c r="AE247" s="245" t="s">
        <v>406</v>
      </c>
      <c r="AF247" s="245" t="s">
        <v>406</v>
      </c>
      <c r="AG247" s="245" t="s">
        <v>406</v>
      </c>
      <c r="AH247" s="245" t="s">
        <v>406</v>
      </c>
      <c r="AI247" s="245" t="s">
        <v>406</v>
      </c>
      <c r="AJ247" s="245" t="s">
        <v>406</v>
      </c>
      <c r="AK247" s="245" t="s">
        <v>406</v>
      </c>
      <c r="AL247" s="245" t="s">
        <v>233</v>
      </c>
      <c r="AM247" s="245" t="s">
        <v>233</v>
      </c>
      <c r="AN247" s="245" t="s">
        <v>233</v>
      </c>
      <c r="AO247" s="245" t="s">
        <v>233</v>
      </c>
      <c r="AP247" s="245">
        <v>0</v>
      </c>
    </row>
    <row r="248" spans="1:42" x14ac:dyDescent="0.3">
      <c r="A248" s="245">
        <v>119909</v>
      </c>
      <c r="B248" s="245" t="s">
        <v>549</v>
      </c>
      <c r="C248" s="245" t="s">
        <v>232</v>
      </c>
      <c r="D248" s="245" t="s">
        <v>232</v>
      </c>
      <c r="E248" s="245" t="s">
        <v>232</v>
      </c>
      <c r="F248" s="245" t="s">
        <v>232</v>
      </c>
      <c r="G248" s="245" t="s">
        <v>234</v>
      </c>
      <c r="H248" s="245" t="s">
        <v>234</v>
      </c>
      <c r="I248" s="245" t="s">
        <v>234</v>
      </c>
      <c r="J248" s="245" t="s">
        <v>234</v>
      </c>
      <c r="K248" s="245" t="s">
        <v>234</v>
      </c>
      <c r="L248" s="245" t="s">
        <v>234</v>
      </c>
      <c r="M248" s="245" t="s">
        <v>232</v>
      </c>
      <c r="N248" s="245" t="s">
        <v>234</v>
      </c>
      <c r="O248" s="245" t="s">
        <v>233</v>
      </c>
      <c r="P248" s="245" t="s">
        <v>232</v>
      </c>
      <c r="Q248" s="245" t="s">
        <v>233</v>
      </c>
      <c r="R248" s="245" t="s">
        <v>233</v>
      </c>
      <c r="S248" s="245" t="s">
        <v>233</v>
      </c>
      <c r="T248" s="245" t="s">
        <v>233</v>
      </c>
      <c r="U248" s="245" t="s">
        <v>233</v>
      </c>
      <c r="V248" s="245" t="s">
        <v>233</v>
      </c>
    </row>
    <row r="249" spans="1:42" x14ac:dyDescent="0.3">
      <c r="A249" s="245">
        <v>119918</v>
      </c>
      <c r="B249" s="245" t="s">
        <v>549</v>
      </c>
      <c r="C249" s="245" t="s">
        <v>234</v>
      </c>
      <c r="D249" s="245" t="s">
        <v>234</v>
      </c>
      <c r="E249" s="245" t="s">
        <v>234</v>
      </c>
      <c r="F249" s="245" t="s">
        <v>234</v>
      </c>
      <c r="G249" s="245" t="s">
        <v>234</v>
      </c>
      <c r="H249" s="245" t="s">
        <v>234</v>
      </c>
      <c r="I249" s="245" t="s">
        <v>234</v>
      </c>
      <c r="J249" s="245" t="s">
        <v>232</v>
      </c>
      <c r="K249" s="245" t="s">
        <v>233</v>
      </c>
      <c r="L249" s="245" t="s">
        <v>234</v>
      </c>
      <c r="M249" s="245" t="s">
        <v>234</v>
      </c>
      <c r="N249" s="245" t="s">
        <v>234</v>
      </c>
      <c r="O249" s="245" t="s">
        <v>234</v>
      </c>
      <c r="P249" s="245" t="s">
        <v>234</v>
      </c>
      <c r="Q249" s="245" t="s">
        <v>233</v>
      </c>
      <c r="R249" s="245" t="s">
        <v>233</v>
      </c>
      <c r="S249" s="245" t="s">
        <v>234</v>
      </c>
      <c r="T249" s="245" t="s">
        <v>233</v>
      </c>
      <c r="U249" s="245" t="s">
        <v>233</v>
      </c>
      <c r="V249" s="245" t="s">
        <v>234</v>
      </c>
    </row>
    <row r="250" spans="1:42" x14ac:dyDescent="0.3">
      <c r="A250" s="245">
        <v>119923</v>
      </c>
      <c r="B250" s="245" t="s">
        <v>549</v>
      </c>
      <c r="C250" s="245" t="s">
        <v>234</v>
      </c>
      <c r="D250" s="245" t="s">
        <v>234</v>
      </c>
      <c r="E250" s="245" t="s">
        <v>232</v>
      </c>
      <c r="F250" s="245" t="s">
        <v>234</v>
      </c>
      <c r="G250" s="245" t="s">
        <v>232</v>
      </c>
      <c r="H250" s="245" t="s">
        <v>232</v>
      </c>
      <c r="I250" s="245" t="s">
        <v>234</v>
      </c>
      <c r="J250" s="245" t="s">
        <v>232</v>
      </c>
      <c r="K250" s="245" t="s">
        <v>234</v>
      </c>
      <c r="L250" s="245" t="s">
        <v>234</v>
      </c>
      <c r="M250" s="245" t="s">
        <v>233</v>
      </c>
      <c r="N250" s="245" t="s">
        <v>233</v>
      </c>
      <c r="O250" s="245" t="s">
        <v>233</v>
      </c>
      <c r="P250" s="245" t="s">
        <v>233</v>
      </c>
      <c r="Q250" s="245" t="s">
        <v>233</v>
      </c>
      <c r="R250" s="245" t="s">
        <v>233</v>
      </c>
      <c r="S250" s="245" t="s">
        <v>233</v>
      </c>
      <c r="T250" s="245" t="s">
        <v>233</v>
      </c>
      <c r="U250" s="245" t="s">
        <v>233</v>
      </c>
      <c r="V250" s="245" t="s">
        <v>233</v>
      </c>
    </row>
    <row r="251" spans="1:42" x14ac:dyDescent="0.3">
      <c r="A251" s="245">
        <v>119925</v>
      </c>
      <c r="B251" s="245" t="s">
        <v>549</v>
      </c>
      <c r="C251" s="245" t="s">
        <v>234</v>
      </c>
      <c r="D251" s="245" t="s">
        <v>232</v>
      </c>
      <c r="E251" s="245" t="s">
        <v>234</v>
      </c>
      <c r="F251" s="245" t="s">
        <v>232</v>
      </c>
      <c r="G251" s="245" t="s">
        <v>234</v>
      </c>
      <c r="H251" s="245" t="s">
        <v>232</v>
      </c>
      <c r="I251" s="245" t="s">
        <v>234</v>
      </c>
      <c r="J251" s="245" t="s">
        <v>234</v>
      </c>
      <c r="K251" s="245" t="s">
        <v>234</v>
      </c>
      <c r="L251" s="245" t="s">
        <v>232</v>
      </c>
      <c r="M251" s="245" t="s">
        <v>234</v>
      </c>
      <c r="N251" s="245" t="s">
        <v>234</v>
      </c>
      <c r="O251" s="245" t="s">
        <v>232</v>
      </c>
      <c r="P251" s="245" t="s">
        <v>232</v>
      </c>
      <c r="Q251" s="245" t="s">
        <v>232</v>
      </c>
      <c r="R251" s="245" t="s">
        <v>232</v>
      </c>
      <c r="S251" s="245" t="s">
        <v>232</v>
      </c>
      <c r="T251" s="245" t="s">
        <v>234</v>
      </c>
      <c r="U251" s="245" t="s">
        <v>232</v>
      </c>
      <c r="V251" s="245" t="s">
        <v>234</v>
      </c>
    </row>
    <row r="252" spans="1:42" x14ac:dyDescent="0.3">
      <c r="A252" s="245">
        <v>119933</v>
      </c>
      <c r="B252" s="245" t="s">
        <v>549</v>
      </c>
      <c r="C252" s="245" t="s">
        <v>232</v>
      </c>
      <c r="D252" s="245" t="s">
        <v>232</v>
      </c>
      <c r="E252" s="245" t="s">
        <v>232</v>
      </c>
      <c r="F252" s="245" t="s">
        <v>234</v>
      </c>
      <c r="G252" s="245" t="s">
        <v>234</v>
      </c>
      <c r="H252" s="245" t="s">
        <v>234</v>
      </c>
      <c r="I252" s="245" t="s">
        <v>233</v>
      </c>
      <c r="J252" s="245" t="s">
        <v>233</v>
      </c>
      <c r="K252" s="245" t="s">
        <v>232</v>
      </c>
      <c r="L252" s="245" t="s">
        <v>234</v>
      </c>
      <c r="M252" s="245" t="s">
        <v>232</v>
      </c>
      <c r="N252" s="245" t="s">
        <v>232</v>
      </c>
      <c r="O252" s="245" t="s">
        <v>232</v>
      </c>
      <c r="P252" s="245" t="s">
        <v>232</v>
      </c>
      <c r="Q252" s="245" t="s">
        <v>234</v>
      </c>
      <c r="R252" s="245" t="s">
        <v>234</v>
      </c>
      <c r="S252" s="245" t="s">
        <v>234</v>
      </c>
      <c r="T252" s="245" t="s">
        <v>233</v>
      </c>
      <c r="U252" s="245" t="s">
        <v>234</v>
      </c>
      <c r="V252" s="245" t="s">
        <v>234</v>
      </c>
      <c r="W252" s="245" t="s">
        <v>406</v>
      </c>
      <c r="X252" s="245" t="s">
        <v>406</v>
      </c>
      <c r="Y252" s="245" t="s">
        <v>406</v>
      </c>
      <c r="Z252" s="245" t="s">
        <v>406</v>
      </c>
      <c r="AA252" s="245" t="s">
        <v>406</v>
      </c>
      <c r="AB252" s="245" t="s">
        <v>406</v>
      </c>
      <c r="AC252" s="245" t="s">
        <v>406</v>
      </c>
      <c r="AD252" s="245" t="s">
        <v>406</v>
      </c>
      <c r="AE252" s="245" t="s">
        <v>406</v>
      </c>
      <c r="AF252" s="245" t="s">
        <v>406</v>
      </c>
      <c r="AG252" s="245" t="s">
        <v>406</v>
      </c>
      <c r="AH252" s="245" t="s">
        <v>406</v>
      </c>
      <c r="AI252" s="245" t="s">
        <v>406</v>
      </c>
      <c r="AJ252" s="245" t="s">
        <v>406</v>
      </c>
      <c r="AK252" s="245" t="s">
        <v>406</v>
      </c>
      <c r="AL252" s="245" t="s">
        <v>406</v>
      </c>
      <c r="AM252" s="245" t="s">
        <v>406</v>
      </c>
      <c r="AN252" s="245" t="s">
        <v>406</v>
      </c>
      <c r="AO252" s="245" t="s">
        <v>406</v>
      </c>
      <c r="AP252" s="245" t="s">
        <v>406</v>
      </c>
    </row>
    <row r="253" spans="1:42" x14ac:dyDescent="0.3">
      <c r="A253" s="245">
        <v>119940</v>
      </c>
      <c r="B253" s="245" t="s">
        <v>549</v>
      </c>
      <c r="C253" s="245" t="s">
        <v>234</v>
      </c>
      <c r="D253" s="245" t="s">
        <v>232</v>
      </c>
      <c r="E253" s="245" t="s">
        <v>234</v>
      </c>
      <c r="F253" s="245" t="s">
        <v>232</v>
      </c>
      <c r="G253" s="245" t="s">
        <v>232</v>
      </c>
      <c r="H253" s="245" t="s">
        <v>234</v>
      </c>
      <c r="I253" s="245" t="s">
        <v>232</v>
      </c>
      <c r="J253" s="245" t="s">
        <v>232</v>
      </c>
      <c r="K253" s="245" t="s">
        <v>234</v>
      </c>
      <c r="L253" s="245" t="s">
        <v>232</v>
      </c>
      <c r="M253" s="245" t="s">
        <v>234</v>
      </c>
      <c r="N253" s="245" t="s">
        <v>234</v>
      </c>
      <c r="O253" s="245" t="s">
        <v>233</v>
      </c>
      <c r="P253" s="245" t="s">
        <v>233</v>
      </c>
      <c r="Q253" s="245" t="s">
        <v>233</v>
      </c>
      <c r="R253" s="245" t="s">
        <v>233</v>
      </c>
      <c r="S253" s="245" t="s">
        <v>233</v>
      </c>
      <c r="T253" s="245" t="s">
        <v>233</v>
      </c>
      <c r="U253" s="245" t="s">
        <v>233</v>
      </c>
      <c r="V253" s="245" t="s">
        <v>233</v>
      </c>
      <c r="W253" s="245" t="s">
        <v>406</v>
      </c>
      <c r="X253" s="245" t="s">
        <v>406</v>
      </c>
      <c r="Y253" s="245" t="s">
        <v>406</v>
      </c>
      <c r="Z253" s="245" t="s">
        <v>406</v>
      </c>
      <c r="AA253" s="245" t="s">
        <v>406</v>
      </c>
      <c r="AB253" s="245" t="s">
        <v>406</v>
      </c>
      <c r="AC253" s="245" t="s">
        <v>406</v>
      </c>
      <c r="AD253" s="245" t="s">
        <v>406</v>
      </c>
      <c r="AE253" s="245" t="s">
        <v>406</v>
      </c>
      <c r="AF253" s="245" t="s">
        <v>406</v>
      </c>
      <c r="AG253" s="245" t="s">
        <v>406</v>
      </c>
      <c r="AH253" s="245" t="s">
        <v>406</v>
      </c>
      <c r="AI253" s="245" t="s">
        <v>406</v>
      </c>
      <c r="AJ253" s="245" t="s">
        <v>406</v>
      </c>
      <c r="AK253" s="245" t="s">
        <v>406</v>
      </c>
      <c r="AL253" s="245" t="s">
        <v>406</v>
      </c>
      <c r="AM253" s="245" t="s">
        <v>406</v>
      </c>
      <c r="AN253" s="245" t="s">
        <v>406</v>
      </c>
      <c r="AO253" s="245" t="s">
        <v>406</v>
      </c>
      <c r="AP253" s="245" t="s">
        <v>406</v>
      </c>
    </row>
    <row r="254" spans="1:42" x14ac:dyDescent="0.3">
      <c r="A254" s="245">
        <v>119943</v>
      </c>
      <c r="B254" s="245" t="s">
        <v>549</v>
      </c>
      <c r="C254" s="245" t="s">
        <v>234</v>
      </c>
      <c r="D254" s="245" t="s">
        <v>234</v>
      </c>
      <c r="E254" s="245" t="s">
        <v>232</v>
      </c>
      <c r="F254" s="245" t="s">
        <v>234</v>
      </c>
      <c r="G254" s="245" t="s">
        <v>234</v>
      </c>
      <c r="H254" s="245" t="s">
        <v>234</v>
      </c>
      <c r="I254" s="245" t="s">
        <v>234</v>
      </c>
      <c r="J254" s="245" t="s">
        <v>234</v>
      </c>
      <c r="K254" s="245" t="s">
        <v>234</v>
      </c>
      <c r="L254" s="245" t="s">
        <v>234</v>
      </c>
      <c r="M254" s="245" t="s">
        <v>232</v>
      </c>
      <c r="N254" s="245" t="s">
        <v>232</v>
      </c>
      <c r="O254" s="245" t="s">
        <v>234</v>
      </c>
      <c r="P254" s="245" t="s">
        <v>234</v>
      </c>
      <c r="Q254" s="245" t="s">
        <v>234</v>
      </c>
      <c r="R254" s="245" t="s">
        <v>233</v>
      </c>
      <c r="S254" s="245" t="s">
        <v>233</v>
      </c>
      <c r="T254" s="245" t="s">
        <v>233</v>
      </c>
      <c r="U254" s="245" t="s">
        <v>233</v>
      </c>
      <c r="V254" s="245" t="s">
        <v>233</v>
      </c>
    </row>
    <row r="255" spans="1:42" x14ac:dyDescent="0.3">
      <c r="A255" s="245">
        <v>119957</v>
      </c>
      <c r="B255" s="245" t="s">
        <v>549</v>
      </c>
      <c r="C255" s="245" t="s">
        <v>232</v>
      </c>
      <c r="D255" s="245" t="s">
        <v>232</v>
      </c>
      <c r="E255" s="245" t="s">
        <v>232</v>
      </c>
      <c r="F255" s="245" t="s">
        <v>234</v>
      </c>
      <c r="G255" s="245" t="s">
        <v>233</v>
      </c>
      <c r="H255" s="245" t="s">
        <v>234</v>
      </c>
      <c r="I255" s="245" t="s">
        <v>232</v>
      </c>
      <c r="J255" s="245" t="s">
        <v>232</v>
      </c>
      <c r="K255" s="245" t="s">
        <v>233</v>
      </c>
      <c r="L255" s="245" t="s">
        <v>232</v>
      </c>
      <c r="M255" s="245" t="s">
        <v>234</v>
      </c>
      <c r="N255" s="245" t="s">
        <v>233</v>
      </c>
      <c r="O255" s="245" t="s">
        <v>234</v>
      </c>
      <c r="P255" s="245" t="s">
        <v>233</v>
      </c>
      <c r="Q255" s="245" t="s">
        <v>232</v>
      </c>
      <c r="R255" s="245" t="s">
        <v>234</v>
      </c>
      <c r="S255" s="245" t="s">
        <v>233</v>
      </c>
      <c r="T255" s="245" t="s">
        <v>233</v>
      </c>
      <c r="U255" s="245" t="s">
        <v>233</v>
      </c>
      <c r="V255" s="245" t="s">
        <v>233</v>
      </c>
    </row>
    <row r="256" spans="1:42" x14ac:dyDescent="0.3">
      <c r="A256" s="245">
        <v>119961</v>
      </c>
      <c r="B256" s="245" t="s">
        <v>549</v>
      </c>
      <c r="C256" s="245" t="s">
        <v>234</v>
      </c>
      <c r="D256" s="245" t="s">
        <v>234</v>
      </c>
      <c r="E256" s="245" t="s">
        <v>234</v>
      </c>
      <c r="F256" s="245" t="s">
        <v>234</v>
      </c>
      <c r="G256" s="245" t="s">
        <v>233</v>
      </c>
      <c r="H256" s="245" t="s">
        <v>234</v>
      </c>
      <c r="I256" s="245" t="s">
        <v>234</v>
      </c>
      <c r="J256" s="245" t="s">
        <v>234</v>
      </c>
      <c r="K256" s="245" t="s">
        <v>234</v>
      </c>
      <c r="L256" s="245" t="s">
        <v>233</v>
      </c>
      <c r="M256" s="245" t="s">
        <v>234</v>
      </c>
      <c r="N256" s="245" t="s">
        <v>232</v>
      </c>
      <c r="O256" s="245" t="s">
        <v>234</v>
      </c>
      <c r="P256" s="245" t="s">
        <v>234</v>
      </c>
      <c r="Q256" s="245" t="s">
        <v>234</v>
      </c>
      <c r="R256" s="245" t="s">
        <v>234</v>
      </c>
      <c r="S256" s="245" t="s">
        <v>232</v>
      </c>
      <c r="T256" s="245" t="s">
        <v>234</v>
      </c>
      <c r="U256" s="245" t="s">
        <v>233</v>
      </c>
      <c r="V256" s="245" t="s">
        <v>234</v>
      </c>
    </row>
    <row r="257" spans="1:42" x14ac:dyDescent="0.3">
      <c r="A257" s="245">
        <v>119969</v>
      </c>
      <c r="B257" s="245" t="s">
        <v>549</v>
      </c>
      <c r="C257" s="245" t="s">
        <v>234</v>
      </c>
      <c r="D257" s="245" t="s">
        <v>234</v>
      </c>
      <c r="E257" s="245" t="s">
        <v>232</v>
      </c>
      <c r="F257" s="245" t="s">
        <v>234</v>
      </c>
      <c r="G257" s="245" t="s">
        <v>232</v>
      </c>
      <c r="H257" s="245" t="s">
        <v>232</v>
      </c>
      <c r="I257" s="245" t="s">
        <v>232</v>
      </c>
      <c r="J257" s="245" t="s">
        <v>234</v>
      </c>
      <c r="K257" s="245" t="s">
        <v>232</v>
      </c>
      <c r="L257" s="245" t="s">
        <v>234</v>
      </c>
      <c r="M257" s="245" t="s">
        <v>232</v>
      </c>
      <c r="N257" s="245" t="s">
        <v>232</v>
      </c>
      <c r="O257" s="245" t="s">
        <v>232</v>
      </c>
      <c r="P257" s="245" t="s">
        <v>232</v>
      </c>
      <c r="Q257" s="245" t="s">
        <v>234</v>
      </c>
      <c r="R257" s="245" t="s">
        <v>232</v>
      </c>
      <c r="S257" s="245" t="s">
        <v>234</v>
      </c>
      <c r="T257" s="245" t="s">
        <v>232</v>
      </c>
      <c r="U257" s="245" t="s">
        <v>232</v>
      </c>
      <c r="V257" s="245" t="s">
        <v>234</v>
      </c>
    </row>
    <row r="258" spans="1:42" x14ac:dyDescent="0.3">
      <c r="A258" s="245">
        <v>119989</v>
      </c>
      <c r="B258" s="245" t="s">
        <v>549</v>
      </c>
      <c r="C258" s="245" t="s">
        <v>232</v>
      </c>
      <c r="D258" s="245" t="s">
        <v>232</v>
      </c>
      <c r="E258" s="245" t="s">
        <v>232</v>
      </c>
      <c r="F258" s="245" t="s">
        <v>234</v>
      </c>
      <c r="G258" s="245" t="s">
        <v>234</v>
      </c>
      <c r="H258" s="245" t="s">
        <v>234</v>
      </c>
      <c r="I258" s="245" t="s">
        <v>233</v>
      </c>
      <c r="J258" s="245" t="s">
        <v>232</v>
      </c>
      <c r="K258" s="245" t="s">
        <v>232</v>
      </c>
      <c r="L258" s="245" t="s">
        <v>232</v>
      </c>
      <c r="M258" s="245" t="s">
        <v>232</v>
      </c>
      <c r="N258" s="245" t="s">
        <v>234</v>
      </c>
      <c r="O258" s="245" t="s">
        <v>232</v>
      </c>
      <c r="P258" s="245" t="s">
        <v>233</v>
      </c>
      <c r="Q258" s="245" t="s">
        <v>232</v>
      </c>
      <c r="R258" s="245" t="s">
        <v>234</v>
      </c>
      <c r="S258" s="245" t="s">
        <v>233</v>
      </c>
      <c r="T258" s="245" t="s">
        <v>233</v>
      </c>
      <c r="U258" s="245" t="s">
        <v>233</v>
      </c>
      <c r="V258" s="245" t="s">
        <v>232</v>
      </c>
      <c r="W258" s="245" t="s">
        <v>406</v>
      </c>
      <c r="X258" s="245" t="s">
        <v>406</v>
      </c>
      <c r="Y258" s="245" t="s">
        <v>406</v>
      </c>
      <c r="Z258" s="245" t="s">
        <v>406</v>
      </c>
      <c r="AA258" s="245" t="s">
        <v>406</v>
      </c>
      <c r="AB258" s="245" t="s">
        <v>406</v>
      </c>
      <c r="AC258" s="245" t="s">
        <v>406</v>
      </c>
      <c r="AD258" s="245" t="s">
        <v>406</v>
      </c>
      <c r="AE258" s="245" t="s">
        <v>406</v>
      </c>
      <c r="AF258" s="245" t="s">
        <v>406</v>
      </c>
      <c r="AG258" s="245" t="s">
        <v>406</v>
      </c>
      <c r="AH258" s="245" t="s">
        <v>406</v>
      </c>
      <c r="AI258" s="245" t="s">
        <v>406</v>
      </c>
      <c r="AJ258" s="245" t="s">
        <v>406</v>
      </c>
      <c r="AK258" s="245" t="s">
        <v>406</v>
      </c>
      <c r="AL258" s="245" t="s">
        <v>406</v>
      </c>
      <c r="AM258" s="245" t="s">
        <v>406</v>
      </c>
      <c r="AN258" s="245" t="s">
        <v>406</v>
      </c>
      <c r="AO258" s="245" t="s">
        <v>406</v>
      </c>
      <c r="AP258" s="245" t="s">
        <v>406</v>
      </c>
    </row>
    <row r="259" spans="1:42" x14ac:dyDescent="0.3">
      <c r="A259" s="245">
        <v>119995</v>
      </c>
      <c r="B259" s="245" t="s">
        <v>549</v>
      </c>
      <c r="C259" s="245" t="s">
        <v>232</v>
      </c>
      <c r="D259" s="245" t="s">
        <v>232</v>
      </c>
      <c r="E259" s="245" t="s">
        <v>232</v>
      </c>
      <c r="F259" s="245" t="s">
        <v>232</v>
      </c>
      <c r="G259" s="245" t="s">
        <v>234</v>
      </c>
      <c r="H259" s="245" t="s">
        <v>232</v>
      </c>
      <c r="I259" s="245" t="s">
        <v>232</v>
      </c>
      <c r="J259" s="245" t="s">
        <v>234</v>
      </c>
      <c r="K259" s="245" t="s">
        <v>234</v>
      </c>
      <c r="L259" s="245" t="s">
        <v>233</v>
      </c>
      <c r="M259" s="245" t="s">
        <v>233</v>
      </c>
      <c r="N259" s="245" t="s">
        <v>233</v>
      </c>
      <c r="O259" s="245" t="s">
        <v>233</v>
      </c>
      <c r="P259" s="245" t="s">
        <v>233</v>
      </c>
      <c r="Q259" s="245" t="s">
        <v>233</v>
      </c>
      <c r="R259" s="245" t="s">
        <v>233</v>
      </c>
      <c r="S259" s="245" t="s">
        <v>233</v>
      </c>
      <c r="T259" s="245" t="s">
        <v>233</v>
      </c>
      <c r="U259" s="245" t="s">
        <v>233</v>
      </c>
      <c r="V259" s="245" t="s">
        <v>233</v>
      </c>
    </row>
    <row r="260" spans="1:42" x14ac:dyDescent="0.3">
      <c r="A260" s="245">
        <v>119999</v>
      </c>
      <c r="B260" s="245" t="s">
        <v>549</v>
      </c>
      <c r="C260" s="245" t="s">
        <v>234</v>
      </c>
      <c r="D260" s="245" t="s">
        <v>232</v>
      </c>
      <c r="E260" s="245" t="s">
        <v>232</v>
      </c>
      <c r="F260" s="245" t="s">
        <v>232</v>
      </c>
      <c r="G260" s="245" t="s">
        <v>232</v>
      </c>
      <c r="H260" s="245" t="s">
        <v>232</v>
      </c>
      <c r="I260" s="245" t="s">
        <v>232</v>
      </c>
      <c r="J260" s="245" t="s">
        <v>232</v>
      </c>
      <c r="K260" s="245" t="s">
        <v>232</v>
      </c>
      <c r="L260" s="245" t="s">
        <v>233</v>
      </c>
      <c r="M260" s="245" t="s">
        <v>233</v>
      </c>
      <c r="N260" s="245" t="s">
        <v>233</v>
      </c>
      <c r="O260" s="245" t="s">
        <v>233</v>
      </c>
      <c r="P260" s="245" t="s">
        <v>233</v>
      </c>
      <c r="Q260" s="245" t="s">
        <v>233</v>
      </c>
      <c r="R260" s="245" t="s">
        <v>233</v>
      </c>
      <c r="S260" s="245" t="s">
        <v>233</v>
      </c>
      <c r="T260" s="245" t="s">
        <v>233</v>
      </c>
      <c r="U260" s="245" t="s">
        <v>233</v>
      </c>
      <c r="V260" s="245" t="s">
        <v>233</v>
      </c>
    </row>
    <row r="261" spans="1:42" x14ac:dyDescent="0.3">
      <c r="A261" s="245">
        <v>120004</v>
      </c>
      <c r="B261" s="245" t="s">
        <v>549</v>
      </c>
      <c r="C261" s="245" t="s">
        <v>234</v>
      </c>
      <c r="D261" s="245" t="s">
        <v>232</v>
      </c>
      <c r="E261" s="245" t="s">
        <v>234</v>
      </c>
      <c r="F261" s="245" t="s">
        <v>232</v>
      </c>
      <c r="G261" s="245" t="s">
        <v>232</v>
      </c>
      <c r="H261" s="245" t="s">
        <v>232</v>
      </c>
      <c r="I261" s="245" t="s">
        <v>234</v>
      </c>
      <c r="J261" s="245" t="s">
        <v>234</v>
      </c>
      <c r="K261" s="245" t="s">
        <v>234</v>
      </c>
      <c r="L261" s="245" t="s">
        <v>232</v>
      </c>
      <c r="M261" s="245" t="s">
        <v>234</v>
      </c>
      <c r="N261" s="245" t="s">
        <v>232</v>
      </c>
      <c r="O261" s="245" t="s">
        <v>234</v>
      </c>
      <c r="P261" s="245" t="s">
        <v>234</v>
      </c>
      <c r="Q261" s="245" t="s">
        <v>234</v>
      </c>
      <c r="R261" s="245" t="s">
        <v>234</v>
      </c>
      <c r="S261" s="245" t="s">
        <v>233</v>
      </c>
      <c r="T261" s="245" t="s">
        <v>233</v>
      </c>
      <c r="U261" s="245" t="s">
        <v>233</v>
      </c>
      <c r="V261" s="245" t="s">
        <v>234</v>
      </c>
    </row>
    <row r="262" spans="1:42" x14ac:dyDescent="0.3">
      <c r="A262" s="245">
        <v>120017</v>
      </c>
      <c r="B262" s="245" t="s">
        <v>549</v>
      </c>
      <c r="C262" s="245" t="s">
        <v>234</v>
      </c>
      <c r="D262" s="245" t="s">
        <v>234</v>
      </c>
      <c r="E262" s="245" t="s">
        <v>234</v>
      </c>
      <c r="F262" s="245" t="s">
        <v>234</v>
      </c>
      <c r="G262" s="245" t="s">
        <v>234</v>
      </c>
      <c r="H262" s="245" t="s">
        <v>234</v>
      </c>
      <c r="I262" s="245" t="s">
        <v>234</v>
      </c>
      <c r="J262" s="245" t="s">
        <v>234</v>
      </c>
      <c r="K262" s="245" t="s">
        <v>234</v>
      </c>
      <c r="L262" s="245" t="s">
        <v>233</v>
      </c>
      <c r="M262" s="245" t="s">
        <v>233</v>
      </c>
      <c r="N262" s="245" t="s">
        <v>234</v>
      </c>
      <c r="O262" s="245" t="s">
        <v>234</v>
      </c>
      <c r="P262" s="245" t="s">
        <v>233</v>
      </c>
      <c r="Q262" s="245" t="s">
        <v>234</v>
      </c>
      <c r="R262" s="245" t="s">
        <v>233</v>
      </c>
      <c r="S262" s="245" t="s">
        <v>234</v>
      </c>
      <c r="T262" s="245" t="s">
        <v>233</v>
      </c>
      <c r="U262" s="245" t="s">
        <v>234</v>
      </c>
      <c r="V262" s="245" t="s">
        <v>233</v>
      </c>
    </row>
    <row r="263" spans="1:42" x14ac:dyDescent="0.3">
      <c r="A263" s="245">
        <v>120034</v>
      </c>
      <c r="B263" s="245" t="s">
        <v>549</v>
      </c>
      <c r="C263" s="245" t="s">
        <v>234</v>
      </c>
      <c r="D263" s="245" t="s">
        <v>234</v>
      </c>
      <c r="E263" s="245" t="s">
        <v>232</v>
      </c>
      <c r="F263" s="245" t="s">
        <v>234</v>
      </c>
      <c r="G263" s="245" t="s">
        <v>234</v>
      </c>
      <c r="H263" s="245" t="s">
        <v>234</v>
      </c>
      <c r="I263" s="245" t="s">
        <v>232</v>
      </c>
      <c r="J263" s="245" t="s">
        <v>232</v>
      </c>
      <c r="K263" s="245" t="s">
        <v>234</v>
      </c>
      <c r="L263" s="245" t="s">
        <v>234</v>
      </c>
      <c r="M263" s="245" t="s">
        <v>234</v>
      </c>
      <c r="N263" s="245" t="s">
        <v>234</v>
      </c>
      <c r="O263" s="245" t="s">
        <v>234</v>
      </c>
      <c r="P263" s="245" t="s">
        <v>234</v>
      </c>
      <c r="Q263" s="245" t="s">
        <v>232</v>
      </c>
      <c r="R263" s="245" t="s">
        <v>234</v>
      </c>
      <c r="S263" s="245" t="s">
        <v>232</v>
      </c>
      <c r="T263" s="245" t="s">
        <v>234</v>
      </c>
      <c r="U263" s="245" t="s">
        <v>232</v>
      </c>
      <c r="V263" s="245" t="s">
        <v>232</v>
      </c>
    </row>
    <row r="264" spans="1:42" x14ac:dyDescent="0.3">
      <c r="A264" s="245">
        <v>120041</v>
      </c>
      <c r="B264" s="245" t="s">
        <v>549</v>
      </c>
      <c r="C264" s="245" t="s">
        <v>234</v>
      </c>
      <c r="D264" s="245" t="s">
        <v>232</v>
      </c>
      <c r="E264" s="245" t="s">
        <v>232</v>
      </c>
      <c r="F264" s="245" t="s">
        <v>232</v>
      </c>
      <c r="G264" s="245" t="s">
        <v>232</v>
      </c>
      <c r="H264" s="245" t="s">
        <v>234</v>
      </c>
      <c r="I264" s="245" t="s">
        <v>232</v>
      </c>
      <c r="J264" s="245" t="s">
        <v>232</v>
      </c>
      <c r="K264" s="245" t="s">
        <v>234</v>
      </c>
      <c r="L264" s="245" t="s">
        <v>232</v>
      </c>
      <c r="M264" s="245" t="s">
        <v>234</v>
      </c>
      <c r="N264" s="245" t="s">
        <v>233</v>
      </c>
      <c r="O264" s="245" t="s">
        <v>232</v>
      </c>
      <c r="P264" s="245" t="s">
        <v>232</v>
      </c>
      <c r="Q264" s="245" t="s">
        <v>234</v>
      </c>
      <c r="R264" s="245" t="s">
        <v>233</v>
      </c>
      <c r="S264" s="245" t="s">
        <v>233</v>
      </c>
      <c r="T264" s="245" t="s">
        <v>233</v>
      </c>
      <c r="U264" s="245" t="s">
        <v>233</v>
      </c>
      <c r="V264" s="245" t="s">
        <v>233</v>
      </c>
      <c r="W264" s="245" t="s">
        <v>406</v>
      </c>
      <c r="X264" s="245" t="s">
        <v>406</v>
      </c>
      <c r="Y264" s="245" t="s">
        <v>406</v>
      </c>
      <c r="Z264" s="245" t="s">
        <v>406</v>
      </c>
      <c r="AA264" s="245" t="s">
        <v>406</v>
      </c>
      <c r="AB264" s="245" t="s">
        <v>406</v>
      </c>
      <c r="AC264" s="245" t="s">
        <v>406</v>
      </c>
      <c r="AD264" s="245" t="s">
        <v>406</v>
      </c>
      <c r="AE264" s="245" t="s">
        <v>406</v>
      </c>
      <c r="AF264" s="245" t="s">
        <v>406</v>
      </c>
      <c r="AG264" s="245" t="s">
        <v>406</v>
      </c>
      <c r="AH264" s="245" t="s">
        <v>406</v>
      </c>
      <c r="AI264" s="245" t="s">
        <v>406</v>
      </c>
      <c r="AJ264" s="245" t="s">
        <v>406</v>
      </c>
      <c r="AK264" s="245" t="s">
        <v>406</v>
      </c>
      <c r="AL264" s="245" t="s">
        <v>406</v>
      </c>
      <c r="AM264" s="245" t="s">
        <v>406</v>
      </c>
      <c r="AN264" s="245" t="s">
        <v>406</v>
      </c>
      <c r="AO264" s="245" t="s">
        <v>406</v>
      </c>
      <c r="AP264" s="245" t="s">
        <v>406</v>
      </c>
    </row>
    <row r="265" spans="1:42" x14ac:dyDescent="0.3">
      <c r="A265" s="245">
        <v>120057</v>
      </c>
      <c r="B265" s="245" t="s">
        <v>549</v>
      </c>
      <c r="C265" s="245" t="s">
        <v>234</v>
      </c>
      <c r="D265" s="245" t="s">
        <v>234</v>
      </c>
      <c r="E265" s="245" t="s">
        <v>232</v>
      </c>
      <c r="F265" s="245" t="s">
        <v>232</v>
      </c>
      <c r="G265" s="245" t="s">
        <v>232</v>
      </c>
      <c r="H265" s="245" t="s">
        <v>232</v>
      </c>
      <c r="I265" s="245" t="s">
        <v>234</v>
      </c>
      <c r="J265" s="245" t="s">
        <v>232</v>
      </c>
      <c r="K265" s="245" t="s">
        <v>232</v>
      </c>
      <c r="L265" s="245" t="s">
        <v>232</v>
      </c>
      <c r="M265" s="245" t="s">
        <v>233</v>
      </c>
      <c r="N265" s="245" t="s">
        <v>232</v>
      </c>
      <c r="O265" s="245" t="s">
        <v>232</v>
      </c>
      <c r="P265" s="245" t="s">
        <v>232</v>
      </c>
      <c r="Q265" s="245" t="s">
        <v>232</v>
      </c>
      <c r="R265" s="245" t="s">
        <v>234</v>
      </c>
      <c r="S265" s="245" t="s">
        <v>232</v>
      </c>
      <c r="T265" s="245" t="s">
        <v>232</v>
      </c>
      <c r="U265" s="245" t="s">
        <v>232</v>
      </c>
      <c r="V265" s="245" t="s">
        <v>234</v>
      </c>
      <c r="W265" s="245" t="s">
        <v>406</v>
      </c>
      <c r="X265" s="245" t="s">
        <v>406</v>
      </c>
      <c r="Y265" s="245" t="s">
        <v>406</v>
      </c>
      <c r="Z265" s="245" t="s">
        <v>406</v>
      </c>
      <c r="AA265" s="245" t="s">
        <v>406</v>
      </c>
      <c r="AB265" s="245" t="s">
        <v>406</v>
      </c>
      <c r="AC265" s="245" t="s">
        <v>406</v>
      </c>
      <c r="AD265" s="245" t="s">
        <v>406</v>
      </c>
      <c r="AE265" s="245" t="s">
        <v>406</v>
      </c>
      <c r="AF265" s="245" t="s">
        <v>406</v>
      </c>
      <c r="AG265" s="245" t="s">
        <v>406</v>
      </c>
      <c r="AH265" s="245" t="s">
        <v>406</v>
      </c>
      <c r="AI265" s="245" t="s">
        <v>406</v>
      </c>
      <c r="AJ265" s="245" t="s">
        <v>406</v>
      </c>
      <c r="AK265" s="245" t="s">
        <v>406</v>
      </c>
      <c r="AL265" s="245" t="s">
        <v>406</v>
      </c>
      <c r="AM265" s="245" t="s">
        <v>406</v>
      </c>
      <c r="AN265" s="245" t="s">
        <v>406</v>
      </c>
      <c r="AO265" s="245" t="s">
        <v>406</v>
      </c>
      <c r="AP265" s="245" t="s">
        <v>406</v>
      </c>
    </row>
    <row r="266" spans="1:42" x14ac:dyDescent="0.3">
      <c r="A266" s="245">
        <v>120063</v>
      </c>
      <c r="B266" s="245" t="s">
        <v>549</v>
      </c>
      <c r="C266" s="245" t="s">
        <v>232</v>
      </c>
      <c r="D266" s="245" t="s">
        <v>232</v>
      </c>
      <c r="E266" s="245" t="s">
        <v>234</v>
      </c>
      <c r="F266" s="245" t="s">
        <v>232</v>
      </c>
      <c r="G266" s="245" t="s">
        <v>234</v>
      </c>
      <c r="H266" s="245" t="s">
        <v>232</v>
      </c>
      <c r="I266" s="245" t="s">
        <v>232</v>
      </c>
      <c r="J266" s="245" t="s">
        <v>232</v>
      </c>
      <c r="K266" s="245" t="s">
        <v>234</v>
      </c>
      <c r="L266" s="245" t="s">
        <v>234</v>
      </c>
      <c r="M266" s="245" t="s">
        <v>234</v>
      </c>
      <c r="N266" s="245" t="s">
        <v>234</v>
      </c>
      <c r="O266" s="245" t="s">
        <v>234</v>
      </c>
      <c r="P266" s="245" t="s">
        <v>234</v>
      </c>
      <c r="Q266" s="245" t="s">
        <v>234</v>
      </c>
      <c r="R266" s="245" t="s">
        <v>233</v>
      </c>
      <c r="S266" s="245" t="s">
        <v>233</v>
      </c>
      <c r="T266" s="245" t="s">
        <v>233</v>
      </c>
      <c r="U266" s="245" t="s">
        <v>233</v>
      </c>
      <c r="V266" s="245" t="s">
        <v>233</v>
      </c>
    </row>
    <row r="267" spans="1:42" x14ac:dyDescent="0.3">
      <c r="A267" s="245">
        <v>120066</v>
      </c>
      <c r="B267" s="245" t="s">
        <v>549</v>
      </c>
      <c r="C267" s="245" t="s">
        <v>232</v>
      </c>
      <c r="D267" s="245" t="s">
        <v>232</v>
      </c>
      <c r="E267" s="245" t="s">
        <v>232</v>
      </c>
      <c r="F267" s="245" t="s">
        <v>232</v>
      </c>
      <c r="G267" s="245" t="s">
        <v>232</v>
      </c>
      <c r="H267" s="245" t="s">
        <v>232</v>
      </c>
      <c r="I267" s="245" t="s">
        <v>234</v>
      </c>
      <c r="J267" s="245" t="s">
        <v>232</v>
      </c>
      <c r="K267" s="245" t="s">
        <v>232</v>
      </c>
      <c r="L267" s="245" t="s">
        <v>232</v>
      </c>
      <c r="M267" s="245" t="s">
        <v>232</v>
      </c>
      <c r="N267" s="245" t="s">
        <v>234</v>
      </c>
      <c r="O267" s="245" t="s">
        <v>232</v>
      </c>
      <c r="P267" s="245" t="s">
        <v>233</v>
      </c>
      <c r="Q267" s="245" t="s">
        <v>234</v>
      </c>
      <c r="R267" s="245" t="s">
        <v>234</v>
      </c>
      <c r="S267" s="245" t="s">
        <v>234</v>
      </c>
      <c r="T267" s="245" t="s">
        <v>233</v>
      </c>
      <c r="U267" s="245" t="s">
        <v>234</v>
      </c>
      <c r="V267" s="245" t="s">
        <v>234</v>
      </c>
      <c r="W267" s="245" t="s">
        <v>406</v>
      </c>
      <c r="X267" s="245" t="s">
        <v>406</v>
      </c>
      <c r="Y267" s="245" t="s">
        <v>406</v>
      </c>
      <c r="Z267" s="245" t="s">
        <v>406</v>
      </c>
      <c r="AA267" s="245" t="s">
        <v>406</v>
      </c>
      <c r="AB267" s="245" t="s">
        <v>406</v>
      </c>
      <c r="AC267" s="245" t="s">
        <v>406</v>
      </c>
      <c r="AD267" s="245" t="s">
        <v>406</v>
      </c>
      <c r="AE267" s="245" t="s">
        <v>406</v>
      </c>
      <c r="AF267" s="245" t="s">
        <v>406</v>
      </c>
      <c r="AG267" s="245" t="s">
        <v>406</v>
      </c>
      <c r="AH267" s="245" t="s">
        <v>406</v>
      </c>
      <c r="AI267" s="245" t="s">
        <v>406</v>
      </c>
      <c r="AJ267" s="245" t="s">
        <v>406</v>
      </c>
      <c r="AK267" s="245" t="s">
        <v>406</v>
      </c>
      <c r="AL267" s="245" t="s">
        <v>406</v>
      </c>
      <c r="AM267" s="245" t="s">
        <v>406</v>
      </c>
      <c r="AN267" s="245" t="s">
        <v>406</v>
      </c>
      <c r="AO267" s="245" t="s">
        <v>406</v>
      </c>
      <c r="AP267" s="245" t="s">
        <v>406</v>
      </c>
    </row>
    <row r="268" spans="1:42" x14ac:dyDescent="0.3">
      <c r="A268" s="245">
        <v>120073</v>
      </c>
      <c r="B268" s="245" t="s">
        <v>549</v>
      </c>
      <c r="C268" s="245" t="s">
        <v>234</v>
      </c>
      <c r="D268" s="245" t="s">
        <v>234</v>
      </c>
      <c r="E268" s="245" t="s">
        <v>232</v>
      </c>
      <c r="F268" s="245" t="s">
        <v>234</v>
      </c>
      <c r="G268" s="245" t="s">
        <v>234</v>
      </c>
      <c r="H268" s="245" t="s">
        <v>234</v>
      </c>
      <c r="I268" s="245" t="s">
        <v>232</v>
      </c>
      <c r="J268" s="245" t="s">
        <v>234</v>
      </c>
      <c r="K268" s="245" t="s">
        <v>234</v>
      </c>
      <c r="L268" s="245" t="s">
        <v>234</v>
      </c>
      <c r="M268" s="245" t="s">
        <v>232</v>
      </c>
      <c r="N268" s="245" t="s">
        <v>234</v>
      </c>
      <c r="O268" s="245" t="s">
        <v>232</v>
      </c>
      <c r="P268" s="245" t="s">
        <v>234</v>
      </c>
      <c r="Q268" s="245" t="s">
        <v>234</v>
      </c>
      <c r="R268" s="245" t="s">
        <v>232</v>
      </c>
      <c r="S268" s="245" t="s">
        <v>234</v>
      </c>
      <c r="T268" s="245" t="s">
        <v>232</v>
      </c>
      <c r="U268" s="245" t="s">
        <v>234</v>
      </c>
      <c r="V268" s="245" t="s">
        <v>234</v>
      </c>
    </row>
    <row r="269" spans="1:42" x14ac:dyDescent="0.3">
      <c r="A269" s="245">
        <v>120078</v>
      </c>
      <c r="B269" s="245" t="s">
        <v>549</v>
      </c>
      <c r="C269" s="245" t="s">
        <v>234</v>
      </c>
      <c r="D269" s="245" t="s">
        <v>234</v>
      </c>
      <c r="E269" s="245" t="s">
        <v>232</v>
      </c>
      <c r="F269" s="245" t="s">
        <v>234</v>
      </c>
      <c r="G269" s="245" t="s">
        <v>232</v>
      </c>
      <c r="H269" s="245" t="s">
        <v>234</v>
      </c>
      <c r="I269" s="245" t="s">
        <v>233</v>
      </c>
      <c r="J269" s="245" t="s">
        <v>233</v>
      </c>
      <c r="K269" s="245" t="s">
        <v>234</v>
      </c>
      <c r="L269" s="245" t="s">
        <v>232</v>
      </c>
      <c r="M269" s="245" t="s">
        <v>234</v>
      </c>
      <c r="N269" s="245" t="s">
        <v>234</v>
      </c>
      <c r="O269" s="245" t="s">
        <v>232</v>
      </c>
      <c r="P269" s="245" t="s">
        <v>234</v>
      </c>
      <c r="Q269" s="245" t="s">
        <v>232</v>
      </c>
      <c r="R269" s="245" t="s">
        <v>232</v>
      </c>
      <c r="S269" s="245" t="s">
        <v>232</v>
      </c>
      <c r="T269" s="245" t="s">
        <v>232</v>
      </c>
      <c r="U269" s="245" t="s">
        <v>234</v>
      </c>
      <c r="V269" s="245" t="s">
        <v>232</v>
      </c>
      <c r="W269" s="245" t="s">
        <v>406</v>
      </c>
      <c r="X269" s="245" t="s">
        <v>406</v>
      </c>
      <c r="Y269" s="245" t="s">
        <v>406</v>
      </c>
      <c r="Z269" s="245" t="s">
        <v>406</v>
      </c>
      <c r="AA269" s="245" t="s">
        <v>406</v>
      </c>
      <c r="AB269" s="245" t="s">
        <v>406</v>
      </c>
      <c r="AC269" s="245" t="s">
        <v>406</v>
      </c>
      <c r="AD269" s="245" t="s">
        <v>406</v>
      </c>
      <c r="AE269" s="245" t="s">
        <v>406</v>
      </c>
      <c r="AF269" s="245" t="s">
        <v>406</v>
      </c>
      <c r="AG269" s="245" t="s">
        <v>406</v>
      </c>
      <c r="AH269" s="245" t="s">
        <v>406</v>
      </c>
      <c r="AI269" s="245" t="s">
        <v>406</v>
      </c>
      <c r="AJ269" s="245" t="s">
        <v>406</v>
      </c>
      <c r="AK269" s="245" t="s">
        <v>406</v>
      </c>
      <c r="AL269" s="245" t="s">
        <v>406</v>
      </c>
      <c r="AM269" s="245" t="s">
        <v>406</v>
      </c>
      <c r="AN269" s="245" t="s">
        <v>406</v>
      </c>
      <c r="AO269" s="245" t="s">
        <v>406</v>
      </c>
      <c r="AP269" s="245" t="s">
        <v>406</v>
      </c>
    </row>
    <row r="270" spans="1:42" x14ac:dyDescent="0.3">
      <c r="A270" s="245">
        <v>120087</v>
      </c>
      <c r="B270" s="245" t="s">
        <v>549</v>
      </c>
      <c r="C270" s="245" t="s">
        <v>234</v>
      </c>
      <c r="D270" s="245" t="s">
        <v>234</v>
      </c>
      <c r="E270" s="245" t="s">
        <v>234</v>
      </c>
      <c r="F270" s="245" t="s">
        <v>234</v>
      </c>
      <c r="G270" s="245" t="s">
        <v>234</v>
      </c>
      <c r="H270" s="245" t="s">
        <v>233</v>
      </c>
      <c r="I270" s="245" t="s">
        <v>234</v>
      </c>
      <c r="J270" s="245" t="s">
        <v>234</v>
      </c>
      <c r="K270" s="245" t="s">
        <v>234</v>
      </c>
      <c r="L270" s="245" t="s">
        <v>233</v>
      </c>
      <c r="M270" s="245" t="s">
        <v>233</v>
      </c>
      <c r="N270" s="245" t="s">
        <v>234</v>
      </c>
      <c r="O270" s="245" t="s">
        <v>234</v>
      </c>
      <c r="P270" s="245" t="s">
        <v>234</v>
      </c>
      <c r="Q270" s="245" t="s">
        <v>234</v>
      </c>
      <c r="R270" s="245" t="s">
        <v>233</v>
      </c>
      <c r="S270" s="245" t="s">
        <v>233</v>
      </c>
      <c r="T270" s="245" t="s">
        <v>233</v>
      </c>
      <c r="U270" s="245" t="s">
        <v>233</v>
      </c>
      <c r="V270" s="245" t="s">
        <v>233</v>
      </c>
    </row>
    <row r="271" spans="1:42" x14ac:dyDescent="0.3">
      <c r="A271" s="245">
        <v>120107</v>
      </c>
      <c r="B271" s="245" t="s">
        <v>549</v>
      </c>
      <c r="C271" s="245" t="s">
        <v>234</v>
      </c>
      <c r="D271" s="245" t="s">
        <v>234</v>
      </c>
      <c r="E271" s="245" t="s">
        <v>232</v>
      </c>
      <c r="F271" s="245" t="s">
        <v>234</v>
      </c>
      <c r="G271" s="245" t="s">
        <v>234</v>
      </c>
      <c r="H271" s="245" t="s">
        <v>232</v>
      </c>
      <c r="I271" s="245" t="s">
        <v>232</v>
      </c>
      <c r="J271" s="245" t="s">
        <v>234</v>
      </c>
      <c r="K271" s="245" t="s">
        <v>232</v>
      </c>
      <c r="L271" s="245" t="s">
        <v>232</v>
      </c>
      <c r="M271" s="245" t="s">
        <v>234</v>
      </c>
      <c r="N271" s="245" t="s">
        <v>234</v>
      </c>
      <c r="O271" s="245" t="s">
        <v>234</v>
      </c>
      <c r="P271" s="245" t="s">
        <v>234</v>
      </c>
      <c r="Q271" s="245" t="s">
        <v>234</v>
      </c>
      <c r="R271" s="245" t="s">
        <v>232</v>
      </c>
      <c r="S271" s="245" t="s">
        <v>234</v>
      </c>
      <c r="T271" s="245" t="s">
        <v>234</v>
      </c>
      <c r="U271" s="245" t="s">
        <v>234</v>
      </c>
      <c r="V271" s="245" t="s">
        <v>234</v>
      </c>
    </row>
    <row r="272" spans="1:42" x14ac:dyDescent="0.3">
      <c r="A272" s="245">
        <v>120113</v>
      </c>
      <c r="B272" s="245" t="s">
        <v>549</v>
      </c>
      <c r="C272" s="245" t="s">
        <v>232</v>
      </c>
      <c r="D272" s="245" t="s">
        <v>232</v>
      </c>
      <c r="E272" s="245" t="s">
        <v>232</v>
      </c>
      <c r="F272" s="245" t="s">
        <v>234</v>
      </c>
      <c r="G272" s="245" t="s">
        <v>234</v>
      </c>
      <c r="H272" s="245" t="s">
        <v>232</v>
      </c>
      <c r="I272" s="245" t="s">
        <v>234</v>
      </c>
      <c r="J272" s="245" t="s">
        <v>234</v>
      </c>
      <c r="K272" s="245" t="s">
        <v>232</v>
      </c>
      <c r="L272" s="245" t="s">
        <v>234</v>
      </c>
      <c r="M272" s="245" t="s">
        <v>234</v>
      </c>
      <c r="N272" s="245" t="s">
        <v>234</v>
      </c>
      <c r="O272" s="245" t="s">
        <v>234</v>
      </c>
      <c r="P272" s="245" t="s">
        <v>232</v>
      </c>
      <c r="Q272" s="245" t="s">
        <v>232</v>
      </c>
      <c r="R272" s="245" t="s">
        <v>234</v>
      </c>
      <c r="S272" s="245" t="s">
        <v>234</v>
      </c>
      <c r="T272" s="245" t="s">
        <v>234</v>
      </c>
      <c r="U272" s="245" t="s">
        <v>233</v>
      </c>
      <c r="V272" s="245" t="s">
        <v>233</v>
      </c>
      <c r="W272" s="245" t="s">
        <v>406</v>
      </c>
      <c r="X272" s="245" t="s">
        <v>406</v>
      </c>
      <c r="Y272" s="245" t="s">
        <v>406</v>
      </c>
      <c r="Z272" s="245" t="s">
        <v>406</v>
      </c>
      <c r="AA272" s="245" t="s">
        <v>406</v>
      </c>
      <c r="AB272" s="245" t="s">
        <v>406</v>
      </c>
      <c r="AC272" s="245" t="s">
        <v>406</v>
      </c>
      <c r="AD272" s="245" t="s">
        <v>406</v>
      </c>
      <c r="AE272" s="245" t="s">
        <v>406</v>
      </c>
      <c r="AF272" s="245" t="s">
        <v>406</v>
      </c>
      <c r="AG272" s="245" t="s">
        <v>406</v>
      </c>
      <c r="AH272" s="245" t="s">
        <v>406</v>
      </c>
      <c r="AI272" s="245" t="s">
        <v>406</v>
      </c>
      <c r="AJ272" s="245" t="s">
        <v>406</v>
      </c>
      <c r="AK272" s="245" t="s">
        <v>406</v>
      </c>
      <c r="AL272" s="245" t="s">
        <v>406</v>
      </c>
      <c r="AM272" s="245" t="s">
        <v>406</v>
      </c>
      <c r="AN272" s="245" t="s">
        <v>406</v>
      </c>
      <c r="AO272" s="245" t="s">
        <v>406</v>
      </c>
      <c r="AP272" s="245" t="s">
        <v>406</v>
      </c>
    </row>
    <row r="273" spans="1:42" x14ac:dyDescent="0.3">
      <c r="A273" s="245">
        <v>120120</v>
      </c>
      <c r="B273" s="245" t="s">
        <v>549</v>
      </c>
      <c r="C273" s="245" t="s">
        <v>234</v>
      </c>
      <c r="D273" s="245" t="s">
        <v>232</v>
      </c>
      <c r="E273" s="245" t="s">
        <v>234</v>
      </c>
      <c r="F273" s="245" t="s">
        <v>232</v>
      </c>
      <c r="G273" s="245" t="s">
        <v>234</v>
      </c>
      <c r="H273" s="245" t="s">
        <v>234</v>
      </c>
      <c r="I273" s="245" t="s">
        <v>234</v>
      </c>
      <c r="J273" s="245" t="s">
        <v>234</v>
      </c>
      <c r="K273" s="245" t="s">
        <v>232</v>
      </c>
      <c r="L273" s="245" t="s">
        <v>232</v>
      </c>
      <c r="M273" s="245" t="s">
        <v>234</v>
      </c>
      <c r="N273" s="245" t="s">
        <v>233</v>
      </c>
      <c r="O273" s="245" t="s">
        <v>234</v>
      </c>
      <c r="P273" s="245" t="s">
        <v>233</v>
      </c>
      <c r="Q273" s="245" t="s">
        <v>234</v>
      </c>
      <c r="R273" s="245" t="s">
        <v>234</v>
      </c>
      <c r="S273" s="245" t="s">
        <v>233</v>
      </c>
      <c r="T273" s="245" t="s">
        <v>234</v>
      </c>
      <c r="U273" s="245" t="s">
        <v>233</v>
      </c>
      <c r="V273" s="245" t="s">
        <v>233</v>
      </c>
      <c r="W273" s="245" t="s">
        <v>406</v>
      </c>
      <c r="X273" s="245" t="s">
        <v>406</v>
      </c>
      <c r="Y273" s="245" t="s">
        <v>406</v>
      </c>
      <c r="Z273" s="245" t="s">
        <v>406</v>
      </c>
      <c r="AA273" s="245" t="s">
        <v>406</v>
      </c>
      <c r="AB273" s="245" t="s">
        <v>406</v>
      </c>
      <c r="AC273" s="245" t="s">
        <v>406</v>
      </c>
      <c r="AD273" s="245" t="s">
        <v>406</v>
      </c>
      <c r="AE273" s="245" t="s">
        <v>406</v>
      </c>
      <c r="AF273" s="245" t="s">
        <v>406</v>
      </c>
      <c r="AG273" s="245" t="s">
        <v>406</v>
      </c>
      <c r="AH273" s="245" t="s">
        <v>406</v>
      </c>
      <c r="AI273" s="245" t="s">
        <v>406</v>
      </c>
      <c r="AJ273" s="245" t="s">
        <v>406</v>
      </c>
      <c r="AK273" s="245" t="s">
        <v>406</v>
      </c>
      <c r="AL273" s="245" t="s">
        <v>406</v>
      </c>
      <c r="AM273" s="245" t="s">
        <v>406</v>
      </c>
      <c r="AN273" s="245" t="s">
        <v>406</v>
      </c>
      <c r="AO273" s="245" t="s">
        <v>406</v>
      </c>
      <c r="AP273" s="245" t="s">
        <v>406</v>
      </c>
    </row>
    <row r="274" spans="1:42" x14ac:dyDescent="0.3">
      <c r="A274" s="245">
        <v>120130</v>
      </c>
      <c r="B274" s="245" t="s">
        <v>549</v>
      </c>
      <c r="C274" s="245" t="s">
        <v>234</v>
      </c>
      <c r="D274" s="245" t="s">
        <v>232</v>
      </c>
      <c r="E274" s="245" t="s">
        <v>234</v>
      </c>
      <c r="F274" s="245" t="s">
        <v>232</v>
      </c>
      <c r="G274" s="245" t="s">
        <v>234</v>
      </c>
      <c r="H274" s="245" t="s">
        <v>234</v>
      </c>
      <c r="I274" s="245" t="s">
        <v>232</v>
      </c>
      <c r="J274" s="245" t="s">
        <v>232</v>
      </c>
      <c r="K274" s="245" t="s">
        <v>232</v>
      </c>
      <c r="L274" s="245" t="s">
        <v>234</v>
      </c>
      <c r="M274" s="245" t="s">
        <v>233</v>
      </c>
      <c r="N274" s="245" t="s">
        <v>232</v>
      </c>
      <c r="O274" s="245" t="s">
        <v>232</v>
      </c>
      <c r="P274" s="245" t="s">
        <v>234</v>
      </c>
      <c r="Q274" s="245" t="s">
        <v>234</v>
      </c>
      <c r="R274" s="245" t="s">
        <v>233</v>
      </c>
      <c r="S274" s="245" t="s">
        <v>234</v>
      </c>
      <c r="T274" s="245" t="s">
        <v>234</v>
      </c>
      <c r="U274" s="245" t="s">
        <v>233</v>
      </c>
      <c r="V274" s="245" t="s">
        <v>232</v>
      </c>
    </row>
    <row r="275" spans="1:42" x14ac:dyDescent="0.3">
      <c r="A275" s="245">
        <v>120146</v>
      </c>
      <c r="B275" s="245" t="s">
        <v>549</v>
      </c>
      <c r="C275" s="245" t="s">
        <v>234</v>
      </c>
      <c r="D275" s="245" t="s">
        <v>232</v>
      </c>
      <c r="E275" s="245" t="s">
        <v>234</v>
      </c>
      <c r="F275" s="245" t="s">
        <v>234</v>
      </c>
      <c r="G275" s="245" t="s">
        <v>234</v>
      </c>
      <c r="H275" s="245" t="s">
        <v>234</v>
      </c>
      <c r="I275" s="245" t="s">
        <v>234</v>
      </c>
      <c r="J275" s="245" t="s">
        <v>234</v>
      </c>
      <c r="K275" s="245" t="s">
        <v>234</v>
      </c>
      <c r="L275" s="245" t="s">
        <v>234</v>
      </c>
      <c r="M275" s="245" t="s">
        <v>233</v>
      </c>
      <c r="N275" s="245" t="s">
        <v>233</v>
      </c>
      <c r="O275" s="245" t="s">
        <v>234</v>
      </c>
      <c r="P275" s="245" t="s">
        <v>234</v>
      </c>
      <c r="Q275" s="245" t="s">
        <v>232</v>
      </c>
      <c r="R275" s="245" t="s">
        <v>233</v>
      </c>
      <c r="S275" s="245" t="s">
        <v>234</v>
      </c>
      <c r="T275" s="245" t="s">
        <v>233</v>
      </c>
      <c r="U275" s="245" t="s">
        <v>234</v>
      </c>
      <c r="V275" s="245" t="s">
        <v>234</v>
      </c>
    </row>
    <row r="276" spans="1:42" x14ac:dyDescent="0.3">
      <c r="A276" s="245">
        <v>120166</v>
      </c>
      <c r="B276" s="245" t="s">
        <v>549</v>
      </c>
      <c r="C276" s="245" t="s">
        <v>232</v>
      </c>
      <c r="D276" s="245" t="s">
        <v>234</v>
      </c>
      <c r="E276" s="245" t="s">
        <v>232</v>
      </c>
      <c r="F276" s="245" t="s">
        <v>234</v>
      </c>
      <c r="G276" s="245" t="s">
        <v>232</v>
      </c>
      <c r="H276" s="245" t="s">
        <v>234</v>
      </c>
      <c r="I276" s="245" t="s">
        <v>234</v>
      </c>
      <c r="J276" s="245" t="s">
        <v>234</v>
      </c>
      <c r="K276" s="245" t="s">
        <v>232</v>
      </c>
      <c r="L276" s="245" t="s">
        <v>232</v>
      </c>
      <c r="M276" s="245" t="s">
        <v>234</v>
      </c>
      <c r="N276" s="245" t="s">
        <v>232</v>
      </c>
      <c r="O276" s="245" t="s">
        <v>234</v>
      </c>
      <c r="P276" s="245" t="s">
        <v>232</v>
      </c>
      <c r="Q276" s="245" t="s">
        <v>232</v>
      </c>
      <c r="R276" s="245" t="s">
        <v>234</v>
      </c>
      <c r="S276" s="245" t="s">
        <v>233</v>
      </c>
      <c r="T276" s="245" t="s">
        <v>233</v>
      </c>
      <c r="U276" s="245" t="s">
        <v>233</v>
      </c>
      <c r="V276" s="245" t="s">
        <v>233</v>
      </c>
      <c r="W276" s="245" t="s">
        <v>406</v>
      </c>
      <c r="X276" s="245" t="s">
        <v>406</v>
      </c>
      <c r="Y276" s="245" t="s">
        <v>406</v>
      </c>
      <c r="Z276" s="245" t="s">
        <v>406</v>
      </c>
      <c r="AA276" s="245" t="s">
        <v>406</v>
      </c>
      <c r="AB276" s="245" t="s">
        <v>406</v>
      </c>
      <c r="AC276" s="245" t="s">
        <v>406</v>
      </c>
      <c r="AD276" s="245" t="s">
        <v>406</v>
      </c>
      <c r="AE276" s="245" t="s">
        <v>406</v>
      </c>
      <c r="AF276" s="245" t="s">
        <v>406</v>
      </c>
      <c r="AG276" s="245" t="s">
        <v>406</v>
      </c>
      <c r="AH276" s="245" t="s">
        <v>406</v>
      </c>
      <c r="AI276" s="245" t="s">
        <v>406</v>
      </c>
      <c r="AJ276" s="245" t="s">
        <v>406</v>
      </c>
      <c r="AK276" s="245" t="s">
        <v>406</v>
      </c>
      <c r="AL276" s="245" t="s">
        <v>406</v>
      </c>
      <c r="AM276" s="245" t="s">
        <v>406</v>
      </c>
      <c r="AN276" s="245" t="s">
        <v>406</v>
      </c>
      <c r="AO276" s="245" t="s">
        <v>406</v>
      </c>
      <c r="AP276" s="245" t="s">
        <v>406</v>
      </c>
    </row>
    <row r="277" spans="1:42" x14ac:dyDescent="0.3">
      <c r="A277" s="245">
        <v>120180</v>
      </c>
      <c r="B277" s="245" t="s">
        <v>549</v>
      </c>
      <c r="C277" s="245" t="s">
        <v>234</v>
      </c>
      <c r="D277" s="245" t="s">
        <v>234</v>
      </c>
      <c r="E277" s="245" t="s">
        <v>232</v>
      </c>
      <c r="F277" s="245" t="s">
        <v>232</v>
      </c>
      <c r="G277" s="245" t="s">
        <v>232</v>
      </c>
      <c r="H277" s="245" t="s">
        <v>234</v>
      </c>
      <c r="I277" s="245" t="s">
        <v>234</v>
      </c>
      <c r="J277" s="245" t="s">
        <v>234</v>
      </c>
      <c r="K277" s="245" t="s">
        <v>234</v>
      </c>
      <c r="L277" s="245" t="s">
        <v>234</v>
      </c>
      <c r="M277" s="245" t="s">
        <v>234</v>
      </c>
      <c r="N277" s="245" t="s">
        <v>234</v>
      </c>
      <c r="O277" s="245" t="s">
        <v>234</v>
      </c>
      <c r="P277" s="245" t="s">
        <v>234</v>
      </c>
      <c r="Q277" s="245" t="s">
        <v>234</v>
      </c>
      <c r="R277" s="245" t="s">
        <v>233</v>
      </c>
      <c r="S277" s="245" t="s">
        <v>233</v>
      </c>
      <c r="T277" s="245" t="s">
        <v>233</v>
      </c>
      <c r="U277" s="245" t="s">
        <v>233</v>
      </c>
      <c r="V277" s="245" t="s">
        <v>233</v>
      </c>
    </row>
    <row r="278" spans="1:42" x14ac:dyDescent="0.3">
      <c r="A278" s="245">
        <v>120182</v>
      </c>
      <c r="B278" s="245" t="s">
        <v>549</v>
      </c>
      <c r="C278" s="245" t="s">
        <v>234</v>
      </c>
      <c r="D278" s="245" t="s">
        <v>232</v>
      </c>
      <c r="E278" s="245" t="s">
        <v>232</v>
      </c>
      <c r="F278" s="245" t="s">
        <v>232</v>
      </c>
      <c r="G278" s="245" t="s">
        <v>232</v>
      </c>
      <c r="H278" s="245" t="s">
        <v>232</v>
      </c>
      <c r="I278" s="245" t="s">
        <v>234</v>
      </c>
      <c r="J278" s="245" t="s">
        <v>234</v>
      </c>
      <c r="K278" s="245" t="s">
        <v>234</v>
      </c>
      <c r="L278" s="245" t="s">
        <v>234</v>
      </c>
      <c r="M278" s="245" t="s">
        <v>234</v>
      </c>
      <c r="N278" s="245" t="s">
        <v>234</v>
      </c>
      <c r="O278" s="245" t="s">
        <v>234</v>
      </c>
      <c r="P278" s="245" t="s">
        <v>234</v>
      </c>
      <c r="Q278" s="245" t="s">
        <v>234</v>
      </c>
      <c r="R278" s="245" t="s">
        <v>233</v>
      </c>
      <c r="S278" s="245" t="s">
        <v>233</v>
      </c>
      <c r="T278" s="245" t="s">
        <v>233</v>
      </c>
      <c r="U278" s="245" t="s">
        <v>233</v>
      </c>
      <c r="V278" s="245" t="s">
        <v>233</v>
      </c>
    </row>
    <row r="279" spans="1:42" x14ac:dyDescent="0.3">
      <c r="A279" s="245">
        <v>120192</v>
      </c>
      <c r="B279" s="245" t="s">
        <v>549</v>
      </c>
      <c r="C279" s="245" t="s">
        <v>234</v>
      </c>
      <c r="D279" s="245" t="s">
        <v>232</v>
      </c>
      <c r="E279" s="245" t="s">
        <v>232</v>
      </c>
      <c r="F279" s="245" t="s">
        <v>232</v>
      </c>
      <c r="G279" s="245" t="s">
        <v>232</v>
      </c>
      <c r="H279" s="245" t="s">
        <v>234</v>
      </c>
      <c r="I279" s="245" t="s">
        <v>234</v>
      </c>
      <c r="J279" s="245" t="s">
        <v>233</v>
      </c>
      <c r="K279" s="245" t="s">
        <v>232</v>
      </c>
      <c r="L279" s="245" t="s">
        <v>234</v>
      </c>
      <c r="M279" s="245" t="s">
        <v>232</v>
      </c>
      <c r="N279" s="245" t="s">
        <v>233</v>
      </c>
      <c r="O279" s="245" t="s">
        <v>234</v>
      </c>
      <c r="P279" s="245" t="s">
        <v>234</v>
      </c>
      <c r="Q279" s="245" t="s">
        <v>233</v>
      </c>
      <c r="R279" s="245" t="s">
        <v>233</v>
      </c>
      <c r="S279" s="245" t="s">
        <v>233</v>
      </c>
      <c r="T279" s="245" t="s">
        <v>233</v>
      </c>
      <c r="U279" s="245" t="s">
        <v>233</v>
      </c>
      <c r="V279" s="245" t="s">
        <v>233</v>
      </c>
    </row>
    <row r="280" spans="1:42" x14ac:dyDescent="0.3">
      <c r="A280" s="245">
        <v>120194</v>
      </c>
      <c r="B280" s="245" t="s">
        <v>549</v>
      </c>
      <c r="C280" s="245" t="s">
        <v>234</v>
      </c>
      <c r="D280" s="245" t="s">
        <v>232</v>
      </c>
      <c r="E280" s="245" t="s">
        <v>232</v>
      </c>
      <c r="F280" s="245" t="s">
        <v>234</v>
      </c>
      <c r="G280" s="245" t="s">
        <v>234</v>
      </c>
      <c r="H280" s="245" t="s">
        <v>234</v>
      </c>
      <c r="I280" s="245" t="s">
        <v>234</v>
      </c>
      <c r="J280" s="245" t="s">
        <v>234</v>
      </c>
      <c r="K280" s="245" t="s">
        <v>234</v>
      </c>
      <c r="L280" s="245" t="s">
        <v>234</v>
      </c>
      <c r="M280" s="245" t="s">
        <v>234</v>
      </c>
      <c r="N280" s="245" t="s">
        <v>234</v>
      </c>
      <c r="O280" s="245" t="s">
        <v>234</v>
      </c>
      <c r="P280" s="245" t="s">
        <v>234</v>
      </c>
      <c r="Q280" s="245" t="s">
        <v>234</v>
      </c>
      <c r="R280" s="245" t="s">
        <v>234</v>
      </c>
      <c r="S280" s="245" t="s">
        <v>233</v>
      </c>
      <c r="T280" s="245" t="s">
        <v>234</v>
      </c>
      <c r="U280" s="245" t="s">
        <v>233</v>
      </c>
      <c r="V280" s="245" t="s">
        <v>234</v>
      </c>
    </row>
    <row r="281" spans="1:42" x14ac:dyDescent="0.3">
      <c r="A281" s="245">
        <v>120206</v>
      </c>
      <c r="B281" s="245" t="s">
        <v>549</v>
      </c>
      <c r="C281" s="245" t="s">
        <v>234</v>
      </c>
      <c r="D281" s="245" t="s">
        <v>234</v>
      </c>
      <c r="E281" s="245" t="s">
        <v>234</v>
      </c>
      <c r="F281" s="245" t="s">
        <v>234</v>
      </c>
      <c r="G281" s="245" t="s">
        <v>234</v>
      </c>
      <c r="H281" s="245" t="s">
        <v>234</v>
      </c>
      <c r="I281" s="245" t="s">
        <v>234</v>
      </c>
      <c r="J281" s="245" t="s">
        <v>234</v>
      </c>
      <c r="K281" s="245" t="s">
        <v>234</v>
      </c>
      <c r="L281" s="245" t="s">
        <v>234</v>
      </c>
      <c r="M281" s="245" t="s">
        <v>234</v>
      </c>
      <c r="N281" s="245" t="s">
        <v>232</v>
      </c>
      <c r="O281" s="245" t="s">
        <v>234</v>
      </c>
      <c r="P281" s="245" t="s">
        <v>234</v>
      </c>
      <c r="Q281" s="245" t="s">
        <v>233</v>
      </c>
      <c r="R281" s="245" t="s">
        <v>234</v>
      </c>
      <c r="S281" s="245" t="s">
        <v>233</v>
      </c>
      <c r="T281" s="245" t="s">
        <v>233</v>
      </c>
      <c r="U281" s="245" t="s">
        <v>233</v>
      </c>
      <c r="V281" s="245" t="s">
        <v>233</v>
      </c>
    </row>
    <row r="282" spans="1:42" x14ac:dyDescent="0.3">
      <c r="A282" s="245">
        <v>120211</v>
      </c>
      <c r="B282" s="245" t="s">
        <v>549</v>
      </c>
      <c r="C282" s="245" t="s">
        <v>234</v>
      </c>
      <c r="D282" s="245" t="s">
        <v>232</v>
      </c>
      <c r="E282" s="245" t="s">
        <v>234</v>
      </c>
      <c r="F282" s="245" t="s">
        <v>232</v>
      </c>
      <c r="G282" s="245" t="s">
        <v>232</v>
      </c>
      <c r="H282" s="245" t="s">
        <v>232</v>
      </c>
      <c r="I282" s="245" t="s">
        <v>232</v>
      </c>
      <c r="J282" s="245" t="s">
        <v>232</v>
      </c>
      <c r="K282" s="245" t="s">
        <v>234</v>
      </c>
      <c r="L282" s="245" t="s">
        <v>234</v>
      </c>
      <c r="M282" s="245" t="s">
        <v>234</v>
      </c>
      <c r="N282" s="245" t="s">
        <v>232</v>
      </c>
      <c r="O282" s="245" t="s">
        <v>233</v>
      </c>
      <c r="P282" s="245" t="s">
        <v>234</v>
      </c>
      <c r="Q282" s="245" t="s">
        <v>233</v>
      </c>
      <c r="R282" s="245" t="s">
        <v>234</v>
      </c>
      <c r="S282" s="245" t="s">
        <v>234</v>
      </c>
      <c r="T282" s="245" t="s">
        <v>233</v>
      </c>
      <c r="U282" s="245" t="s">
        <v>234</v>
      </c>
      <c r="V282" s="245" t="s">
        <v>234</v>
      </c>
      <c r="W282" s="245" t="s">
        <v>406</v>
      </c>
      <c r="X282" s="245" t="s">
        <v>406</v>
      </c>
      <c r="Y282" s="245" t="s">
        <v>406</v>
      </c>
      <c r="Z282" s="245" t="s">
        <v>406</v>
      </c>
      <c r="AA282" s="245" t="s">
        <v>406</v>
      </c>
      <c r="AB282" s="245" t="s">
        <v>406</v>
      </c>
      <c r="AC282" s="245" t="s">
        <v>406</v>
      </c>
      <c r="AD282" s="245" t="s">
        <v>406</v>
      </c>
      <c r="AE282" s="245" t="s">
        <v>406</v>
      </c>
      <c r="AF282" s="245" t="s">
        <v>406</v>
      </c>
      <c r="AG282" s="245" t="s">
        <v>406</v>
      </c>
      <c r="AH282" s="245" t="s">
        <v>406</v>
      </c>
      <c r="AI282" s="245" t="s">
        <v>406</v>
      </c>
      <c r="AJ282" s="245" t="s">
        <v>406</v>
      </c>
      <c r="AK282" s="245" t="s">
        <v>406</v>
      </c>
      <c r="AL282" s="245" t="s">
        <v>406</v>
      </c>
      <c r="AM282" s="245" t="s">
        <v>406</v>
      </c>
      <c r="AN282" s="245" t="s">
        <v>406</v>
      </c>
      <c r="AO282" s="245" t="s">
        <v>406</v>
      </c>
      <c r="AP282" s="245" t="s">
        <v>406</v>
      </c>
    </row>
    <row r="283" spans="1:42" x14ac:dyDescent="0.3">
      <c r="A283" s="245">
        <v>120212</v>
      </c>
      <c r="B283" s="245" t="s">
        <v>549</v>
      </c>
      <c r="C283" s="245" t="s">
        <v>234</v>
      </c>
      <c r="D283" s="245" t="s">
        <v>232</v>
      </c>
      <c r="E283" s="245" t="s">
        <v>232</v>
      </c>
      <c r="F283" s="245" t="s">
        <v>232</v>
      </c>
      <c r="G283" s="245" t="s">
        <v>234</v>
      </c>
      <c r="H283" s="245" t="s">
        <v>234</v>
      </c>
      <c r="I283" s="245" t="s">
        <v>234</v>
      </c>
      <c r="J283" s="245" t="s">
        <v>234</v>
      </c>
      <c r="K283" s="245" t="s">
        <v>233</v>
      </c>
      <c r="L283" s="245" t="s">
        <v>234</v>
      </c>
      <c r="M283" s="245" t="s">
        <v>234</v>
      </c>
      <c r="N283" s="245" t="s">
        <v>232</v>
      </c>
      <c r="O283" s="245" t="s">
        <v>234</v>
      </c>
      <c r="P283" s="245" t="s">
        <v>232</v>
      </c>
      <c r="Q283" s="245" t="s">
        <v>232</v>
      </c>
      <c r="R283" s="245" t="s">
        <v>233</v>
      </c>
      <c r="S283" s="245" t="s">
        <v>233</v>
      </c>
      <c r="T283" s="245" t="s">
        <v>234</v>
      </c>
      <c r="U283" s="245" t="s">
        <v>234</v>
      </c>
      <c r="V283" s="245" t="s">
        <v>233</v>
      </c>
      <c r="W283" s="245" t="s">
        <v>406</v>
      </c>
      <c r="X283" s="245" t="s">
        <v>406</v>
      </c>
      <c r="Y283" s="245" t="s">
        <v>406</v>
      </c>
      <c r="Z283" s="245" t="s">
        <v>406</v>
      </c>
      <c r="AA283" s="245" t="s">
        <v>406</v>
      </c>
      <c r="AB283" s="245" t="s">
        <v>406</v>
      </c>
      <c r="AC283" s="245" t="s">
        <v>406</v>
      </c>
      <c r="AD283" s="245" t="s">
        <v>406</v>
      </c>
      <c r="AE283" s="245" t="s">
        <v>406</v>
      </c>
      <c r="AF283" s="245" t="s">
        <v>406</v>
      </c>
      <c r="AG283" s="245" t="s">
        <v>406</v>
      </c>
      <c r="AH283" s="245" t="s">
        <v>406</v>
      </c>
      <c r="AI283" s="245" t="s">
        <v>406</v>
      </c>
      <c r="AJ283" s="245" t="s">
        <v>406</v>
      </c>
      <c r="AK283" s="245" t="s">
        <v>406</v>
      </c>
      <c r="AL283" s="245" t="s">
        <v>406</v>
      </c>
      <c r="AM283" s="245" t="s">
        <v>406</v>
      </c>
      <c r="AN283" s="245" t="s">
        <v>406</v>
      </c>
      <c r="AO283" s="245" t="s">
        <v>406</v>
      </c>
      <c r="AP283" s="245" t="s">
        <v>406</v>
      </c>
    </row>
    <row r="284" spans="1:42" x14ac:dyDescent="0.3">
      <c r="A284" s="245">
        <v>120230</v>
      </c>
      <c r="B284" s="245" t="s">
        <v>549</v>
      </c>
      <c r="C284" s="245" t="s">
        <v>234</v>
      </c>
      <c r="D284" s="245" t="s">
        <v>232</v>
      </c>
      <c r="E284" s="245" t="s">
        <v>234</v>
      </c>
      <c r="F284" s="245" t="s">
        <v>232</v>
      </c>
      <c r="G284" s="245" t="s">
        <v>232</v>
      </c>
      <c r="H284" s="245" t="s">
        <v>232</v>
      </c>
      <c r="I284" s="245" t="s">
        <v>234</v>
      </c>
      <c r="J284" s="245" t="s">
        <v>234</v>
      </c>
      <c r="K284" s="245" t="s">
        <v>232</v>
      </c>
      <c r="L284" s="245" t="s">
        <v>232</v>
      </c>
      <c r="M284" s="245" t="s">
        <v>234</v>
      </c>
      <c r="N284" s="245" t="s">
        <v>234</v>
      </c>
      <c r="O284" s="245" t="s">
        <v>234</v>
      </c>
      <c r="P284" s="245" t="s">
        <v>234</v>
      </c>
      <c r="Q284" s="245" t="s">
        <v>234</v>
      </c>
      <c r="R284" s="245" t="s">
        <v>234</v>
      </c>
      <c r="S284" s="245" t="s">
        <v>234</v>
      </c>
      <c r="T284" s="245" t="s">
        <v>234</v>
      </c>
      <c r="U284" s="245" t="s">
        <v>234</v>
      </c>
      <c r="V284" s="245" t="s">
        <v>234</v>
      </c>
    </row>
    <row r="285" spans="1:42" x14ac:dyDescent="0.3">
      <c r="A285" s="245">
        <v>120237</v>
      </c>
      <c r="B285" s="245" t="s">
        <v>549</v>
      </c>
      <c r="C285" s="245" t="s">
        <v>234</v>
      </c>
      <c r="D285" s="245" t="s">
        <v>232</v>
      </c>
      <c r="E285" s="245" t="s">
        <v>232</v>
      </c>
      <c r="F285" s="245" t="s">
        <v>232</v>
      </c>
      <c r="G285" s="245" t="s">
        <v>232</v>
      </c>
      <c r="H285" s="245" t="s">
        <v>234</v>
      </c>
      <c r="I285" s="245" t="s">
        <v>234</v>
      </c>
      <c r="J285" s="245" t="s">
        <v>232</v>
      </c>
      <c r="K285" s="245" t="s">
        <v>232</v>
      </c>
      <c r="L285" s="245" t="s">
        <v>232</v>
      </c>
      <c r="M285" s="245" t="s">
        <v>234</v>
      </c>
      <c r="N285" s="245" t="s">
        <v>232</v>
      </c>
      <c r="O285" s="245" t="s">
        <v>232</v>
      </c>
      <c r="P285" s="245" t="s">
        <v>234</v>
      </c>
      <c r="Q285" s="245" t="s">
        <v>232</v>
      </c>
      <c r="R285" s="245" t="s">
        <v>233</v>
      </c>
      <c r="S285" s="245" t="s">
        <v>233</v>
      </c>
      <c r="T285" s="245" t="s">
        <v>233</v>
      </c>
      <c r="U285" s="245" t="s">
        <v>233</v>
      </c>
      <c r="V285" s="245" t="s">
        <v>233</v>
      </c>
      <c r="W285" s="245" t="s">
        <v>406</v>
      </c>
      <c r="X285" s="245" t="s">
        <v>406</v>
      </c>
      <c r="Y285" s="245" t="s">
        <v>406</v>
      </c>
      <c r="Z285" s="245" t="s">
        <v>406</v>
      </c>
      <c r="AA285" s="245" t="s">
        <v>406</v>
      </c>
      <c r="AB285" s="245" t="s">
        <v>406</v>
      </c>
      <c r="AC285" s="245" t="s">
        <v>406</v>
      </c>
      <c r="AD285" s="245" t="s">
        <v>406</v>
      </c>
      <c r="AE285" s="245" t="s">
        <v>406</v>
      </c>
      <c r="AF285" s="245" t="s">
        <v>406</v>
      </c>
      <c r="AG285" s="245" t="s">
        <v>406</v>
      </c>
      <c r="AH285" s="245" t="s">
        <v>406</v>
      </c>
      <c r="AI285" s="245" t="s">
        <v>406</v>
      </c>
      <c r="AJ285" s="245" t="s">
        <v>406</v>
      </c>
      <c r="AK285" s="245" t="s">
        <v>406</v>
      </c>
      <c r="AL285" s="245" t="s">
        <v>406</v>
      </c>
      <c r="AM285" s="245" t="s">
        <v>406</v>
      </c>
      <c r="AN285" s="245" t="s">
        <v>406</v>
      </c>
      <c r="AO285" s="245" t="s">
        <v>406</v>
      </c>
      <c r="AP285" s="245" t="s">
        <v>406</v>
      </c>
    </row>
    <row r="286" spans="1:42" x14ac:dyDescent="0.3">
      <c r="A286" s="245">
        <v>120251</v>
      </c>
      <c r="B286" s="245" t="s">
        <v>549</v>
      </c>
      <c r="C286" s="245" t="s">
        <v>234</v>
      </c>
      <c r="D286" s="245" t="s">
        <v>233</v>
      </c>
      <c r="E286" s="245" t="s">
        <v>234</v>
      </c>
      <c r="F286" s="245" t="s">
        <v>234</v>
      </c>
      <c r="G286" s="245" t="s">
        <v>234</v>
      </c>
      <c r="H286" s="245" t="s">
        <v>234</v>
      </c>
      <c r="I286" s="245" t="s">
        <v>234</v>
      </c>
      <c r="J286" s="245" t="s">
        <v>234</v>
      </c>
      <c r="K286" s="245" t="s">
        <v>234</v>
      </c>
      <c r="L286" s="245" t="s">
        <v>234</v>
      </c>
      <c r="M286" s="245" t="s">
        <v>233</v>
      </c>
      <c r="N286" s="245" t="s">
        <v>234</v>
      </c>
      <c r="O286" s="245" t="s">
        <v>234</v>
      </c>
      <c r="P286" s="245" t="s">
        <v>234</v>
      </c>
      <c r="Q286" s="245" t="s">
        <v>233</v>
      </c>
      <c r="R286" s="245" t="s">
        <v>234</v>
      </c>
      <c r="S286" s="245" t="s">
        <v>234</v>
      </c>
      <c r="T286" s="245" t="s">
        <v>234</v>
      </c>
      <c r="U286" s="245" t="s">
        <v>234</v>
      </c>
      <c r="V286" s="245" t="s">
        <v>234</v>
      </c>
    </row>
    <row r="287" spans="1:42" x14ac:dyDescent="0.3">
      <c r="A287" s="245">
        <v>120252</v>
      </c>
      <c r="B287" s="245" t="s">
        <v>549</v>
      </c>
      <c r="C287" s="245" t="s">
        <v>233</v>
      </c>
      <c r="D287" s="245" t="s">
        <v>234</v>
      </c>
      <c r="E287" s="245" t="s">
        <v>233</v>
      </c>
      <c r="F287" s="245" t="s">
        <v>234</v>
      </c>
      <c r="G287" s="245" t="s">
        <v>233</v>
      </c>
      <c r="H287" s="245" t="s">
        <v>234</v>
      </c>
      <c r="I287" s="245" t="s">
        <v>234</v>
      </c>
      <c r="J287" s="245" t="s">
        <v>234</v>
      </c>
      <c r="K287" s="245" t="s">
        <v>234</v>
      </c>
      <c r="L287" s="245" t="s">
        <v>234</v>
      </c>
      <c r="M287" s="245" t="s">
        <v>234</v>
      </c>
      <c r="N287" s="245" t="s">
        <v>234</v>
      </c>
      <c r="O287" s="245" t="s">
        <v>234</v>
      </c>
      <c r="P287" s="245" t="s">
        <v>234</v>
      </c>
      <c r="Q287" s="245" t="s">
        <v>234</v>
      </c>
      <c r="R287" s="245" t="s">
        <v>234</v>
      </c>
      <c r="S287" s="245" t="s">
        <v>233</v>
      </c>
      <c r="T287" s="245" t="s">
        <v>233</v>
      </c>
      <c r="U287" s="245" t="s">
        <v>234</v>
      </c>
      <c r="V287" s="245" t="s">
        <v>233</v>
      </c>
      <c r="W287" s="245" t="s">
        <v>406</v>
      </c>
      <c r="X287" s="245" t="s">
        <v>406</v>
      </c>
      <c r="Y287" s="245" t="s">
        <v>406</v>
      </c>
      <c r="Z287" s="245" t="s">
        <v>406</v>
      </c>
      <c r="AA287" s="245" t="s">
        <v>406</v>
      </c>
      <c r="AB287" s="245" t="s">
        <v>406</v>
      </c>
      <c r="AC287" s="245" t="s">
        <v>406</v>
      </c>
      <c r="AD287" s="245" t="s">
        <v>406</v>
      </c>
      <c r="AE287" s="245" t="s">
        <v>406</v>
      </c>
      <c r="AF287" s="245" t="s">
        <v>406</v>
      </c>
      <c r="AG287" s="245" t="s">
        <v>406</v>
      </c>
      <c r="AH287" s="245" t="s">
        <v>406</v>
      </c>
      <c r="AI287" s="245" t="s">
        <v>406</v>
      </c>
      <c r="AJ287" s="245" t="s">
        <v>406</v>
      </c>
      <c r="AK287" s="245" t="s">
        <v>406</v>
      </c>
      <c r="AL287" s="245" t="s">
        <v>406</v>
      </c>
      <c r="AM287" s="245" t="s">
        <v>406</v>
      </c>
      <c r="AN287" s="245" t="s">
        <v>406</v>
      </c>
      <c r="AO287" s="245" t="s">
        <v>406</v>
      </c>
      <c r="AP287" s="245" t="s">
        <v>406</v>
      </c>
    </row>
    <row r="288" spans="1:42" x14ac:dyDescent="0.3">
      <c r="A288" s="245">
        <v>120255</v>
      </c>
      <c r="B288" s="245" t="s">
        <v>549</v>
      </c>
      <c r="C288" s="245" t="s">
        <v>233</v>
      </c>
      <c r="D288" s="245" t="s">
        <v>233</v>
      </c>
      <c r="E288" s="245" t="s">
        <v>232</v>
      </c>
      <c r="F288" s="245" t="s">
        <v>233</v>
      </c>
      <c r="G288" s="245" t="s">
        <v>234</v>
      </c>
      <c r="H288" s="245" t="s">
        <v>234</v>
      </c>
      <c r="I288" s="245" t="s">
        <v>232</v>
      </c>
      <c r="J288" s="245" t="s">
        <v>234</v>
      </c>
      <c r="K288" s="245" t="s">
        <v>234</v>
      </c>
      <c r="L288" s="245" t="s">
        <v>232</v>
      </c>
      <c r="M288" s="245" t="s">
        <v>233</v>
      </c>
      <c r="N288" s="245" t="s">
        <v>234</v>
      </c>
      <c r="O288" s="245" t="s">
        <v>232</v>
      </c>
      <c r="P288" s="245" t="s">
        <v>234</v>
      </c>
      <c r="Q288" s="245" t="s">
        <v>234</v>
      </c>
      <c r="R288" s="245" t="s">
        <v>233</v>
      </c>
      <c r="S288" s="245" t="s">
        <v>232</v>
      </c>
      <c r="T288" s="245" t="s">
        <v>232</v>
      </c>
      <c r="U288" s="245" t="s">
        <v>232</v>
      </c>
      <c r="V288" s="245" t="s">
        <v>232</v>
      </c>
    </row>
    <row r="289" spans="1:42" x14ac:dyDescent="0.3">
      <c r="A289" s="245">
        <v>120263</v>
      </c>
      <c r="B289" s="245" t="s">
        <v>549</v>
      </c>
      <c r="C289" s="245" t="s">
        <v>234</v>
      </c>
      <c r="D289" s="245" t="s">
        <v>234</v>
      </c>
      <c r="E289" s="245" t="s">
        <v>232</v>
      </c>
      <c r="F289" s="245" t="s">
        <v>232</v>
      </c>
      <c r="G289" s="245" t="s">
        <v>232</v>
      </c>
      <c r="H289" s="245" t="s">
        <v>234</v>
      </c>
      <c r="I289" s="245" t="s">
        <v>232</v>
      </c>
      <c r="J289" s="245" t="s">
        <v>232</v>
      </c>
      <c r="K289" s="245" t="s">
        <v>233</v>
      </c>
      <c r="L289" s="245" t="s">
        <v>232</v>
      </c>
      <c r="M289" s="245" t="s">
        <v>234</v>
      </c>
      <c r="N289" s="245" t="s">
        <v>232</v>
      </c>
      <c r="O289" s="245" t="s">
        <v>234</v>
      </c>
      <c r="P289" s="245" t="s">
        <v>233</v>
      </c>
      <c r="Q289" s="245" t="s">
        <v>233</v>
      </c>
      <c r="R289" s="245" t="s">
        <v>233</v>
      </c>
      <c r="S289" s="245" t="s">
        <v>234</v>
      </c>
      <c r="T289" s="245" t="s">
        <v>233</v>
      </c>
      <c r="U289" s="245" t="s">
        <v>233</v>
      </c>
      <c r="V289" s="245" t="s">
        <v>234</v>
      </c>
      <c r="W289" s="245" t="s">
        <v>406</v>
      </c>
      <c r="X289" s="245" t="s">
        <v>406</v>
      </c>
      <c r="Y289" s="245" t="s">
        <v>406</v>
      </c>
      <c r="Z289" s="245" t="s">
        <v>406</v>
      </c>
      <c r="AA289" s="245" t="s">
        <v>406</v>
      </c>
      <c r="AB289" s="245" t="s">
        <v>406</v>
      </c>
      <c r="AC289" s="245" t="s">
        <v>406</v>
      </c>
      <c r="AD289" s="245" t="s">
        <v>406</v>
      </c>
      <c r="AE289" s="245" t="s">
        <v>406</v>
      </c>
      <c r="AF289" s="245" t="s">
        <v>406</v>
      </c>
      <c r="AG289" s="245" t="s">
        <v>406</v>
      </c>
      <c r="AH289" s="245" t="s">
        <v>406</v>
      </c>
      <c r="AI289" s="245" t="s">
        <v>406</v>
      </c>
      <c r="AJ289" s="245" t="s">
        <v>406</v>
      </c>
      <c r="AK289" s="245" t="s">
        <v>406</v>
      </c>
      <c r="AL289" s="245" t="s">
        <v>406</v>
      </c>
      <c r="AM289" s="245" t="s">
        <v>406</v>
      </c>
      <c r="AN289" s="245" t="s">
        <v>406</v>
      </c>
      <c r="AO289" s="245" t="s">
        <v>406</v>
      </c>
      <c r="AP289" s="245" t="s">
        <v>406</v>
      </c>
    </row>
    <row r="290" spans="1:42" x14ac:dyDescent="0.3">
      <c r="A290" s="245">
        <v>120267</v>
      </c>
      <c r="B290" s="245" t="s">
        <v>549</v>
      </c>
      <c r="C290" s="245" t="s">
        <v>234</v>
      </c>
      <c r="D290" s="245" t="s">
        <v>234</v>
      </c>
      <c r="E290" s="245" t="s">
        <v>234</v>
      </c>
      <c r="F290" s="245" t="s">
        <v>232</v>
      </c>
      <c r="G290" s="245" t="s">
        <v>232</v>
      </c>
      <c r="H290" s="245" t="s">
        <v>234</v>
      </c>
      <c r="I290" s="245" t="s">
        <v>234</v>
      </c>
      <c r="J290" s="245" t="s">
        <v>234</v>
      </c>
      <c r="K290" s="245" t="s">
        <v>234</v>
      </c>
      <c r="L290" s="245" t="s">
        <v>234</v>
      </c>
      <c r="M290" s="245" t="s">
        <v>234</v>
      </c>
      <c r="N290" s="245" t="s">
        <v>234</v>
      </c>
      <c r="O290" s="245" t="s">
        <v>234</v>
      </c>
      <c r="P290" s="245" t="s">
        <v>234</v>
      </c>
      <c r="Q290" s="245" t="s">
        <v>234</v>
      </c>
      <c r="R290" s="245" t="s">
        <v>234</v>
      </c>
      <c r="S290" s="245" t="s">
        <v>234</v>
      </c>
      <c r="T290" s="245" t="s">
        <v>234</v>
      </c>
      <c r="U290" s="245" t="s">
        <v>233</v>
      </c>
      <c r="V290" s="245" t="s">
        <v>234</v>
      </c>
      <c r="W290" s="245" t="s">
        <v>406</v>
      </c>
      <c r="X290" s="245" t="s">
        <v>406</v>
      </c>
      <c r="Y290" s="245" t="s">
        <v>406</v>
      </c>
      <c r="Z290" s="245" t="s">
        <v>406</v>
      </c>
      <c r="AA290" s="245" t="s">
        <v>406</v>
      </c>
      <c r="AB290" s="245" t="s">
        <v>406</v>
      </c>
      <c r="AC290" s="245" t="s">
        <v>406</v>
      </c>
      <c r="AD290" s="245" t="s">
        <v>406</v>
      </c>
      <c r="AE290" s="245" t="s">
        <v>406</v>
      </c>
      <c r="AF290" s="245" t="s">
        <v>406</v>
      </c>
      <c r="AG290" s="245" t="s">
        <v>406</v>
      </c>
      <c r="AH290" s="245" t="s">
        <v>406</v>
      </c>
      <c r="AI290" s="245" t="s">
        <v>406</v>
      </c>
      <c r="AJ290" s="245" t="s">
        <v>406</v>
      </c>
      <c r="AK290" s="245" t="s">
        <v>406</v>
      </c>
      <c r="AL290" s="245" t="s">
        <v>406</v>
      </c>
      <c r="AM290" s="245" t="s">
        <v>406</v>
      </c>
      <c r="AN290" s="245" t="s">
        <v>406</v>
      </c>
      <c r="AO290" s="245" t="s">
        <v>406</v>
      </c>
      <c r="AP290" s="245" t="s">
        <v>406</v>
      </c>
    </row>
    <row r="291" spans="1:42" x14ac:dyDescent="0.3">
      <c r="A291" s="245">
        <v>120310</v>
      </c>
      <c r="B291" s="245" t="s">
        <v>549</v>
      </c>
      <c r="C291" s="245" t="s">
        <v>232</v>
      </c>
      <c r="D291" s="245" t="s">
        <v>234</v>
      </c>
      <c r="E291" s="245" t="s">
        <v>234</v>
      </c>
      <c r="F291" s="245" t="s">
        <v>232</v>
      </c>
      <c r="G291" s="245" t="s">
        <v>234</v>
      </c>
      <c r="H291" s="245" t="s">
        <v>234</v>
      </c>
      <c r="I291" s="245" t="s">
        <v>232</v>
      </c>
      <c r="J291" s="245" t="s">
        <v>232</v>
      </c>
      <c r="K291" s="245" t="s">
        <v>234</v>
      </c>
      <c r="L291" s="245" t="s">
        <v>234</v>
      </c>
      <c r="M291" s="245" t="s">
        <v>234</v>
      </c>
      <c r="N291" s="245" t="s">
        <v>232</v>
      </c>
      <c r="O291" s="245" t="s">
        <v>234</v>
      </c>
      <c r="P291" s="245" t="s">
        <v>234</v>
      </c>
      <c r="Q291" s="245" t="s">
        <v>232</v>
      </c>
      <c r="R291" s="245" t="s">
        <v>234</v>
      </c>
      <c r="S291" s="245" t="s">
        <v>234</v>
      </c>
      <c r="T291" s="245" t="s">
        <v>233</v>
      </c>
      <c r="U291" s="245" t="s">
        <v>234</v>
      </c>
      <c r="V291" s="245" t="s">
        <v>233</v>
      </c>
      <c r="W291" s="245" t="s">
        <v>406</v>
      </c>
      <c r="X291" s="245" t="s">
        <v>406</v>
      </c>
      <c r="Y291" s="245" t="s">
        <v>406</v>
      </c>
      <c r="Z291" s="245" t="s">
        <v>406</v>
      </c>
      <c r="AA291" s="245" t="s">
        <v>406</v>
      </c>
      <c r="AB291" s="245" t="s">
        <v>406</v>
      </c>
      <c r="AC291" s="245" t="s">
        <v>406</v>
      </c>
      <c r="AD291" s="245" t="s">
        <v>406</v>
      </c>
      <c r="AE291" s="245" t="s">
        <v>406</v>
      </c>
      <c r="AF291" s="245" t="s">
        <v>406</v>
      </c>
      <c r="AG291" s="245" t="s">
        <v>406</v>
      </c>
      <c r="AH291" s="245" t="s">
        <v>406</v>
      </c>
      <c r="AI291" s="245" t="s">
        <v>406</v>
      </c>
      <c r="AJ291" s="245" t="s">
        <v>406</v>
      </c>
      <c r="AK291" s="245" t="s">
        <v>406</v>
      </c>
      <c r="AL291" s="245" t="s">
        <v>406</v>
      </c>
      <c r="AM291" s="245" t="s">
        <v>406</v>
      </c>
      <c r="AN291" s="245" t="s">
        <v>406</v>
      </c>
      <c r="AO291" s="245" t="s">
        <v>406</v>
      </c>
      <c r="AP291" s="245" t="s">
        <v>406</v>
      </c>
    </row>
    <row r="292" spans="1:42" x14ac:dyDescent="0.3">
      <c r="A292" s="245">
        <v>120324</v>
      </c>
      <c r="B292" s="245" t="s">
        <v>549</v>
      </c>
      <c r="C292" s="245" t="s">
        <v>232</v>
      </c>
      <c r="D292" s="245" t="s">
        <v>232</v>
      </c>
      <c r="E292" s="245" t="s">
        <v>232</v>
      </c>
      <c r="F292" s="245" t="s">
        <v>232</v>
      </c>
      <c r="G292" s="245" t="s">
        <v>234</v>
      </c>
      <c r="H292" s="245" t="s">
        <v>234</v>
      </c>
      <c r="I292" s="245" t="s">
        <v>234</v>
      </c>
      <c r="J292" s="245" t="s">
        <v>234</v>
      </c>
      <c r="K292" s="245" t="s">
        <v>234</v>
      </c>
      <c r="L292" s="245" t="s">
        <v>232</v>
      </c>
      <c r="M292" s="245" t="s">
        <v>233</v>
      </c>
      <c r="N292" s="245" t="s">
        <v>233</v>
      </c>
      <c r="O292" s="245" t="s">
        <v>233</v>
      </c>
      <c r="P292" s="245" t="s">
        <v>233</v>
      </c>
      <c r="Q292" s="245" t="s">
        <v>233</v>
      </c>
      <c r="R292" s="245" t="s">
        <v>233</v>
      </c>
      <c r="S292" s="245" t="s">
        <v>233</v>
      </c>
      <c r="T292" s="245" t="s">
        <v>233</v>
      </c>
      <c r="U292" s="245" t="s">
        <v>233</v>
      </c>
      <c r="V292" s="245" t="s">
        <v>233</v>
      </c>
    </row>
    <row r="293" spans="1:42" x14ac:dyDescent="0.3">
      <c r="A293" s="245">
        <v>120330</v>
      </c>
      <c r="B293" s="245" t="s">
        <v>549</v>
      </c>
      <c r="C293" s="245" t="s">
        <v>232</v>
      </c>
      <c r="D293" s="245" t="s">
        <v>234</v>
      </c>
      <c r="E293" s="245" t="s">
        <v>234</v>
      </c>
      <c r="F293" s="245" t="s">
        <v>234</v>
      </c>
      <c r="G293" s="245" t="s">
        <v>232</v>
      </c>
      <c r="H293" s="245" t="s">
        <v>232</v>
      </c>
      <c r="I293" s="245" t="s">
        <v>232</v>
      </c>
      <c r="J293" s="245" t="s">
        <v>232</v>
      </c>
      <c r="K293" s="245" t="s">
        <v>234</v>
      </c>
      <c r="L293" s="245" t="s">
        <v>232</v>
      </c>
      <c r="M293" s="245" t="s">
        <v>234</v>
      </c>
      <c r="N293" s="245" t="s">
        <v>232</v>
      </c>
      <c r="O293" s="245" t="s">
        <v>233</v>
      </c>
      <c r="P293" s="245" t="s">
        <v>232</v>
      </c>
      <c r="Q293" s="245" t="s">
        <v>232</v>
      </c>
      <c r="R293" s="245" t="s">
        <v>232</v>
      </c>
      <c r="S293" s="245" t="s">
        <v>232</v>
      </c>
      <c r="T293" s="245" t="s">
        <v>232</v>
      </c>
      <c r="U293" s="245" t="s">
        <v>232</v>
      </c>
      <c r="V293" s="245" t="s">
        <v>232</v>
      </c>
      <c r="W293" s="245" t="s">
        <v>406</v>
      </c>
      <c r="X293" s="245" t="s">
        <v>406</v>
      </c>
      <c r="Y293" s="245" t="s">
        <v>406</v>
      </c>
      <c r="Z293" s="245" t="s">
        <v>406</v>
      </c>
      <c r="AA293" s="245" t="s">
        <v>406</v>
      </c>
      <c r="AB293" s="245" t="s">
        <v>406</v>
      </c>
      <c r="AC293" s="245" t="s">
        <v>406</v>
      </c>
      <c r="AD293" s="245" t="s">
        <v>406</v>
      </c>
      <c r="AE293" s="245" t="s">
        <v>406</v>
      </c>
      <c r="AF293" s="245" t="s">
        <v>406</v>
      </c>
      <c r="AG293" s="245" t="s">
        <v>406</v>
      </c>
      <c r="AH293" s="245" t="s">
        <v>406</v>
      </c>
      <c r="AI293" s="245" t="s">
        <v>406</v>
      </c>
      <c r="AJ293" s="245" t="s">
        <v>406</v>
      </c>
      <c r="AK293" s="245" t="s">
        <v>406</v>
      </c>
      <c r="AL293" s="245" t="s">
        <v>406</v>
      </c>
      <c r="AM293" s="245" t="s">
        <v>406</v>
      </c>
      <c r="AN293" s="245" t="s">
        <v>406</v>
      </c>
      <c r="AO293" s="245" t="s">
        <v>406</v>
      </c>
      <c r="AP293" s="245" t="s">
        <v>406</v>
      </c>
    </row>
    <row r="294" spans="1:42" x14ac:dyDescent="0.3">
      <c r="A294" s="245">
        <v>120332</v>
      </c>
      <c r="B294" s="245" t="s">
        <v>549</v>
      </c>
      <c r="C294" s="245" t="s">
        <v>234</v>
      </c>
      <c r="D294" s="245" t="s">
        <v>234</v>
      </c>
      <c r="E294" s="245" t="s">
        <v>232</v>
      </c>
      <c r="F294" s="245" t="s">
        <v>232</v>
      </c>
      <c r="G294" s="245" t="s">
        <v>234</v>
      </c>
      <c r="H294" s="245" t="s">
        <v>234</v>
      </c>
      <c r="I294" s="245" t="s">
        <v>234</v>
      </c>
      <c r="J294" s="245" t="s">
        <v>234</v>
      </c>
      <c r="K294" s="245" t="s">
        <v>234</v>
      </c>
      <c r="L294" s="245" t="s">
        <v>232</v>
      </c>
      <c r="M294" s="245" t="s">
        <v>233</v>
      </c>
      <c r="N294" s="245" t="s">
        <v>233</v>
      </c>
      <c r="O294" s="245" t="s">
        <v>233</v>
      </c>
      <c r="P294" s="245" t="s">
        <v>233</v>
      </c>
      <c r="Q294" s="245" t="s">
        <v>233</v>
      </c>
      <c r="R294" s="245" t="s">
        <v>233</v>
      </c>
      <c r="S294" s="245" t="s">
        <v>233</v>
      </c>
      <c r="T294" s="245" t="s">
        <v>233</v>
      </c>
      <c r="U294" s="245" t="s">
        <v>233</v>
      </c>
      <c r="V294" s="245" t="s">
        <v>233</v>
      </c>
    </row>
    <row r="295" spans="1:42" x14ac:dyDescent="0.3">
      <c r="A295" s="245">
        <v>120333</v>
      </c>
      <c r="B295" s="245" t="s">
        <v>549</v>
      </c>
      <c r="C295" s="245" t="s">
        <v>234</v>
      </c>
      <c r="D295" s="245" t="s">
        <v>234</v>
      </c>
      <c r="E295" s="245" t="s">
        <v>232</v>
      </c>
      <c r="F295" s="245" t="s">
        <v>232</v>
      </c>
      <c r="G295" s="245" t="s">
        <v>234</v>
      </c>
      <c r="H295" s="245" t="s">
        <v>234</v>
      </c>
      <c r="I295" s="245" t="s">
        <v>234</v>
      </c>
      <c r="J295" s="245" t="s">
        <v>234</v>
      </c>
      <c r="K295" s="245" t="s">
        <v>232</v>
      </c>
      <c r="L295" s="245" t="s">
        <v>234</v>
      </c>
      <c r="M295" s="245" t="s">
        <v>234</v>
      </c>
      <c r="N295" s="245" t="s">
        <v>232</v>
      </c>
      <c r="O295" s="245" t="s">
        <v>234</v>
      </c>
      <c r="P295" s="245" t="s">
        <v>232</v>
      </c>
      <c r="Q295" s="245" t="s">
        <v>232</v>
      </c>
      <c r="R295" s="245" t="s">
        <v>233</v>
      </c>
      <c r="S295" s="245" t="s">
        <v>233</v>
      </c>
      <c r="T295" s="245" t="s">
        <v>233</v>
      </c>
      <c r="U295" s="245" t="s">
        <v>233</v>
      </c>
      <c r="V295" s="245" t="s">
        <v>233</v>
      </c>
    </row>
    <row r="296" spans="1:42" x14ac:dyDescent="0.3">
      <c r="A296" s="245">
        <v>120336</v>
      </c>
      <c r="B296" s="245" t="s">
        <v>549</v>
      </c>
      <c r="C296" s="245" t="s">
        <v>234</v>
      </c>
      <c r="D296" s="245" t="s">
        <v>234</v>
      </c>
      <c r="E296" s="245" t="s">
        <v>232</v>
      </c>
      <c r="F296" s="245" t="s">
        <v>232</v>
      </c>
      <c r="G296" s="245" t="s">
        <v>234</v>
      </c>
      <c r="H296" s="245" t="s">
        <v>234</v>
      </c>
      <c r="I296" s="245" t="s">
        <v>234</v>
      </c>
      <c r="J296" s="245" t="s">
        <v>232</v>
      </c>
      <c r="K296" s="245" t="s">
        <v>234</v>
      </c>
      <c r="L296" s="245" t="s">
        <v>234</v>
      </c>
      <c r="M296" s="245" t="s">
        <v>234</v>
      </c>
      <c r="N296" s="245" t="s">
        <v>234</v>
      </c>
      <c r="O296" s="245" t="s">
        <v>234</v>
      </c>
      <c r="P296" s="245" t="s">
        <v>234</v>
      </c>
      <c r="Q296" s="245" t="s">
        <v>234</v>
      </c>
      <c r="R296" s="245" t="s">
        <v>233</v>
      </c>
      <c r="S296" s="245" t="s">
        <v>233</v>
      </c>
      <c r="T296" s="245" t="s">
        <v>233</v>
      </c>
      <c r="U296" s="245" t="s">
        <v>233</v>
      </c>
      <c r="V296" s="245" t="s">
        <v>233</v>
      </c>
    </row>
    <row r="297" spans="1:42" x14ac:dyDescent="0.3">
      <c r="A297" s="245">
        <v>120347</v>
      </c>
      <c r="B297" s="245" t="s">
        <v>549</v>
      </c>
      <c r="C297" s="245" t="s">
        <v>234</v>
      </c>
      <c r="D297" s="245" t="s">
        <v>234</v>
      </c>
      <c r="E297" s="245" t="s">
        <v>232</v>
      </c>
      <c r="F297" s="245" t="s">
        <v>232</v>
      </c>
      <c r="G297" s="245" t="s">
        <v>232</v>
      </c>
      <c r="H297" s="245" t="s">
        <v>232</v>
      </c>
      <c r="I297" s="245" t="s">
        <v>232</v>
      </c>
      <c r="J297" s="245" t="s">
        <v>232</v>
      </c>
      <c r="K297" s="245" t="s">
        <v>234</v>
      </c>
      <c r="L297" s="245" t="s">
        <v>232</v>
      </c>
      <c r="M297" s="245" t="s">
        <v>234</v>
      </c>
      <c r="N297" s="245" t="s">
        <v>232</v>
      </c>
      <c r="O297" s="245" t="s">
        <v>233</v>
      </c>
      <c r="P297" s="245" t="s">
        <v>234</v>
      </c>
      <c r="Q297" s="245" t="s">
        <v>234</v>
      </c>
      <c r="R297" s="245" t="s">
        <v>234</v>
      </c>
      <c r="S297" s="245" t="s">
        <v>233</v>
      </c>
      <c r="T297" s="245" t="s">
        <v>234</v>
      </c>
      <c r="U297" s="245" t="s">
        <v>234</v>
      </c>
      <c r="V297" s="245" t="s">
        <v>234</v>
      </c>
      <c r="W297" s="245" t="s">
        <v>406</v>
      </c>
      <c r="X297" s="245" t="s">
        <v>406</v>
      </c>
      <c r="Y297" s="245" t="s">
        <v>406</v>
      </c>
      <c r="Z297" s="245" t="s">
        <v>406</v>
      </c>
      <c r="AA297" s="245" t="s">
        <v>406</v>
      </c>
      <c r="AB297" s="245" t="s">
        <v>406</v>
      </c>
      <c r="AC297" s="245" t="s">
        <v>406</v>
      </c>
      <c r="AD297" s="245" t="s">
        <v>406</v>
      </c>
      <c r="AE297" s="245" t="s">
        <v>406</v>
      </c>
      <c r="AF297" s="245" t="s">
        <v>406</v>
      </c>
      <c r="AG297" s="245" t="s">
        <v>406</v>
      </c>
      <c r="AH297" s="245" t="s">
        <v>406</v>
      </c>
      <c r="AI297" s="245" t="s">
        <v>406</v>
      </c>
      <c r="AJ297" s="245" t="s">
        <v>406</v>
      </c>
      <c r="AK297" s="245" t="s">
        <v>406</v>
      </c>
      <c r="AL297" s="245" t="s">
        <v>406</v>
      </c>
      <c r="AM297" s="245" t="s">
        <v>406</v>
      </c>
      <c r="AN297" s="245" t="s">
        <v>406</v>
      </c>
      <c r="AO297" s="245" t="s">
        <v>406</v>
      </c>
      <c r="AP297" s="245" t="s">
        <v>406</v>
      </c>
    </row>
    <row r="298" spans="1:42" x14ac:dyDescent="0.3">
      <c r="A298" s="245">
        <v>120348</v>
      </c>
      <c r="B298" s="245" t="s">
        <v>549</v>
      </c>
      <c r="C298" s="245" t="s">
        <v>232</v>
      </c>
      <c r="D298" s="245" t="s">
        <v>232</v>
      </c>
      <c r="E298" s="245" t="s">
        <v>234</v>
      </c>
      <c r="F298" s="245" t="s">
        <v>234</v>
      </c>
      <c r="G298" s="245" t="s">
        <v>233</v>
      </c>
      <c r="H298" s="245" t="s">
        <v>234</v>
      </c>
      <c r="I298" s="245" t="s">
        <v>234</v>
      </c>
      <c r="J298" s="245" t="s">
        <v>234</v>
      </c>
      <c r="K298" s="245" t="s">
        <v>234</v>
      </c>
      <c r="L298" s="245" t="s">
        <v>233</v>
      </c>
      <c r="M298" s="245" t="s">
        <v>234</v>
      </c>
      <c r="N298" s="245" t="s">
        <v>234</v>
      </c>
      <c r="O298" s="245" t="s">
        <v>234</v>
      </c>
      <c r="P298" s="245" t="s">
        <v>234</v>
      </c>
      <c r="Q298" s="245" t="s">
        <v>234</v>
      </c>
      <c r="R298" s="245" t="s">
        <v>234</v>
      </c>
      <c r="S298" s="245" t="s">
        <v>234</v>
      </c>
      <c r="T298" s="245" t="s">
        <v>234</v>
      </c>
      <c r="U298" s="245" t="s">
        <v>234</v>
      </c>
      <c r="V298" s="245" t="s">
        <v>234</v>
      </c>
      <c r="W298" s="245" t="s">
        <v>406</v>
      </c>
      <c r="X298" s="245" t="s">
        <v>406</v>
      </c>
      <c r="Y298" s="245" t="s">
        <v>406</v>
      </c>
      <c r="Z298" s="245" t="s">
        <v>406</v>
      </c>
      <c r="AA298" s="245" t="s">
        <v>406</v>
      </c>
      <c r="AB298" s="245" t="s">
        <v>406</v>
      </c>
      <c r="AC298" s="245" t="s">
        <v>406</v>
      </c>
      <c r="AD298" s="245" t="s">
        <v>406</v>
      </c>
      <c r="AE298" s="245" t="s">
        <v>406</v>
      </c>
      <c r="AF298" s="245" t="s">
        <v>406</v>
      </c>
      <c r="AG298" s="245" t="s">
        <v>406</v>
      </c>
      <c r="AH298" s="245" t="s">
        <v>406</v>
      </c>
      <c r="AI298" s="245" t="s">
        <v>406</v>
      </c>
      <c r="AJ298" s="245" t="s">
        <v>406</v>
      </c>
      <c r="AK298" s="245" t="s">
        <v>406</v>
      </c>
      <c r="AL298" s="245" t="s">
        <v>406</v>
      </c>
      <c r="AM298" s="245" t="s">
        <v>406</v>
      </c>
      <c r="AN298" s="245" t="s">
        <v>406</v>
      </c>
      <c r="AO298" s="245" t="s">
        <v>406</v>
      </c>
      <c r="AP298" s="245" t="s">
        <v>406</v>
      </c>
    </row>
    <row r="299" spans="1:42" x14ac:dyDescent="0.3">
      <c r="A299" s="245">
        <v>120353</v>
      </c>
      <c r="B299" s="245" t="s">
        <v>549</v>
      </c>
      <c r="C299" s="245" t="s">
        <v>234</v>
      </c>
      <c r="D299" s="245" t="s">
        <v>234</v>
      </c>
      <c r="E299" s="245" t="s">
        <v>232</v>
      </c>
      <c r="F299" s="245" t="s">
        <v>234</v>
      </c>
      <c r="G299" s="245" t="s">
        <v>233</v>
      </c>
      <c r="H299" s="245" t="s">
        <v>234</v>
      </c>
      <c r="I299" s="245" t="s">
        <v>233</v>
      </c>
      <c r="J299" s="245" t="s">
        <v>233</v>
      </c>
      <c r="K299" s="245" t="s">
        <v>234</v>
      </c>
      <c r="L299" s="245" t="s">
        <v>233</v>
      </c>
      <c r="M299" s="245" t="s">
        <v>234</v>
      </c>
      <c r="N299" s="245" t="s">
        <v>232</v>
      </c>
      <c r="O299" s="245" t="s">
        <v>233</v>
      </c>
      <c r="P299" s="245" t="s">
        <v>232</v>
      </c>
      <c r="Q299" s="245" t="s">
        <v>232</v>
      </c>
      <c r="R299" s="245" t="s">
        <v>234</v>
      </c>
      <c r="S299" s="245" t="s">
        <v>234</v>
      </c>
      <c r="T299" s="245" t="s">
        <v>234</v>
      </c>
      <c r="U299" s="245" t="s">
        <v>234</v>
      </c>
      <c r="V299" s="245" t="s">
        <v>234</v>
      </c>
      <c r="W299" s="245" t="s">
        <v>406</v>
      </c>
      <c r="X299" s="245" t="s">
        <v>406</v>
      </c>
      <c r="Y299" s="245" t="s">
        <v>406</v>
      </c>
      <c r="Z299" s="245" t="s">
        <v>406</v>
      </c>
      <c r="AA299" s="245" t="s">
        <v>406</v>
      </c>
      <c r="AB299" s="245" t="s">
        <v>406</v>
      </c>
      <c r="AC299" s="245" t="s">
        <v>406</v>
      </c>
      <c r="AD299" s="245" t="s">
        <v>406</v>
      </c>
      <c r="AE299" s="245" t="s">
        <v>406</v>
      </c>
      <c r="AF299" s="245" t="s">
        <v>406</v>
      </c>
      <c r="AG299" s="245" t="s">
        <v>406</v>
      </c>
      <c r="AH299" s="245" t="s">
        <v>406</v>
      </c>
      <c r="AI299" s="245" t="s">
        <v>406</v>
      </c>
      <c r="AJ299" s="245" t="s">
        <v>406</v>
      </c>
      <c r="AK299" s="245" t="s">
        <v>406</v>
      </c>
      <c r="AL299" s="245" t="s">
        <v>406</v>
      </c>
      <c r="AM299" s="245" t="s">
        <v>406</v>
      </c>
      <c r="AN299" s="245" t="s">
        <v>406</v>
      </c>
      <c r="AO299" s="245" t="s">
        <v>406</v>
      </c>
      <c r="AP299" s="245" t="s">
        <v>406</v>
      </c>
    </row>
    <row r="300" spans="1:42" x14ac:dyDescent="0.3">
      <c r="A300" s="245">
        <v>120365</v>
      </c>
      <c r="B300" s="245" t="s">
        <v>549</v>
      </c>
      <c r="C300" s="245" t="s">
        <v>234</v>
      </c>
      <c r="D300" s="245" t="s">
        <v>232</v>
      </c>
      <c r="E300" s="245" t="s">
        <v>232</v>
      </c>
      <c r="F300" s="245" t="s">
        <v>232</v>
      </c>
      <c r="G300" s="245" t="s">
        <v>234</v>
      </c>
      <c r="H300" s="245" t="s">
        <v>234</v>
      </c>
      <c r="I300" s="245" t="s">
        <v>233</v>
      </c>
      <c r="J300" s="245" t="s">
        <v>232</v>
      </c>
      <c r="K300" s="245" t="s">
        <v>234</v>
      </c>
      <c r="L300" s="245" t="s">
        <v>232</v>
      </c>
      <c r="M300" s="245" t="s">
        <v>232</v>
      </c>
      <c r="N300" s="245" t="s">
        <v>232</v>
      </c>
      <c r="O300" s="245" t="s">
        <v>234</v>
      </c>
      <c r="P300" s="245" t="s">
        <v>233</v>
      </c>
      <c r="Q300" s="245" t="s">
        <v>234</v>
      </c>
      <c r="R300" s="245" t="s">
        <v>234</v>
      </c>
      <c r="S300" s="245" t="s">
        <v>233</v>
      </c>
      <c r="T300" s="245" t="s">
        <v>233</v>
      </c>
      <c r="U300" s="245" t="s">
        <v>233</v>
      </c>
      <c r="V300" s="245" t="s">
        <v>233</v>
      </c>
    </row>
    <row r="301" spans="1:42" x14ac:dyDescent="0.3">
      <c r="A301" s="245">
        <v>120386</v>
      </c>
      <c r="B301" s="245" t="s">
        <v>549</v>
      </c>
      <c r="C301" s="245" t="s">
        <v>232</v>
      </c>
      <c r="D301" s="245" t="s">
        <v>234</v>
      </c>
      <c r="E301" s="245" t="s">
        <v>234</v>
      </c>
      <c r="F301" s="245" t="s">
        <v>232</v>
      </c>
      <c r="G301" s="245" t="s">
        <v>232</v>
      </c>
      <c r="H301" s="245" t="s">
        <v>234</v>
      </c>
      <c r="I301" s="245" t="s">
        <v>232</v>
      </c>
      <c r="J301" s="245" t="s">
        <v>234</v>
      </c>
      <c r="K301" s="245" t="s">
        <v>234</v>
      </c>
      <c r="L301" s="245" t="s">
        <v>232</v>
      </c>
      <c r="M301" s="245" t="s">
        <v>233</v>
      </c>
      <c r="N301" s="245" t="s">
        <v>233</v>
      </c>
      <c r="O301" s="245" t="s">
        <v>234</v>
      </c>
      <c r="P301" s="245" t="s">
        <v>233</v>
      </c>
      <c r="Q301" s="245" t="s">
        <v>234</v>
      </c>
      <c r="R301" s="245" t="s">
        <v>233</v>
      </c>
      <c r="S301" s="245" t="s">
        <v>233</v>
      </c>
      <c r="T301" s="245" t="s">
        <v>233</v>
      </c>
      <c r="U301" s="245" t="s">
        <v>233</v>
      </c>
      <c r="V301" s="245" t="s">
        <v>233</v>
      </c>
      <c r="W301" s="245" t="s">
        <v>406</v>
      </c>
      <c r="X301" s="245" t="s">
        <v>406</v>
      </c>
      <c r="Y301" s="245" t="s">
        <v>406</v>
      </c>
      <c r="Z301" s="245" t="s">
        <v>406</v>
      </c>
      <c r="AA301" s="245" t="s">
        <v>406</v>
      </c>
      <c r="AB301" s="245" t="s">
        <v>406</v>
      </c>
      <c r="AC301" s="245" t="s">
        <v>406</v>
      </c>
      <c r="AD301" s="245" t="s">
        <v>406</v>
      </c>
      <c r="AE301" s="245" t="s">
        <v>406</v>
      </c>
      <c r="AF301" s="245" t="s">
        <v>406</v>
      </c>
      <c r="AG301" s="245" t="s">
        <v>406</v>
      </c>
      <c r="AH301" s="245" t="s">
        <v>406</v>
      </c>
      <c r="AI301" s="245" t="s">
        <v>406</v>
      </c>
      <c r="AJ301" s="245" t="s">
        <v>406</v>
      </c>
      <c r="AK301" s="245" t="s">
        <v>406</v>
      </c>
      <c r="AL301" s="245" t="s">
        <v>406</v>
      </c>
      <c r="AM301" s="245" t="s">
        <v>406</v>
      </c>
      <c r="AN301" s="245" t="s">
        <v>406</v>
      </c>
      <c r="AO301" s="245" t="s">
        <v>406</v>
      </c>
      <c r="AP301" s="245" t="s">
        <v>406</v>
      </c>
    </row>
    <row r="302" spans="1:42" x14ac:dyDescent="0.3">
      <c r="A302" s="245">
        <v>120391</v>
      </c>
      <c r="B302" s="245" t="s">
        <v>549</v>
      </c>
      <c r="C302" s="245" t="s">
        <v>232</v>
      </c>
      <c r="D302" s="245" t="s">
        <v>232</v>
      </c>
      <c r="E302" s="245" t="s">
        <v>234</v>
      </c>
      <c r="F302" s="245" t="s">
        <v>234</v>
      </c>
      <c r="G302" s="245" t="s">
        <v>234</v>
      </c>
      <c r="H302" s="245" t="s">
        <v>234</v>
      </c>
      <c r="I302" s="245" t="s">
        <v>232</v>
      </c>
      <c r="J302" s="245" t="s">
        <v>234</v>
      </c>
      <c r="K302" s="245" t="s">
        <v>234</v>
      </c>
      <c r="L302" s="245" t="s">
        <v>234</v>
      </c>
      <c r="M302" s="245" t="s">
        <v>234</v>
      </c>
      <c r="N302" s="245" t="s">
        <v>232</v>
      </c>
      <c r="O302" s="245" t="s">
        <v>232</v>
      </c>
      <c r="P302" s="245" t="s">
        <v>234</v>
      </c>
      <c r="Q302" s="245" t="s">
        <v>232</v>
      </c>
      <c r="R302" s="245" t="s">
        <v>234</v>
      </c>
      <c r="S302" s="245" t="s">
        <v>233</v>
      </c>
      <c r="T302" s="245" t="s">
        <v>233</v>
      </c>
      <c r="U302" s="245" t="s">
        <v>233</v>
      </c>
      <c r="V302" s="245" t="s">
        <v>234</v>
      </c>
      <c r="W302" s="245" t="s">
        <v>406</v>
      </c>
      <c r="X302" s="245" t="s">
        <v>406</v>
      </c>
      <c r="Y302" s="245" t="s">
        <v>406</v>
      </c>
      <c r="Z302" s="245" t="s">
        <v>406</v>
      </c>
      <c r="AA302" s="245" t="s">
        <v>406</v>
      </c>
      <c r="AB302" s="245" t="s">
        <v>406</v>
      </c>
      <c r="AC302" s="245" t="s">
        <v>406</v>
      </c>
      <c r="AD302" s="245" t="s">
        <v>406</v>
      </c>
      <c r="AE302" s="245" t="s">
        <v>406</v>
      </c>
      <c r="AF302" s="245" t="s">
        <v>406</v>
      </c>
      <c r="AG302" s="245" t="s">
        <v>406</v>
      </c>
      <c r="AH302" s="245" t="s">
        <v>406</v>
      </c>
      <c r="AI302" s="245" t="s">
        <v>406</v>
      </c>
      <c r="AJ302" s="245" t="s">
        <v>406</v>
      </c>
      <c r="AK302" s="245" t="s">
        <v>406</v>
      </c>
      <c r="AL302" s="245" t="s">
        <v>406</v>
      </c>
      <c r="AM302" s="245" t="s">
        <v>406</v>
      </c>
      <c r="AN302" s="245" t="s">
        <v>406</v>
      </c>
      <c r="AO302" s="245" t="s">
        <v>406</v>
      </c>
      <c r="AP302" s="245" t="s">
        <v>406</v>
      </c>
    </row>
    <row r="303" spans="1:42" x14ac:dyDescent="0.3">
      <c r="A303" s="245">
        <v>120393</v>
      </c>
      <c r="B303" s="245" t="s">
        <v>549</v>
      </c>
      <c r="C303" s="245" t="s">
        <v>233</v>
      </c>
      <c r="D303" s="245" t="s">
        <v>234</v>
      </c>
      <c r="E303" s="245" t="s">
        <v>233</v>
      </c>
      <c r="F303" s="245" t="s">
        <v>234</v>
      </c>
      <c r="G303" s="245" t="s">
        <v>233</v>
      </c>
      <c r="H303" s="245" t="s">
        <v>233</v>
      </c>
      <c r="I303" s="245" t="s">
        <v>234</v>
      </c>
      <c r="J303" s="245" t="s">
        <v>233</v>
      </c>
      <c r="K303" s="245" t="s">
        <v>234</v>
      </c>
      <c r="L303" s="245" t="s">
        <v>233</v>
      </c>
      <c r="M303" s="245" t="s">
        <v>234</v>
      </c>
      <c r="N303" s="245" t="s">
        <v>234</v>
      </c>
      <c r="O303" s="245" t="s">
        <v>234</v>
      </c>
      <c r="P303" s="245" t="s">
        <v>234</v>
      </c>
      <c r="Q303" s="245" t="s">
        <v>234</v>
      </c>
      <c r="R303" s="245" t="s">
        <v>232</v>
      </c>
      <c r="S303" s="245" t="s">
        <v>232</v>
      </c>
      <c r="T303" s="245" t="s">
        <v>234</v>
      </c>
      <c r="U303" s="245" t="s">
        <v>233</v>
      </c>
      <c r="V303" s="245" t="s">
        <v>233</v>
      </c>
      <c r="W303" s="245" t="s">
        <v>406</v>
      </c>
      <c r="X303" s="245" t="s">
        <v>406</v>
      </c>
      <c r="Y303" s="245" t="s">
        <v>406</v>
      </c>
      <c r="Z303" s="245" t="s">
        <v>406</v>
      </c>
      <c r="AA303" s="245" t="s">
        <v>406</v>
      </c>
      <c r="AB303" s="245" t="s">
        <v>406</v>
      </c>
      <c r="AC303" s="245" t="s">
        <v>406</v>
      </c>
      <c r="AD303" s="245" t="s">
        <v>406</v>
      </c>
      <c r="AE303" s="245" t="s">
        <v>406</v>
      </c>
      <c r="AF303" s="245" t="s">
        <v>406</v>
      </c>
      <c r="AG303" s="245" t="s">
        <v>406</v>
      </c>
      <c r="AH303" s="245" t="s">
        <v>406</v>
      </c>
      <c r="AI303" s="245" t="s">
        <v>406</v>
      </c>
      <c r="AJ303" s="245" t="s">
        <v>406</v>
      </c>
      <c r="AK303" s="245" t="s">
        <v>406</v>
      </c>
      <c r="AL303" s="245" t="s">
        <v>406</v>
      </c>
      <c r="AM303" s="245" t="s">
        <v>406</v>
      </c>
      <c r="AN303" s="245" t="s">
        <v>406</v>
      </c>
      <c r="AO303" s="245" t="s">
        <v>406</v>
      </c>
      <c r="AP303" s="245" t="s">
        <v>406</v>
      </c>
    </row>
    <row r="304" spans="1:42" x14ac:dyDescent="0.3">
      <c r="A304" s="245">
        <v>120394</v>
      </c>
      <c r="B304" s="245" t="s">
        <v>549</v>
      </c>
      <c r="C304" s="245" t="s">
        <v>234</v>
      </c>
      <c r="D304" s="245" t="s">
        <v>234</v>
      </c>
      <c r="E304" s="245" t="s">
        <v>232</v>
      </c>
      <c r="F304" s="245" t="s">
        <v>234</v>
      </c>
      <c r="G304" s="245" t="s">
        <v>234</v>
      </c>
      <c r="H304" s="245" t="s">
        <v>232</v>
      </c>
      <c r="I304" s="245" t="s">
        <v>232</v>
      </c>
      <c r="J304" s="245" t="s">
        <v>234</v>
      </c>
      <c r="K304" s="245" t="s">
        <v>234</v>
      </c>
      <c r="L304" s="245" t="s">
        <v>234</v>
      </c>
      <c r="M304" s="245" t="s">
        <v>233</v>
      </c>
      <c r="N304" s="245" t="s">
        <v>233</v>
      </c>
      <c r="O304" s="245" t="s">
        <v>233</v>
      </c>
      <c r="P304" s="245" t="s">
        <v>233</v>
      </c>
      <c r="Q304" s="245" t="s">
        <v>233</v>
      </c>
      <c r="R304" s="245" t="s">
        <v>233</v>
      </c>
      <c r="S304" s="245" t="s">
        <v>233</v>
      </c>
      <c r="T304" s="245" t="s">
        <v>233</v>
      </c>
      <c r="U304" s="245" t="s">
        <v>233</v>
      </c>
      <c r="V304" s="245" t="s">
        <v>233</v>
      </c>
    </row>
    <row r="305" spans="1:42" x14ac:dyDescent="0.3">
      <c r="A305" s="245">
        <v>120395</v>
      </c>
      <c r="B305" s="245" t="s">
        <v>549</v>
      </c>
      <c r="C305" s="245" t="s">
        <v>234</v>
      </c>
      <c r="D305" s="245" t="s">
        <v>234</v>
      </c>
      <c r="E305" s="245" t="s">
        <v>234</v>
      </c>
      <c r="F305" s="245" t="s">
        <v>234</v>
      </c>
      <c r="G305" s="245" t="s">
        <v>234</v>
      </c>
      <c r="H305" s="245" t="s">
        <v>234</v>
      </c>
      <c r="I305" s="245" t="s">
        <v>234</v>
      </c>
      <c r="J305" s="245" t="s">
        <v>234</v>
      </c>
      <c r="K305" s="245" t="s">
        <v>233</v>
      </c>
      <c r="L305" s="245" t="s">
        <v>234</v>
      </c>
      <c r="M305" s="245" t="s">
        <v>232</v>
      </c>
      <c r="N305" s="245" t="s">
        <v>232</v>
      </c>
      <c r="O305" s="245" t="s">
        <v>232</v>
      </c>
      <c r="P305" s="245" t="s">
        <v>233</v>
      </c>
      <c r="Q305" s="245" t="s">
        <v>234</v>
      </c>
      <c r="R305" s="245" t="s">
        <v>233</v>
      </c>
      <c r="S305" s="245" t="s">
        <v>233</v>
      </c>
      <c r="T305" s="245" t="s">
        <v>234</v>
      </c>
      <c r="U305" s="245" t="s">
        <v>233</v>
      </c>
      <c r="V305" s="245" t="s">
        <v>233</v>
      </c>
    </row>
    <row r="306" spans="1:42" x14ac:dyDescent="0.3">
      <c r="A306" s="245">
        <v>120408</v>
      </c>
      <c r="B306" s="245" t="s">
        <v>549</v>
      </c>
      <c r="C306" s="245" t="s">
        <v>234</v>
      </c>
      <c r="D306" s="245" t="s">
        <v>234</v>
      </c>
      <c r="E306" s="245" t="s">
        <v>232</v>
      </c>
      <c r="F306" s="245" t="s">
        <v>232</v>
      </c>
      <c r="G306" s="245" t="s">
        <v>234</v>
      </c>
      <c r="H306" s="245" t="s">
        <v>234</v>
      </c>
      <c r="I306" s="245" t="s">
        <v>234</v>
      </c>
      <c r="J306" s="245" t="s">
        <v>232</v>
      </c>
      <c r="K306" s="245" t="s">
        <v>234</v>
      </c>
      <c r="L306" s="245" t="s">
        <v>234</v>
      </c>
      <c r="M306" s="245" t="s">
        <v>233</v>
      </c>
      <c r="N306" s="245" t="s">
        <v>233</v>
      </c>
      <c r="O306" s="245" t="s">
        <v>233</v>
      </c>
      <c r="P306" s="245" t="s">
        <v>233</v>
      </c>
      <c r="Q306" s="245" t="s">
        <v>233</v>
      </c>
      <c r="R306" s="245" t="s">
        <v>233</v>
      </c>
      <c r="S306" s="245" t="s">
        <v>233</v>
      </c>
      <c r="T306" s="245" t="s">
        <v>233</v>
      </c>
      <c r="U306" s="245" t="s">
        <v>233</v>
      </c>
      <c r="V306" s="245" t="s">
        <v>233</v>
      </c>
    </row>
    <row r="307" spans="1:42" x14ac:dyDescent="0.3">
      <c r="A307" s="245">
        <v>120409</v>
      </c>
      <c r="B307" s="245" t="s">
        <v>549</v>
      </c>
      <c r="C307" s="245" t="s">
        <v>232</v>
      </c>
      <c r="D307" s="245" t="s">
        <v>234</v>
      </c>
      <c r="E307" s="245" t="s">
        <v>234</v>
      </c>
      <c r="F307" s="245" t="s">
        <v>232</v>
      </c>
      <c r="G307" s="245" t="s">
        <v>232</v>
      </c>
      <c r="H307" s="245" t="s">
        <v>234</v>
      </c>
      <c r="I307" s="245" t="s">
        <v>233</v>
      </c>
      <c r="J307" s="245" t="s">
        <v>234</v>
      </c>
      <c r="K307" s="245" t="s">
        <v>234</v>
      </c>
      <c r="L307" s="245" t="s">
        <v>234</v>
      </c>
      <c r="M307" s="245" t="s">
        <v>233</v>
      </c>
      <c r="N307" s="245" t="s">
        <v>233</v>
      </c>
      <c r="O307" s="245" t="s">
        <v>233</v>
      </c>
      <c r="P307" s="245" t="s">
        <v>233</v>
      </c>
      <c r="Q307" s="245" t="s">
        <v>233</v>
      </c>
      <c r="R307" s="245" t="s">
        <v>233</v>
      </c>
      <c r="S307" s="245" t="s">
        <v>233</v>
      </c>
      <c r="T307" s="245" t="s">
        <v>233</v>
      </c>
      <c r="U307" s="245" t="s">
        <v>233</v>
      </c>
      <c r="V307" s="245" t="s">
        <v>233</v>
      </c>
    </row>
    <row r="308" spans="1:42" x14ac:dyDescent="0.3">
      <c r="A308" s="245">
        <v>120412</v>
      </c>
      <c r="B308" s="245" t="s">
        <v>549</v>
      </c>
      <c r="C308" s="245" t="s">
        <v>232</v>
      </c>
      <c r="D308" s="245" t="s">
        <v>234</v>
      </c>
      <c r="E308" s="245" t="s">
        <v>234</v>
      </c>
      <c r="F308" s="245" t="s">
        <v>232</v>
      </c>
      <c r="G308" s="245" t="s">
        <v>234</v>
      </c>
      <c r="H308" s="245" t="s">
        <v>234</v>
      </c>
      <c r="I308" s="245" t="s">
        <v>234</v>
      </c>
      <c r="J308" s="245" t="s">
        <v>234</v>
      </c>
      <c r="K308" s="245" t="s">
        <v>234</v>
      </c>
      <c r="L308" s="245" t="s">
        <v>234</v>
      </c>
      <c r="M308" s="245" t="s">
        <v>234</v>
      </c>
      <c r="N308" s="245" t="s">
        <v>232</v>
      </c>
      <c r="O308" s="245" t="s">
        <v>233</v>
      </c>
      <c r="P308" s="245" t="s">
        <v>234</v>
      </c>
      <c r="Q308" s="245" t="s">
        <v>234</v>
      </c>
      <c r="R308" s="245" t="s">
        <v>234</v>
      </c>
      <c r="S308" s="245" t="s">
        <v>234</v>
      </c>
      <c r="T308" s="245" t="s">
        <v>234</v>
      </c>
      <c r="U308" s="245" t="s">
        <v>232</v>
      </c>
      <c r="V308" s="245" t="s">
        <v>233</v>
      </c>
    </row>
    <row r="309" spans="1:42" x14ac:dyDescent="0.3">
      <c r="A309" s="245">
        <v>120416</v>
      </c>
      <c r="B309" s="245" t="s">
        <v>549</v>
      </c>
      <c r="C309" s="245" t="s">
        <v>234</v>
      </c>
      <c r="D309" s="245" t="s">
        <v>234</v>
      </c>
      <c r="E309" s="245" t="s">
        <v>234</v>
      </c>
      <c r="F309" s="245" t="s">
        <v>234</v>
      </c>
      <c r="G309" s="245" t="s">
        <v>234</v>
      </c>
      <c r="H309" s="245" t="s">
        <v>234</v>
      </c>
      <c r="I309" s="245" t="s">
        <v>234</v>
      </c>
      <c r="J309" s="245" t="s">
        <v>232</v>
      </c>
      <c r="K309" s="245" t="s">
        <v>233</v>
      </c>
      <c r="L309" s="245" t="s">
        <v>234</v>
      </c>
      <c r="M309" s="245" t="s">
        <v>234</v>
      </c>
      <c r="N309" s="245" t="s">
        <v>232</v>
      </c>
      <c r="O309" s="245" t="s">
        <v>232</v>
      </c>
      <c r="P309" s="245" t="s">
        <v>234</v>
      </c>
      <c r="Q309" s="245" t="s">
        <v>234</v>
      </c>
      <c r="R309" s="245" t="s">
        <v>234</v>
      </c>
      <c r="S309" s="245" t="s">
        <v>233</v>
      </c>
      <c r="T309" s="245" t="s">
        <v>233</v>
      </c>
      <c r="U309" s="245" t="s">
        <v>233</v>
      </c>
      <c r="V309" s="245" t="s">
        <v>233</v>
      </c>
      <c r="W309" s="245" t="s">
        <v>406</v>
      </c>
      <c r="X309" s="245" t="s">
        <v>406</v>
      </c>
      <c r="Y309" s="245" t="s">
        <v>406</v>
      </c>
      <c r="Z309" s="245" t="s">
        <v>406</v>
      </c>
      <c r="AA309" s="245" t="s">
        <v>406</v>
      </c>
      <c r="AB309" s="245" t="s">
        <v>406</v>
      </c>
      <c r="AC309" s="245" t="s">
        <v>406</v>
      </c>
      <c r="AD309" s="245" t="s">
        <v>406</v>
      </c>
      <c r="AE309" s="245" t="s">
        <v>406</v>
      </c>
      <c r="AF309" s="245" t="s">
        <v>406</v>
      </c>
      <c r="AG309" s="245" t="s">
        <v>406</v>
      </c>
      <c r="AH309" s="245" t="s">
        <v>406</v>
      </c>
      <c r="AI309" s="245" t="s">
        <v>406</v>
      </c>
      <c r="AJ309" s="245" t="s">
        <v>406</v>
      </c>
      <c r="AK309" s="245" t="s">
        <v>406</v>
      </c>
      <c r="AL309" s="245" t="s">
        <v>406</v>
      </c>
      <c r="AM309" s="245" t="s">
        <v>406</v>
      </c>
      <c r="AN309" s="245" t="s">
        <v>406</v>
      </c>
      <c r="AO309" s="245" t="s">
        <v>406</v>
      </c>
      <c r="AP309" s="245" t="s">
        <v>406</v>
      </c>
    </row>
    <row r="310" spans="1:42" x14ac:dyDescent="0.3">
      <c r="A310" s="245">
        <v>120418</v>
      </c>
      <c r="B310" s="245" t="s">
        <v>549</v>
      </c>
      <c r="C310" s="245" t="s">
        <v>233</v>
      </c>
      <c r="D310" s="245" t="s">
        <v>234</v>
      </c>
      <c r="E310" s="245" t="s">
        <v>232</v>
      </c>
      <c r="F310" s="245" t="s">
        <v>234</v>
      </c>
      <c r="G310" s="245" t="s">
        <v>233</v>
      </c>
      <c r="H310" s="245" t="s">
        <v>232</v>
      </c>
      <c r="I310" s="245" t="s">
        <v>234</v>
      </c>
      <c r="J310" s="245" t="s">
        <v>232</v>
      </c>
      <c r="K310" s="245" t="s">
        <v>234</v>
      </c>
      <c r="L310" s="245" t="s">
        <v>234</v>
      </c>
      <c r="M310" s="245" t="s">
        <v>232</v>
      </c>
      <c r="N310" s="245" t="s">
        <v>232</v>
      </c>
      <c r="O310" s="245" t="s">
        <v>233</v>
      </c>
      <c r="P310" s="245" t="s">
        <v>232</v>
      </c>
      <c r="Q310" s="245" t="s">
        <v>233</v>
      </c>
      <c r="R310" s="245" t="s">
        <v>234</v>
      </c>
      <c r="S310" s="245" t="s">
        <v>233</v>
      </c>
      <c r="T310" s="245" t="s">
        <v>233</v>
      </c>
      <c r="U310" s="245" t="s">
        <v>234</v>
      </c>
      <c r="V310" s="245" t="s">
        <v>233</v>
      </c>
    </row>
    <row r="311" spans="1:42" x14ac:dyDescent="0.3">
      <c r="A311" s="245">
        <v>120424</v>
      </c>
      <c r="B311" s="245" t="s">
        <v>549</v>
      </c>
      <c r="C311" s="245" t="s">
        <v>234</v>
      </c>
      <c r="D311" s="245" t="s">
        <v>234</v>
      </c>
      <c r="E311" s="245" t="s">
        <v>232</v>
      </c>
      <c r="F311" s="245" t="s">
        <v>234</v>
      </c>
      <c r="G311" s="245" t="s">
        <v>234</v>
      </c>
      <c r="H311" s="245" t="s">
        <v>234</v>
      </c>
      <c r="I311" s="245" t="s">
        <v>232</v>
      </c>
      <c r="J311" s="245" t="s">
        <v>234</v>
      </c>
      <c r="K311" s="245" t="s">
        <v>234</v>
      </c>
      <c r="L311" s="245" t="s">
        <v>234</v>
      </c>
      <c r="M311" s="245" t="s">
        <v>234</v>
      </c>
      <c r="N311" s="245" t="s">
        <v>234</v>
      </c>
      <c r="O311" s="245" t="s">
        <v>232</v>
      </c>
      <c r="P311" s="245" t="s">
        <v>232</v>
      </c>
      <c r="Q311" s="245" t="s">
        <v>234</v>
      </c>
      <c r="R311" s="245" t="s">
        <v>233</v>
      </c>
      <c r="S311" s="245" t="s">
        <v>233</v>
      </c>
      <c r="T311" s="245" t="s">
        <v>233</v>
      </c>
      <c r="U311" s="245" t="s">
        <v>233</v>
      </c>
      <c r="V311" s="245" t="s">
        <v>233</v>
      </c>
    </row>
    <row r="312" spans="1:42" x14ac:dyDescent="0.3">
      <c r="A312" s="245">
        <v>120427</v>
      </c>
      <c r="B312" s="245" t="s">
        <v>549</v>
      </c>
      <c r="C312" s="245" t="s">
        <v>234</v>
      </c>
      <c r="D312" s="245" t="s">
        <v>234</v>
      </c>
      <c r="E312" s="245" t="s">
        <v>232</v>
      </c>
      <c r="F312" s="245" t="s">
        <v>232</v>
      </c>
      <c r="G312" s="245" t="s">
        <v>234</v>
      </c>
      <c r="H312" s="245" t="s">
        <v>234</v>
      </c>
      <c r="I312" s="245" t="s">
        <v>232</v>
      </c>
      <c r="J312" s="245" t="s">
        <v>234</v>
      </c>
      <c r="K312" s="245" t="s">
        <v>234</v>
      </c>
      <c r="L312" s="245" t="s">
        <v>234</v>
      </c>
      <c r="M312" s="245" t="s">
        <v>233</v>
      </c>
      <c r="N312" s="245" t="s">
        <v>233</v>
      </c>
      <c r="O312" s="245" t="s">
        <v>234</v>
      </c>
      <c r="P312" s="245" t="s">
        <v>234</v>
      </c>
      <c r="Q312" s="245" t="s">
        <v>233</v>
      </c>
      <c r="R312" s="245" t="s">
        <v>234</v>
      </c>
      <c r="S312" s="245" t="s">
        <v>233</v>
      </c>
      <c r="T312" s="245" t="s">
        <v>234</v>
      </c>
      <c r="U312" s="245" t="s">
        <v>234</v>
      </c>
      <c r="V312" s="245" t="s">
        <v>234</v>
      </c>
      <c r="W312" s="245" t="s">
        <v>406</v>
      </c>
      <c r="X312" s="245" t="s">
        <v>406</v>
      </c>
      <c r="Y312" s="245" t="s">
        <v>406</v>
      </c>
      <c r="Z312" s="245" t="s">
        <v>406</v>
      </c>
      <c r="AA312" s="245" t="s">
        <v>406</v>
      </c>
      <c r="AB312" s="245" t="s">
        <v>406</v>
      </c>
      <c r="AC312" s="245" t="s">
        <v>406</v>
      </c>
      <c r="AD312" s="245" t="s">
        <v>406</v>
      </c>
      <c r="AE312" s="245" t="s">
        <v>406</v>
      </c>
      <c r="AF312" s="245" t="s">
        <v>406</v>
      </c>
      <c r="AG312" s="245" t="s">
        <v>406</v>
      </c>
      <c r="AH312" s="245" t="s">
        <v>406</v>
      </c>
      <c r="AI312" s="245" t="s">
        <v>406</v>
      </c>
      <c r="AJ312" s="245" t="s">
        <v>406</v>
      </c>
      <c r="AK312" s="245" t="s">
        <v>406</v>
      </c>
      <c r="AL312" s="245" t="s">
        <v>406</v>
      </c>
      <c r="AM312" s="245" t="s">
        <v>406</v>
      </c>
      <c r="AN312" s="245" t="s">
        <v>406</v>
      </c>
      <c r="AO312" s="245" t="s">
        <v>406</v>
      </c>
      <c r="AP312" s="245" t="s">
        <v>406</v>
      </c>
    </row>
    <row r="313" spans="1:42" x14ac:dyDescent="0.3">
      <c r="A313" s="245">
        <v>120428</v>
      </c>
      <c r="B313" s="245" t="s">
        <v>549</v>
      </c>
      <c r="C313" s="245" t="s">
        <v>234</v>
      </c>
      <c r="D313" s="245" t="s">
        <v>234</v>
      </c>
      <c r="E313" s="245" t="s">
        <v>234</v>
      </c>
      <c r="F313" s="245" t="s">
        <v>232</v>
      </c>
      <c r="G313" s="245" t="s">
        <v>234</v>
      </c>
      <c r="H313" s="245" t="s">
        <v>232</v>
      </c>
      <c r="I313" s="245" t="s">
        <v>234</v>
      </c>
      <c r="J313" s="245" t="s">
        <v>232</v>
      </c>
      <c r="K313" s="245" t="s">
        <v>234</v>
      </c>
      <c r="L313" s="245" t="s">
        <v>234</v>
      </c>
      <c r="M313" s="245" t="s">
        <v>234</v>
      </c>
      <c r="N313" s="245" t="s">
        <v>234</v>
      </c>
      <c r="O313" s="245" t="s">
        <v>234</v>
      </c>
      <c r="P313" s="245" t="s">
        <v>232</v>
      </c>
      <c r="Q313" s="245" t="s">
        <v>234</v>
      </c>
      <c r="R313" s="245" t="s">
        <v>234</v>
      </c>
      <c r="S313" s="245" t="s">
        <v>234</v>
      </c>
      <c r="T313" s="245" t="s">
        <v>234</v>
      </c>
      <c r="U313" s="245" t="s">
        <v>234</v>
      </c>
      <c r="V313" s="245" t="s">
        <v>234</v>
      </c>
      <c r="W313" s="245" t="s">
        <v>233</v>
      </c>
      <c r="X313" s="245" t="s">
        <v>233</v>
      </c>
      <c r="Y313" s="245" t="s">
        <v>233</v>
      </c>
      <c r="Z313" s="245" t="s">
        <v>406</v>
      </c>
      <c r="AA313" s="245" t="s">
        <v>233</v>
      </c>
      <c r="AB313" s="245" t="s">
        <v>234</v>
      </c>
      <c r="AC313" s="245" t="s">
        <v>233</v>
      </c>
      <c r="AD313" s="245" t="s">
        <v>234</v>
      </c>
      <c r="AE313" s="245" t="s">
        <v>233</v>
      </c>
      <c r="AF313" s="245" t="s">
        <v>233</v>
      </c>
      <c r="AG313" s="245" t="s">
        <v>406</v>
      </c>
      <c r="AH313" s="245" t="s">
        <v>406</v>
      </c>
      <c r="AI313" s="245" t="s">
        <v>406</v>
      </c>
      <c r="AJ313" s="245" t="s">
        <v>406</v>
      </c>
      <c r="AK313" s="245" t="s">
        <v>406</v>
      </c>
      <c r="AL313" s="245" t="s">
        <v>406</v>
      </c>
      <c r="AM313" s="245" t="s">
        <v>406</v>
      </c>
      <c r="AN313" s="245" t="s">
        <v>406</v>
      </c>
      <c r="AO313" s="245" t="s">
        <v>406</v>
      </c>
      <c r="AP313" s="245" t="s">
        <v>406</v>
      </c>
    </row>
    <row r="314" spans="1:42" x14ac:dyDescent="0.3">
      <c r="A314" s="245">
        <v>120433</v>
      </c>
      <c r="B314" s="245" t="s">
        <v>549</v>
      </c>
      <c r="C314" s="245" t="s">
        <v>234</v>
      </c>
      <c r="D314" s="245" t="s">
        <v>234</v>
      </c>
      <c r="E314" s="245" t="s">
        <v>232</v>
      </c>
      <c r="F314" s="245" t="s">
        <v>232</v>
      </c>
      <c r="G314" s="245" t="s">
        <v>232</v>
      </c>
      <c r="H314" s="245" t="s">
        <v>232</v>
      </c>
      <c r="I314" s="245" t="s">
        <v>234</v>
      </c>
      <c r="J314" s="245" t="s">
        <v>232</v>
      </c>
      <c r="K314" s="245" t="s">
        <v>234</v>
      </c>
      <c r="L314" s="245" t="s">
        <v>233</v>
      </c>
      <c r="M314" s="245" t="s">
        <v>233</v>
      </c>
      <c r="N314" s="245" t="s">
        <v>232</v>
      </c>
      <c r="O314" s="245" t="s">
        <v>234</v>
      </c>
      <c r="P314" s="245" t="s">
        <v>234</v>
      </c>
      <c r="Q314" s="245" t="s">
        <v>234</v>
      </c>
      <c r="R314" s="245" t="s">
        <v>234</v>
      </c>
      <c r="S314" s="245" t="s">
        <v>234</v>
      </c>
      <c r="T314" s="245" t="s">
        <v>234</v>
      </c>
      <c r="U314" s="245" t="s">
        <v>234</v>
      </c>
      <c r="V314" s="245" t="s">
        <v>234</v>
      </c>
      <c r="W314" s="245" t="s">
        <v>406</v>
      </c>
      <c r="X314" s="245" t="s">
        <v>406</v>
      </c>
      <c r="Y314" s="245" t="s">
        <v>406</v>
      </c>
      <c r="Z314" s="245" t="s">
        <v>406</v>
      </c>
      <c r="AA314" s="245" t="s">
        <v>406</v>
      </c>
      <c r="AB314" s="245" t="s">
        <v>406</v>
      </c>
      <c r="AC314" s="245" t="s">
        <v>406</v>
      </c>
      <c r="AD314" s="245" t="s">
        <v>406</v>
      </c>
      <c r="AE314" s="245" t="s">
        <v>406</v>
      </c>
      <c r="AF314" s="245" t="s">
        <v>406</v>
      </c>
      <c r="AG314" s="245" t="s">
        <v>406</v>
      </c>
      <c r="AH314" s="245" t="s">
        <v>406</v>
      </c>
      <c r="AI314" s="245" t="s">
        <v>406</v>
      </c>
      <c r="AJ314" s="245" t="s">
        <v>406</v>
      </c>
      <c r="AK314" s="245" t="s">
        <v>406</v>
      </c>
      <c r="AL314" s="245" t="s">
        <v>406</v>
      </c>
      <c r="AM314" s="245" t="s">
        <v>406</v>
      </c>
      <c r="AN314" s="245" t="s">
        <v>406</v>
      </c>
      <c r="AO314" s="245" t="s">
        <v>406</v>
      </c>
      <c r="AP314" s="245" t="s">
        <v>406</v>
      </c>
    </row>
    <row r="315" spans="1:42" x14ac:dyDescent="0.3">
      <c r="A315" s="245">
        <v>120452</v>
      </c>
      <c r="B315" s="245" t="s">
        <v>549</v>
      </c>
      <c r="C315" s="245" t="s">
        <v>234</v>
      </c>
      <c r="D315" s="245" t="s">
        <v>232</v>
      </c>
      <c r="E315" s="245" t="s">
        <v>234</v>
      </c>
      <c r="F315" s="245" t="s">
        <v>234</v>
      </c>
      <c r="G315" s="245" t="s">
        <v>234</v>
      </c>
      <c r="H315" s="245" t="s">
        <v>234</v>
      </c>
      <c r="I315" s="245" t="s">
        <v>234</v>
      </c>
      <c r="J315" s="245" t="s">
        <v>234</v>
      </c>
      <c r="K315" s="245" t="s">
        <v>233</v>
      </c>
      <c r="L315" s="245" t="s">
        <v>234</v>
      </c>
      <c r="M315" s="245" t="s">
        <v>233</v>
      </c>
      <c r="N315" s="245" t="s">
        <v>233</v>
      </c>
      <c r="O315" s="245" t="s">
        <v>233</v>
      </c>
      <c r="P315" s="245" t="s">
        <v>233</v>
      </c>
      <c r="Q315" s="245" t="s">
        <v>233</v>
      </c>
      <c r="R315" s="245" t="s">
        <v>233</v>
      </c>
      <c r="S315" s="245" t="s">
        <v>233</v>
      </c>
      <c r="T315" s="245" t="s">
        <v>233</v>
      </c>
      <c r="U315" s="245" t="s">
        <v>233</v>
      </c>
      <c r="V315" s="245" t="s">
        <v>233</v>
      </c>
    </row>
    <row r="316" spans="1:42" x14ac:dyDescent="0.3">
      <c r="A316" s="245">
        <v>120471</v>
      </c>
      <c r="B316" s="245" t="s">
        <v>549</v>
      </c>
      <c r="C316" s="245" t="s">
        <v>234</v>
      </c>
      <c r="D316" s="245" t="s">
        <v>234</v>
      </c>
      <c r="E316" s="245" t="s">
        <v>233</v>
      </c>
      <c r="F316" s="245" t="s">
        <v>234</v>
      </c>
      <c r="G316" s="245" t="s">
        <v>232</v>
      </c>
      <c r="H316" s="245" t="s">
        <v>234</v>
      </c>
      <c r="I316" s="245" t="s">
        <v>233</v>
      </c>
      <c r="J316" s="245" t="s">
        <v>234</v>
      </c>
      <c r="K316" s="245" t="s">
        <v>234</v>
      </c>
      <c r="L316" s="245" t="s">
        <v>234</v>
      </c>
      <c r="M316" s="245" t="s">
        <v>233</v>
      </c>
      <c r="N316" s="245" t="s">
        <v>233</v>
      </c>
      <c r="O316" s="245" t="s">
        <v>233</v>
      </c>
      <c r="P316" s="245" t="s">
        <v>234</v>
      </c>
      <c r="Q316" s="245" t="s">
        <v>233</v>
      </c>
      <c r="R316" s="245" t="s">
        <v>233</v>
      </c>
      <c r="S316" s="245" t="s">
        <v>233</v>
      </c>
      <c r="T316" s="245" t="s">
        <v>233</v>
      </c>
      <c r="U316" s="245" t="s">
        <v>233</v>
      </c>
      <c r="V316" s="245" t="s">
        <v>233</v>
      </c>
    </row>
    <row r="317" spans="1:42" x14ac:dyDescent="0.3">
      <c r="A317" s="245">
        <v>120475</v>
      </c>
      <c r="B317" s="245" t="s">
        <v>549</v>
      </c>
      <c r="C317" s="245" t="s">
        <v>234</v>
      </c>
      <c r="D317" s="245" t="s">
        <v>232</v>
      </c>
      <c r="E317" s="245" t="s">
        <v>232</v>
      </c>
      <c r="F317" s="245" t="s">
        <v>232</v>
      </c>
      <c r="G317" s="245" t="s">
        <v>232</v>
      </c>
      <c r="H317" s="245" t="s">
        <v>234</v>
      </c>
      <c r="I317" s="245" t="s">
        <v>232</v>
      </c>
      <c r="J317" s="245" t="s">
        <v>232</v>
      </c>
      <c r="K317" s="245" t="s">
        <v>232</v>
      </c>
      <c r="L317" s="245" t="s">
        <v>232</v>
      </c>
      <c r="M317" s="245" t="s">
        <v>234</v>
      </c>
      <c r="N317" s="245" t="s">
        <v>234</v>
      </c>
      <c r="O317" s="245" t="s">
        <v>234</v>
      </c>
      <c r="P317" s="245" t="s">
        <v>234</v>
      </c>
      <c r="Q317" s="245" t="s">
        <v>234</v>
      </c>
      <c r="R317" s="245" t="s">
        <v>233</v>
      </c>
      <c r="S317" s="245" t="s">
        <v>233</v>
      </c>
      <c r="T317" s="245" t="s">
        <v>233</v>
      </c>
      <c r="U317" s="245" t="s">
        <v>233</v>
      </c>
      <c r="V317" s="245" t="s">
        <v>233</v>
      </c>
      <c r="W317" s="245" t="s">
        <v>406</v>
      </c>
      <c r="X317" s="245" t="s">
        <v>406</v>
      </c>
      <c r="Y317" s="245" t="s">
        <v>406</v>
      </c>
      <c r="Z317" s="245" t="s">
        <v>406</v>
      </c>
      <c r="AA317" s="245" t="s">
        <v>406</v>
      </c>
      <c r="AB317" s="245" t="s">
        <v>406</v>
      </c>
      <c r="AC317" s="245" t="s">
        <v>406</v>
      </c>
      <c r="AD317" s="245" t="s">
        <v>406</v>
      </c>
      <c r="AE317" s="245" t="s">
        <v>406</v>
      </c>
      <c r="AF317" s="245" t="s">
        <v>406</v>
      </c>
      <c r="AG317" s="245" t="s">
        <v>406</v>
      </c>
      <c r="AH317" s="245" t="s">
        <v>406</v>
      </c>
      <c r="AI317" s="245" t="s">
        <v>406</v>
      </c>
      <c r="AJ317" s="245" t="s">
        <v>406</v>
      </c>
      <c r="AK317" s="245" t="s">
        <v>406</v>
      </c>
      <c r="AL317" s="245" t="s">
        <v>406</v>
      </c>
      <c r="AM317" s="245" t="s">
        <v>406</v>
      </c>
      <c r="AN317" s="245" t="s">
        <v>406</v>
      </c>
      <c r="AO317" s="245" t="s">
        <v>406</v>
      </c>
      <c r="AP317" s="245" t="s">
        <v>406</v>
      </c>
    </row>
    <row r="318" spans="1:42" x14ac:dyDescent="0.3">
      <c r="A318" s="245">
        <v>120490</v>
      </c>
      <c r="B318" s="245" t="s">
        <v>549</v>
      </c>
      <c r="C318" s="245" t="s">
        <v>232</v>
      </c>
      <c r="D318" s="245" t="s">
        <v>232</v>
      </c>
      <c r="E318" s="245" t="s">
        <v>232</v>
      </c>
      <c r="F318" s="245" t="s">
        <v>232</v>
      </c>
      <c r="G318" s="245" t="s">
        <v>234</v>
      </c>
      <c r="H318" s="245" t="s">
        <v>234</v>
      </c>
      <c r="I318" s="245" t="s">
        <v>232</v>
      </c>
      <c r="J318" s="245" t="s">
        <v>234</v>
      </c>
      <c r="K318" s="245" t="s">
        <v>232</v>
      </c>
      <c r="L318" s="245" t="s">
        <v>232</v>
      </c>
      <c r="M318" s="245" t="s">
        <v>234</v>
      </c>
      <c r="N318" s="245" t="s">
        <v>233</v>
      </c>
      <c r="O318" s="245" t="s">
        <v>233</v>
      </c>
      <c r="P318" s="245" t="s">
        <v>233</v>
      </c>
      <c r="Q318" s="245" t="s">
        <v>233</v>
      </c>
      <c r="R318" s="245" t="s">
        <v>233</v>
      </c>
      <c r="S318" s="245" t="s">
        <v>233</v>
      </c>
      <c r="T318" s="245" t="s">
        <v>234</v>
      </c>
      <c r="U318" s="245" t="s">
        <v>233</v>
      </c>
      <c r="V318" s="245" t="s">
        <v>234</v>
      </c>
      <c r="W318" s="245" t="s">
        <v>406</v>
      </c>
      <c r="X318" s="245" t="s">
        <v>406</v>
      </c>
      <c r="Y318" s="245" t="s">
        <v>406</v>
      </c>
      <c r="Z318" s="245" t="s">
        <v>406</v>
      </c>
      <c r="AA318" s="245" t="s">
        <v>406</v>
      </c>
      <c r="AB318" s="245" t="s">
        <v>406</v>
      </c>
      <c r="AC318" s="245" t="s">
        <v>406</v>
      </c>
      <c r="AD318" s="245" t="s">
        <v>406</v>
      </c>
      <c r="AE318" s="245" t="s">
        <v>406</v>
      </c>
      <c r="AF318" s="245" t="s">
        <v>406</v>
      </c>
      <c r="AG318" s="245" t="s">
        <v>406</v>
      </c>
      <c r="AH318" s="245" t="s">
        <v>406</v>
      </c>
      <c r="AI318" s="245" t="s">
        <v>406</v>
      </c>
      <c r="AJ318" s="245" t="s">
        <v>406</v>
      </c>
      <c r="AK318" s="245" t="s">
        <v>406</v>
      </c>
      <c r="AL318" s="245" t="s">
        <v>406</v>
      </c>
      <c r="AM318" s="245" t="s">
        <v>406</v>
      </c>
      <c r="AN318" s="245" t="s">
        <v>406</v>
      </c>
      <c r="AO318" s="245" t="s">
        <v>406</v>
      </c>
      <c r="AP318" s="245" t="s">
        <v>406</v>
      </c>
    </row>
    <row r="319" spans="1:42" x14ac:dyDescent="0.3">
      <c r="A319" s="245">
        <v>120506</v>
      </c>
      <c r="B319" s="245" t="s">
        <v>549</v>
      </c>
      <c r="C319" s="245" t="s">
        <v>234</v>
      </c>
      <c r="D319" s="245" t="s">
        <v>232</v>
      </c>
      <c r="E319" s="245" t="s">
        <v>234</v>
      </c>
      <c r="F319" s="245" t="s">
        <v>234</v>
      </c>
      <c r="G319" s="245" t="s">
        <v>233</v>
      </c>
      <c r="H319" s="245" t="s">
        <v>234</v>
      </c>
      <c r="I319" s="245" t="s">
        <v>234</v>
      </c>
      <c r="J319" s="245" t="s">
        <v>233</v>
      </c>
      <c r="K319" s="245" t="s">
        <v>234</v>
      </c>
      <c r="L319" s="245" t="s">
        <v>233</v>
      </c>
      <c r="M319" s="245" t="s">
        <v>234</v>
      </c>
      <c r="N319" s="245" t="s">
        <v>233</v>
      </c>
      <c r="O319" s="245" t="s">
        <v>233</v>
      </c>
      <c r="P319" s="245" t="s">
        <v>234</v>
      </c>
      <c r="Q319" s="245" t="s">
        <v>233</v>
      </c>
      <c r="R319" s="245" t="s">
        <v>233</v>
      </c>
      <c r="S319" s="245" t="s">
        <v>233</v>
      </c>
      <c r="T319" s="245" t="s">
        <v>233</v>
      </c>
      <c r="U319" s="245" t="s">
        <v>233</v>
      </c>
      <c r="V319" s="245" t="s">
        <v>233</v>
      </c>
    </row>
    <row r="320" spans="1:42" x14ac:dyDescent="0.3">
      <c r="A320" s="245">
        <v>120511</v>
      </c>
      <c r="B320" s="245" t="s">
        <v>549</v>
      </c>
      <c r="C320" s="245" t="s">
        <v>232</v>
      </c>
      <c r="D320" s="245" t="s">
        <v>234</v>
      </c>
      <c r="E320" s="245" t="s">
        <v>234</v>
      </c>
      <c r="F320" s="245" t="s">
        <v>234</v>
      </c>
      <c r="G320" s="245" t="s">
        <v>234</v>
      </c>
      <c r="H320" s="245" t="s">
        <v>234</v>
      </c>
      <c r="I320" s="245" t="s">
        <v>234</v>
      </c>
      <c r="J320" s="245" t="s">
        <v>233</v>
      </c>
      <c r="K320" s="245" t="s">
        <v>234</v>
      </c>
      <c r="L320" s="245" t="s">
        <v>233</v>
      </c>
      <c r="M320" s="245" t="s">
        <v>234</v>
      </c>
      <c r="N320" s="245" t="s">
        <v>233</v>
      </c>
      <c r="O320" s="245" t="s">
        <v>234</v>
      </c>
      <c r="P320" s="245" t="s">
        <v>234</v>
      </c>
      <c r="Q320" s="245" t="s">
        <v>233</v>
      </c>
      <c r="R320" s="245" t="s">
        <v>232</v>
      </c>
      <c r="S320" s="245" t="s">
        <v>233</v>
      </c>
      <c r="T320" s="245" t="s">
        <v>233</v>
      </c>
      <c r="U320" s="245" t="s">
        <v>233</v>
      </c>
      <c r="V320" s="245" t="s">
        <v>234</v>
      </c>
      <c r="W320" s="245" t="s">
        <v>406</v>
      </c>
      <c r="X320" s="245" t="s">
        <v>406</v>
      </c>
      <c r="Y320" s="245" t="s">
        <v>406</v>
      </c>
      <c r="Z320" s="245" t="s">
        <v>406</v>
      </c>
      <c r="AA320" s="245" t="s">
        <v>406</v>
      </c>
      <c r="AB320" s="245" t="s">
        <v>406</v>
      </c>
      <c r="AC320" s="245" t="s">
        <v>406</v>
      </c>
      <c r="AD320" s="245" t="s">
        <v>406</v>
      </c>
      <c r="AE320" s="245" t="s">
        <v>406</v>
      </c>
      <c r="AF320" s="245" t="s">
        <v>406</v>
      </c>
      <c r="AG320" s="245" t="s">
        <v>406</v>
      </c>
      <c r="AH320" s="245" t="s">
        <v>406</v>
      </c>
      <c r="AI320" s="245" t="s">
        <v>406</v>
      </c>
      <c r="AJ320" s="245" t="s">
        <v>406</v>
      </c>
      <c r="AK320" s="245" t="s">
        <v>406</v>
      </c>
      <c r="AL320" s="245" t="s">
        <v>406</v>
      </c>
      <c r="AM320" s="245" t="s">
        <v>406</v>
      </c>
      <c r="AN320" s="245" t="s">
        <v>406</v>
      </c>
      <c r="AO320" s="245" t="s">
        <v>406</v>
      </c>
      <c r="AP320" s="245" t="s">
        <v>406</v>
      </c>
    </row>
    <row r="321" spans="1:42" x14ac:dyDescent="0.3">
      <c r="A321" s="245">
        <v>120515</v>
      </c>
      <c r="B321" s="245" t="s">
        <v>549</v>
      </c>
      <c r="C321" s="245" t="s">
        <v>234</v>
      </c>
      <c r="D321" s="245" t="s">
        <v>234</v>
      </c>
      <c r="E321" s="245" t="s">
        <v>234</v>
      </c>
      <c r="F321" s="245" t="s">
        <v>232</v>
      </c>
      <c r="G321" s="245" t="s">
        <v>232</v>
      </c>
      <c r="H321" s="245" t="s">
        <v>234</v>
      </c>
      <c r="I321" s="245" t="s">
        <v>233</v>
      </c>
      <c r="J321" s="245" t="s">
        <v>234</v>
      </c>
      <c r="K321" s="245" t="s">
        <v>234</v>
      </c>
      <c r="L321" s="245" t="s">
        <v>234</v>
      </c>
      <c r="M321" s="245" t="s">
        <v>234</v>
      </c>
      <c r="N321" s="245" t="s">
        <v>234</v>
      </c>
      <c r="O321" s="245" t="s">
        <v>233</v>
      </c>
      <c r="P321" s="245" t="s">
        <v>233</v>
      </c>
      <c r="Q321" s="245" t="s">
        <v>233</v>
      </c>
      <c r="R321" s="245" t="s">
        <v>233</v>
      </c>
      <c r="S321" s="245" t="s">
        <v>234</v>
      </c>
      <c r="T321" s="245" t="s">
        <v>233</v>
      </c>
      <c r="U321" s="245" t="s">
        <v>234</v>
      </c>
      <c r="V321" s="245" t="s">
        <v>233</v>
      </c>
      <c r="W321" s="245" t="s">
        <v>406</v>
      </c>
      <c r="X321" s="245" t="s">
        <v>406</v>
      </c>
      <c r="Y321" s="245" t="s">
        <v>406</v>
      </c>
      <c r="Z321" s="245" t="s">
        <v>406</v>
      </c>
      <c r="AA321" s="245" t="s">
        <v>406</v>
      </c>
      <c r="AB321" s="245" t="s">
        <v>406</v>
      </c>
      <c r="AC321" s="245" t="s">
        <v>406</v>
      </c>
      <c r="AD321" s="245" t="s">
        <v>406</v>
      </c>
      <c r="AE321" s="245" t="s">
        <v>406</v>
      </c>
      <c r="AF321" s="245" t="s">
        <v>406</v>
      </c>
      <c r="AG321" s="245" t="s">
        <v>406</v>
      </c>
      <c r="AH321" s="245" t="s">
        <v>406</v>
      </c>
      <c r="AI321" s="245" t="s">
        <v>406</v>
      </c>
      <c r="AJ321" s="245" t="s">
        <v>406</v>
      </c>
      <c r="AK321" s="245" t="s">
        <v>406</v>
      </c>
      <c r="AL321" s="245" t="s">
        <v>406</v>
      </c>
      <c r="AM321" s="245" t="s">
        <v>406</v>
      </c>
      <c r="AN321" s="245" t="s">
        <v>406</v>
      </c>
      <c r="AO321" s="245" t="s">
        <v>406</v>
      </c>
      <c r="AP321" s="245" t="s">
        <v>406</v>
      </c>
    </row>
    <row r="322" spans="1:42" x14ac:dyDescent="0.3">
      <c r="A322" s="245">
        <v>120517</v>
      </c>
      <c r="B322" s="245" t="s">
        <v>549</v>
      </c>
      <c r="C322" s="245" t="s">
        <v>234</v>
      </c>
      <c r="D322" s="245" t="s">
        <v>232</v>
      </c>
      <c r="E322" s="245" t="s">
        <v>234</v>
      </c>
      <c r="F322" s="245" t="s">
        <v>232</v>
      </c>
      <c r="G322" s="245" t="s">
        <v>234</v>
      </c>
      <c r="H322" s="245" t="s">
        <v>232</v>
      </c>
      <c r="I322" s="245" t="s">
        <v>232</v>
      </c>
      <c r="J322" s="245" t="s">
        <v>232</v>
      </c>
      <c r="K322" s="245" t="s">
        <v>234</v>
      </c>
      <c r="L322" s="245" t="s">
        <v>234</v>
      </c>
      <c r="M322" s="245" t="s">
        <v>232</v>
      </c>
      <c r="N322" s="245" t="s">
        <v>232</v>
      </c>
      <c r="O322" s="245" t="s">
        <v>233</v>
      </c>
      <c r="P322" s="245" t="s">
        <v>234</v>
      </c>
      <c r="Q322" s="245" t="s">
        <v>232</v>
      </c>
      <c r="R322" s="245" t="s">
        <v>233</v>
      </c>
      <c r="S322" s="245" t="s">
        <v>233</v>
      </c>
      <c r="T322" s="245" t="s">
        <v>234</v>
      </c>
      <c r="U322" s="245" t="s">
        <v>233</v>
      </c>
      <c r="V322" s="245" t="s">
        <v>233</v>
      </c>
      <c r="W322" s="245" t="s">
        <v>406</v>
      </c>
      <c r="X322" s="245" t="s">
        <v>406</v>
      </c>
      <c r="Y322" s="245" t="s">
        <v>406</v>
      </c>
      <c r="Z322" s="245" t="s">
        <v>406</v>
      </c>
      <c r="AA322" s="245" t="s">
        <v>406</v>
      </c>
      <c r="AB322" s="245" t="s">
        <v>406</v>
      </c>
      <c r="AC322" s="245" t="s">
        <v>406</v>
      </c>
      <c r="AD322" s="245" t="s">
        <v>406</v>
      </c>
      <c r="AE322" s="245" t="s">
        <v>406</v>
      </c>
      <c r="AF322" s="245" t="s">
        <v>406</v>
      </c>
      <c r="AG322" s="245" t="s">
        <v>406</v>
      </c>
      <c r="AH322" s="245" t="s">
        <v>406</v>
      </c>
      <c r="AI322" s="245" t="s">
        <v>406</v>
      </c>
      <c r="AJ322" s="245" t="s">
        <v>406</v>
      </c>
      <c r="AK322" s="245" t="s">
        <v>406</v>
      </c>
      <c r="AL322" s="245" t="s">
        <v>406</v>
      </c>
      <c r="AM322" s="245" t="s">
        <v>406</v>
      </c>
      <c r="AN322" s="245" t="s">
        <v>406</v>
      </c>
      <c r="AO322" s="245" t="s">
        <v>406</v>
      </c>
      <c r="AP322" s="245" t="s">
        <v>406</v>
      </c>
    </row>
    <row r="323" spans="1:42" x14ac:dyDescent="0.3">
      <c r="A323" s="245">
        <v>120538</v>
      </c>
      <c r="B323" s="245" t="s">
        <v>549</v>
      </c>
      <c r="C323" s="245" t="s">
        <v>234</v>
      </c>
      <c r="D323" s="245" t="s">
        <v>232</v>
      </c>
      <c r="E323" s="245" t="s">
        <v>232</v>
      </c>
      <c r="F323" s="245" t="s">
        <v>232</v>
      </c>
      <c r="G323" s="245" t="s">
        <v>234</v>
      </c>
      <c r="H323" s="245" t="s">
        <v>234</v>
      </c>
      <c r="I323" s="245" t="s">
        <v>233</v>
      </c>
      <c r="J323" s="245" t="s">
        <v>234</v>
      </c>
      <c r="K323" s="245" t="s">
        <v>232</v>
      </c>
      <c r="L323" s="245" t="s">
        <v>232</v>
      </c>
      <c r="M323" s="245" t="s">
        <v>234</v>
      </c>
      <c r="N323" s="245" t="s">
        <v>232</v>
      </c>
      <c r="O323" s="245" t="s">
        <v>232</v>
      </c>
      <c r="P323" s="245" t="s">
        <v>233</v>
      </c>
      <c r="Q323" s="245" t="s">
        <v>234</v>
      </c>
      <c r="R323" s="245" t="s">
        <v>233</v>
      </c>
      <c r="S323" s="245" t="s">
        <v>233</v>
      </c>
      <c r="T323" s="245" t="s">
        <v>233</v>
      </c>
      <c r="U323" s="245" t="s">
        <v>233</v>
      </c>
      <c r="V323" s="245" t="s">
        <v>233</v>
      </c>
      <c r="W323" s="245" t="s">
        <v>406</v>
      </c>
      <c r="X323" s="245" t="s">
        <v>406</v>
      </c>
      <c r="Y323" s="245" t="s">
        <v>406</v>
      </c>
      <c r="Z323" s="245" t="s">
        <v>406</v>
      </c>
      <c r="AA323" s="245" t="s">
        <v>406</v>
      </c>
      <c r="AB323" s="245" t="s">
        <v>406</v>
      </c>
      <c r="AC323" s="245" t="s">
        <v>406</v>
      </c>
      <c r="AD323" s="245" t="s">
        <v>406</v>
      </c>
      <c r="AE323" s="245" t="s">
        <v>406</v>
      </c>
      <c r="AF323" s="245" t="s">
        <v>406</v>
      </c>
      <c r="AG323" s="245" t="s">
        <v>406</v>
      </c>
      <c r="AH323" s="245" t="s">
        <v>406</v>
      </c>
      <c r="AI323" s="245" t="s">
        <v>406</v>
      </c>
      <c r="AJ323" s="245" t="s">
        <v>406</v>
      </c>
      <c r="AK323" s="245" t="s">
        <v>406</v>
      </c>
      <c r="AL323" s="245" t="s">
        <v>406</v>
      </c>
      <c r="AM323" s="245" t="s">
        <v>406</v>
      </c>
      <c r="AN323" s="245" t="s">
        <v>406</v>
      </c>
      <c r="AO323" s="245" t="s">
        <v>406</v>
      </c>
      <c r="AP323" s="245" t="s">
        <v>406</v>
      </c>
    </row>
    <row r="324" spans="1:42" x14ac:dyDescent="0.3">
      <c r="A324" s="245">
        <v>120539</v>
      </c>
      <c r="B324" s="245" t="s">
        <v>549</v>
      </c>
      <c r="C324" s="245" t="s">
        <v>232</v>
      </c>
      <c r="D324" s="245" t="s">
        <v>232</v>
      </c>
      <c r="E324" s="245" t="s">
        <v>234</v>
      </c>
      <c r="F324" s="245" t="s">
        <v>234</v>
      </c>
      <c r="G324" s="245" t="s">
        <v>234</v>
      </c>
      <c r="H324" s="245" t="s">
        <v>234</v>
      </c>
      <c r="I324" s="245" t="s">
        <v>234</v>
      </c>
      <c r="J324" s="245" t="s">
        <v>234</v>
      </c>
      <c r="K324" s="245" t="s">
        <v>234</v>
      </c>
      <c r="L324" s="245" t="s">
        <v>234</v>
      </c>
      <c r="M324" s="245" t="s">
        <v>234</v>
      </c>
      <c r="N324" s="245" t="s">
        <v>233</v>
      </c>
      <c r="O324" s="245" t="s">
        <v>232</v>
      </c>
      <c r="P324" s="245" t="s">
        <v>232</v>
      </c>
      <c r="Q324" s="245" t="s">
        <v>234</v>
      </c>
      <c r="R324" s="245" t="s">
        <v>234</v>
      </c>
      <c r="S324" s="245" t="s">
        <v>234</v>
      </c>
      <c r="T324" s="245" t="s">
        <v>234</v>
      </c>
      <c r="U324" s="245" t="s">
        <v>233</v>
      </c>
      <c r="V324" s="245" t="s">
        <v>233</v>
      </c>
    </row>
    <row r="325" spans="1:42" x14ac:dyDescent="0.3">
      <c r="A325" s="245">
        <v>120546</v>
      </c>
      <c r="B325" s="245" t="s">
        <v>549</v>
      </c>
      <c r="C325" s="245" t="s">
        <v>234</v>
      </c>
      <c r="D325" s="245" t="s">
        <v>232</v>
      </c>
      <c r="E325" s="245" t="s">
        <v>232</v>
      </c>
      <c r="F325" s="245" t="s">
        <v>232</v>
      </c>
      <c r="G325" s="245" t="s">
        <v>232</v>
      </c>
      <c r="H325" s="245" t="s">
        <v>232</v>
      </c>
      <c r="I325" s="245" t="s">
        <v>234</v>
      </c>
      <c r="J325" s="245" t="s">
        <v>232</v>
      </c>
      <c r="K325" s="245" t="s">
        <v>234</v>
      </c>
      <c r="L325" s="245" t="s">
        <v>232</v>
      </c>
      <c r="M325" s="245" t="s">
        <v>233</v>
      </c>
      <c r="N325" s="245" t="s">
        <v>233</v>
      </c>
      <c r="O325" s="245" t="s">
        <v>233</v>
      </c>
      <c r="P325" s="245" t="s">
        <v>233</v>
      </c>
      <c r="Q325" s="245" t="s">
        <v>233</v>
      </c>
      <c r="R325" s="245" t="s">
        <v>233</v>
      </c>
      <c r="S325" s="245" t="s">
        <v>233</v>
      </c>
      <c r="T325" s="245" t="s">
        <v>233</v>
      </c>
      <c r="U325" s="245" t="s">
        <v>233</v>
      </c>
      <c r="V325" s="245" t="s">
        <v>233</v>
      </c>
      <c r="W325" s="245" t="s">
        <v>406</v>
      </c>
      <c r="X325" s="245" t="s">
        <v>406</v>
      </c>
      <c r="Y325" s="245" t="s">
        <v>406</v>
      </c>
      <c r="Z325" s="245" t="s">
        <v>406</v>
      </c>
      <c r="AA325" s="245" t="s">
        <v>406</v>
      </c>
      <c r="AB325" s="245" t="s">
        <v>406</v>
      </c>
      <c r="AC325" s="245" t="s">
        <v>406</v>
      </c>
      <c r="AD325" s="245" t="s">
        <v>406</v>
      </c>
      <c r="AE325" s="245" t="s">
        <v>406</v>
      </c>
      <c r="AF325" s="245" t="s">
        <v>406</v>
      </c>
      <c r="AG325" s="245" t="s">
        <v>406</v>
      </c>
      <c r="AH325" s="245" t="s">
        <v>406</v>
      </c>
      <c r="AI325" s="245" t="s">
        <v>406</v>
      </c>
      <c r="AJ325" s="245" t="s">
        <v>406</v>
      </c>
      <c r="AK325" s="245" t="s">
        <v>406</v>
      </c>
      <c r="AL325" s="245" t="s">
        <v>406</v>
      </c>
      <c r="AM325" s="245" t="s">
        <v>406</v>
      </c>
      <c r="AN325" s="245" t="s">
        <v>406</v>
      </c>
      <c r="AO325" s="245" t="s">
        <v>406</v>
      </c>
      <c r="AP325" s="245" t="s">
        <v>406</v>
      </c>
    </row>
    <row r="326" spans="1:42" x14ac:dyDescent="0.3">
      <c r="A326" s="245">
        <v>120554</v>
      </c>
      <c r="B326" s="245" t="s">
        <v>549</v>
      </c>
      <c r="C326" s="245" t="s">
        <v>234</v>
      </c>
      <c r="D326" s="245" t="s">
        <v>232</v>
      </c>
      <c r="E326" s="245" t="s">
        <v>232</v>
      </c>
      <c r="F326" s="245" t="s">
        <v>234</v>
      </c>
      <c r="G326" s="245" t="s">
        <v>232</v>
      </c>
      <c r="H326" s="245" t="s">
        <v>234</v>
      </c>
      <c r="I326" s="245" t="s">
        <v>234</v>
      </c>
      <c r="J326" s="245" t="s">
        <v>232</v>
      </c>
      <c r="K326" s="245" t="s">
        <v>234</v>
      </c>
      <c r="L326" s="245" t="s">
        <v>234</v>
      </c>
      <c r="M326" s="245" t="s">
        <v>234</v>
      </c>
      <c r="N326" s="245" t="s">
        <v>233</v>
      </c>
      <c r="O326" s="245" t="s">
        <v>234</v>
      </c>
      <c r="P326" s="245" t="s">
        <v>232</v>
      </c>
      <c r="Q326" s="245" t="s">
        <v>232</v>
      </c>
      <c r="R326" s="245" t="s">
        <v>234</v>
      </c>
      <c r="S326" s="245" t="s">
        <v>234</v>
      </c>
      <c r="T326" s="245" t="s">
        <v>234</v>
      </c>
      <c r="U326" s="245" t="s">
        <v>234</v>
      </c>
      <c r="V326" s="245" t="s">
        <v>232</v>
      </c>
      <c r="W326" s="245" t="s">
        <v>406</v>
      </c>
      <c r="X326" s="245" t="s">
        <v>406</v>
      </c>
      <c r="Y326" s="245" t="s">
        <v>406</v>
      </c>
      <c r="Z326" s="245" t="s">
        <v>406</v>
      </c>
      <c r="AA326" s="245" t="s">
        <v>406</v>
      </c>
      <c r="AB326" s="245" t="s">
        <v>406</v>
      </c>
      <c r="AC326" s="245" t="s">
        <v>406</v>
      </c>
      <c r="AD326" s="245" t="s">
        <v>406</v>
      </c>
      <c r="AE326" s="245" t="s">
        <v>406</v>
      </c>
      <c r="AF326" s="245" t="s">
        <v>406</v>
      </c>
      <c r="AG326" s="245" t="s">
        <v>406</v>
      </c>
      <c r="AH326" s="245" t="s">
        <v>406</v>
      </c>
      <c r="AI326" s="245" t="s">
        <v>406</v>
      </c>
      <c r="AJ326" s="245" t="s">
        <v>406</v>
      </c>
      <c r="AK326" s="245" t="s">
        <v>406</v>
      </c>
      <c r="AL326" s="245" t="s">
        <v>406</v>
      </c>
      <c r="AM326" s="245" t="s">
        <v>406</v>
      </c>
      <c r="AN326" s="245" t="s">
        <v>406</v>
      </c>
      <c r="AO326" s="245" t="s">
        <v>406</v>
      </c>
      <c r="AP326" s="245" t="s">
        <v>406</v>
      </c>
    </row>
    <row r="327" spans="1:42" x14ac:dyDescent="0.3">
      <c r="A327" s="245">
        <v>120560</v>
      </c>
      <c r="B327" s="245" t="s">
        <v>549</v>
      </c>
      <c r="C327" s="245" t="s">
        <v>234</v>
      </c>
      <c r="D327" s="245" t="s">
        <v>234</v>
      </c>
      <c r="E327" s="245" t="s">
        <v>234</v>
      </c>
      <c r="F327" s="245" t="s">
        <v>232</v>
      </c>
      <c r="G327" s="245" t="s">
        <v>234</v>
      </c>
      <c r="H327" s="245" t="s">
        <v>234</v>
      </c>
      <c r="I327" s="245" t="s">
        <v>233</v>
      </c>
      <c r="J327" s="245" t="s">
        <v>234</v>
      </c>
      <c r="K327" s="245" t="s">
        <v>233</v>
      </c>
      <c r="L327" s="245" t="s">
        <v>234</v>
      </c>
      <c r="M327" s="245" t="s">
        <v>233</v>
      </c>
      <c r="N327" s="245" t="s">
        <v>233</v>
      </c>
      <c r="O327" s="245" t="s">
        <v>233</v>
      </c>
      <c r="P327" s="245" t="s">
        <v>233</v>
      </c>
      <c r="Q327" s="245" t="s">
        <v>233</v>
      </c>
      <c r="R327" s="245" t="s">
        <v>233</v>
      </c>
      <c r="S327" s="245" t="s">
        <v>233</v>
      </c>
      <c r="T327" s="245" t="s">
        <v>233</v>
      </c>
      <c r="U327" s="245" t="s">
        <v>233</v>
      </c>
      <c r="V327" s="245" t="s">
        <v>233</v>
      </c>
    </row>
    <row r="328" spans="1:42" x14ac:dyDescent="0.3">
      <c r="A328" s="245">
        <v>120563</v>
      </c>
      <c r="B328" s="245" t="s">
        <v>549</v>
      </c>
      <c r="C328" s="245" t="s">
        <v>232</v>
      </c>
      <c r="D328" s="245" t="s">
        <v>232</v>
      </c>
      <c r="E328" s="245" t="s">
        <v>234</v>
      </c>
      <c r="F328" s="245" t="s">
        <v>234</v>
      </c>
      <c r="G328" s="245" t="s">
        <v>234</v>
      </c>
      <c r="H328" s="245" t="s">
        <v>232</v>
      </c>
      <c r="I328" s="245" t="s">
        <v>234</v>
      </c>
      <c r="J328" s="245" t="s">
        <v>234</v>
      </c>
      <c r="K328" s="245" t="s">
        <v>232</v>
      </c>
      <c r="L328" s="245" t="s">
        <v>232</v>
      </c>
      <c r="M328" s="245" t="s">
        <v>233</v>
      </c>
      <c r="N328" s="245" t="s">
        <v>232</v>
      </c>
      <c r="O328" s="245" t="s">
        <v>234</v>
      </c>
      <c r="P328" s="245" t="s">
        <v>234</v>
      </c>
      <c r="Q328" s="245" t="s">
        <v>234</v>
      </c>
      <c r="R328" s="245" t="s">
        <v>233</v>
      </c>
      <c r="S328" s="245" t="s">
        <v>233</v>
      </c>
      <c r="T328" s="245" t="s">
        <v>233</v>
      </c>
      <c r="U328" s="245" t="s">
        <v>233</v>
      </c>
      <c r="V328" s="245" t="s">
        <v>233</v>
      </c>
      <c r="W328" s="245" t="s">
        <v>406</v>
      </c>
      <c r="X328" s="245" t="s">
        <v>406</v>
      </c>
      <c r="Y328" s="245" t="s">
        <v>406</v>
      </c>
      <c r="Z328" s="245" t="s">
        <v>406</v>
      </c>
      <c r="AA328" s="245" t="s">
        <v>406</v>
      </c>
      <c r="AB328" s="245" t="s">
        <v>406</v>
      </c>
      <c r="AC328" s="245" t="s">
        <v>406</v>
      </c>
      <c r="AD328" s="245" t="s">
        <v>406</v>
      </c>
      <c r="AE328" s="245" t="s">
        <v>406</v>
      </c>
      <c r="AF328" s="245" t="s">
        <v>406</v>
      </c>
      <c r="AG328" s="245" t="s">
        <v>406</v>
      </c>
      <c r="AH328" s="245" t="s">
        <v>406</v>
      </c>
      <c r="AI328" s="245" t="s">
        <v>406</v>
      </c>
      <c r="AJ328" s="245" t="s">
        <v>406</v>
      </c>
      <c r="AK328" s="245" t="s">
        <v>406</v>
      </c>
      <c r="AL328" s="245" t="s">
        <v>406</v>
      </c>
      <c r="AM328" s="245" t="s">
        <v>406</v>
      </c>
      <c r="AN328" s="245" t="s">
        <v>406</v>
      </c>
      <c r="AO328" s="245" t="s">
        <v>406</v>
      </c>
      <c r="AP328" s="245" t="s">
        <v>406</v>
      </c>
    </row>
    <row r="329" spans="1:42" x14ac:dyDescent="0.3">
      <c r="A329" s="245">
        <v>120569</v>
      </c>
      <c r="B329" s="245" t="s">
        <v>549</v>
      </c>
      <c r="C329" s="245" t="s">
        <v>232</v>
      </c>
      <c r="D329" s="245" t="s">
        <v>232</v>
      </c>
      <c r="E329" s="245" t="s">
        <v>234</v>
      </c>
      <c r="F329" s="245" t="s">
        <v>232</v>
      </c>
      <c r="G329" s="245" t="s">
        <v>232</v>
      </c>
      <c r="H329" s="245" t="s">
        <v>232</v>
      </c>
      <c r="I329" s="245" t="s">
        <v>234</v>
      </c>
      <c r="J329" s="245" t="s">
        <v>234</v>
      </c>
      <c r="K329" s="245" t="s">
        <v>232</v>
      </c>
      <c r="L329" s="245" t="s">
        <v>234</v>
      </c>
      <c r="M329" s="245" t="s">
        <v>233</v>
      </c>
      <c r="N329" s="245" t="s">
        <v>234</v>
      </c>
      <c r="O329" s="245" t="s">
        <v>233</v>
      </c>
      <c r="P329" s="245" t="s">
        <v>233</v>
      </c>
      <c r="Q329" s="245" t="s">
        <v>233</v>
      </c>
      <c r="R329" s="245" t="s">
        <v>233</v>
      </c>
      <c r="S329" s="245" t="s">
        <v>233</v>
      </c>
      <c r="T329" s="245" t="s">
        <v>233</v>
      </c>
      <c r="U329" s="245" t="s">
        <v>233</v>
      </c>
      <c r="V329" s="245" t="s">
        <v>234</v>
      </c>
      <c r="W329" s="245" t="s">
        <v>406</v>
      </c>
      <c r="X329" s="245" t="s">
        <v>406</v>
      </c>
      <c r="Y329" s="245" t="s">
        <v>406</v>
      </c>
      <c r="Z329" s="245" t="s">
        <v>406</v>
      </c>
      <c r="AA329" s="245" t="s">
        <v>406</v>
      </c>
      <c r="AB329" s="245" t="s">
        <v>406</v>
      </c>
      <c r="AC329" s="245" t="s">
        <v>406</v>
      </c>
      <c r="AD329" s="245" t="s">
        <v>406</v>
      </c>
      <c r="AE329" s="245" t="s">
        <v>406</v>
      </c>
      <c r="AF329" s="245" t="s">
        <v>406</v>
      </c>
      <c r="AG329" s="245" t="s">
        <v>406</v>
      </c>
      <c r="AH329" s="245" t="s">
        <v>406</v>
      </c>
      <c r="AI329" s="245" t="s">
        <v>406</v>
      </c>
      <c r="AJ329" s="245" t="s">
        <v>406</v>
      </c>
      <c r="AK329" s="245" t="s">
        <v>406</v>
      </c>
      <c r="AL329" s="245" t="s">
        <v>406</v>
      </c>
      <c r="AM329" s="245" t="s">
        <v>406</v>
      </c>
      <c r="AN329" s="245" t="s">
        <v>406</v>
      </c>
      <c r="AO329" s="245" t="s">
        <v>406</v>
      </c>
      <c r="AP329" s="245" t="s">
        <v>406</v>
      </c>
    </row>
    <row r="330" spans="1:42" x14ac:dyDescent="0.3">
      <c r="A330" s="245">
        <v>120570</v>
      </c>
      <c r="B330" s="245" t="s">
        <v>549</v>
      </c>
      <c r="C330" s="245" t="s">
        <v>234</v>
      </c>
      <c r="D330" s="245" t="s">
        <v>234</v>
      </c>
      <c r="E330" s="245" t="s">
        <v>232</v>
      </c>
      <c r="F330" s="245" t="s">
        <v>232</v>
      </c>
      <c r="G330" s="245" t="s">
        <v>234</v>
      </c>
      <c r="H330" s="245" t="s">
        <v>234</v>
      </c>
      <c r="I330" s="245" t="s">
        <v>232</v>
      </c>
      <c r="J330" s="245" t="s">
        <v>232</v>
      </c>
      <c r="K330" s="245" t="s">
        <v>234</v>
      </c>
      <c r="L330" s="245" t="s">
        <v>232</v>
      </c>
      <c r="M330" s="245" t="s">
        <v>234</v>
      </c>
      <c r="N330" s="245" t="s">
        <v>234</v>
      </c>
      <c r="O330" s="245" t="s">
        <v>233</v>
      </c>
      <c r="P330" s="245" t="s">
        <v>233</v>
      </c>
      <c r="Q330" s="245" t="s">
        <v>233</v>
      </c>
      <c r="R330" s="245" t="s">
        <v>234</v>
      </c>
      <c r="S330" s="245" t="s">
        <v>233</v>
      </c>
      <c r="T330" s="245" t="s">
        <v>233</v>
      </c>
      <c r="U330" s="245" t="s">
        <v>233</v>
      </c>
      <c r="V330" s="245" t="s">
        <v>233</v>
      </c>
      <c r="W330" s="245" t="s">
        <v>406</v>
      </c>
      <c r="X330" s="245" t="s">
        <v>406</v>
      </c>
      <c r="Y330" s="245" t="s">
        <v>406</v>
      </c>
      <c r="Z330" s="245" t="s">
        <v>406</v>
      </c>
      <c r="AA330" s="245" t="s">
        <v>406</v>
      </c>
      <c r="AB330" s="245" t="s">
        <v>406</v>
      </c>
      <c r="AC330" s="245" t="s">
        <v>406</v>
      </c>
      <c r="AD330" s="245" t="s">
        <v>406</v>
      </c>
      <c r="AE330" s="245" t="s">
        <v>406</v>
      </c>
      <c r="AF330" s="245" t="s">
        <v>406</v>
      </c>
      <c r="AG330" s="245" t="s">
        <v>406</v>
      </c>
      <c r="AH330" s="245" t="s">
        <v>406</v>
      </c>
      <c r="AI330" s="245" t="s">
        <v>406</v>
      </c>
      <c r="AJ330" s="245" t="s">
        <v>406</v>
      </c>
      <c r="AK330" s="245" t="s">
        <v>406</v>
      </c>
      <c r="AL330" s="245" t="s">
        <v>406</v>
      </c>
      <c r="AM330" s="245" t="s">
        <v>406</v>
      </c>
      <c r="AN330" s="245" t="s">
        <v>406</v>
      </c>
      <c r="AO330" s="245" t="s">
        <v>406</v>
      </c>
      <c r="AP330" s="245" t="s">
        <v>406</v>
      </c>
    </row>
    <row r="331" spans="1:42" x14ac:dyDescent="0.3">
      <c r="A331" s="245">
        <v>120587</v>
      </c>
      <c r="B331" s="245" t="s">
        <v>549</v>
      </c>
      <c r="C331" s="245" t="s">
        <v>234</v>
      </c>
      <c r="D331" s="245" t="s">
        <v>234</v>
      </c>
      <c r="E331" s="245" t="s">
        <v>234</v>
      </c>
      <c r="F331" s="245" t="s">
        <v>234</v>
      </c>
      <c r="G331" s="245" t="s">
        <v>234</v>
      </c>
      <c r="H331" s="245" t="s">
        <v>234</v>
      </c>
      <c r="I331" s="245" t="s">
        <v>234</v>
      </c>
      <c r="J331" s="245" t="s">
        <v>234</v>
      </c>
      <c r="K331" s="245" t="s">
        <v>233</v>
      </c>
      <c r="L331" s="245" t="s">
        <v>234</v>
      </c>
      <c r="M331" s="245" t="s">
        <v>234</v>
      </c>
      <c r="N331" s="245" t="s">
        <v>234</v>
      </c>
      <c r="O331" s="245" t="s">
        <v>233</v>
      </c>
      <c r="P331" s="245" t="s">
        <v>233</v>
      </c>
      <c r="Q331" s="245" t="s">
        <v>234</v>
      </c>
      <c r="R331" s="245" t="s">
        <v>233</v>
      </c>
      <c r="S331" s="245" t="s">
        <v>233</v>
      </c>
      <c r="T331" s="245" t="s">
        <v>233</v>
      </c>
      <c r="U331" s="245" t="s">
        <v>233</v>
      </c>
      <c r="V331" s="245" t="s">
        <v>233</v>
      </c>
    </row>
    <row r="332" spans="1:42" x14ac:dyDescent="0.3">
      <c r="A332" s="245">
        <v>120593</v>
      </c>
      <c r="B332" s="245" t="s">
        <v>549</v>
      </c>
      <c r="C332" s="245" t="s">
        <v>232</v>
      </c>
      <c r="D332" s="245" t="s">
        <v>234</v>
      </c>
      <c r="E332" s="245" t="s">
        <v>232</v>
      </c>
      <c r="F332" s="245" t="s">
        <v>232</v>
      </c>
      <c r="G332" s="245" t="s">
        <v>234</v>
      </c>
      <c r="H332" s="245" t="s">
        <v>234</v>
      </c>
      <c r="I332" s="245" t="s">
        <v>232</v>
      </c>
      <c r="J332" s="245" t="s">
        <v>234</v>
      </c>
      <c r="K332" s="245" t="s">
        <v>234</v>
      </c>
      <c r="L332" s="245" t="s">
        <v>234</v>
      </c>
      <c r="M332" s="245" t="s">
        <v>233</v>
      </c>
      <c r="N332" s="245" t="s">
        <v>232</v>
      </c>
      <c r="O332" s="245" t="s">
        <v>232</v>
      </c>
      <c r="P332" s="245" t="s">
        <v>234</v>
      </c>
      <c r="Q332" s="245" t="s">
        <v>234</v>
      </c>
      <c r="R332" s="245" t="s">
        <v>234</v>
      </c>
      <c r="S332" s="245" t="s">
        <v>232</v>
      </c>
      <c r="T332" s="245" t="s">
        <v>234</v>
      </c>
      <c r="U332" s="245" t="s">
        <v>234</v>
      </c>
      <c r="V332" s="245" t="s">
        <v>233</v>
      </c>
      <c r="W332" s="245" t="s">
        <v>406</v>
      </c>
      <c r="X332" s="245" t="s">
        <v>406</v>
      </c>
      <c r="Y332" s="245" t="s">
        <v>406</v>
      </c>
      <c r="Z332" s="245" t="s">
        <v>406</v>
      </c>
      <c r="AA332" s="245" t="s">
        <v>406</v>
      </c>
      <c r="AB332" s="245" t="s">
        <v>406</v>
      </c>
      <c r="AC332" s="245" t="s">
        <v>406</v>
      </c>
      <c r="AD332" s="245" t="s">
        <v>406</v>
      </c>
      <c r="AE332" s="245" t="s">
        <v>406</v>
      </c>
      <c r="AF332" s="245" t="s">
        <v>406</v>
      </c>
      <c r="AG332" s="245" t="s">
        <v>406</v>
      </c>
      <c r="AH332" s="245" t="s">
        <v>406</v>
      </c>
      <c r="AI332" s="245" t="s">
        <v>406</v>
      </c>
      <c r="AJ332" s="245" t="s">
        <v>406</v>
      </c>
      <c r="AK332" s="245" t="s">
        <v>406</v>
      </c>
      <c r="AL332" s="245" t="s">
        <v>406</v>
      </c>
      <c r="AM332" s="245" t="s">
        <v>406</v>
      </c>
      <c r="AN332" s="245" t="s">
        <v>406</v>
      </c>
      <c r="AO332" s="245" t="s">
        <v>406</v>
      </c>
      <c r="AP332" s="245" t="s">
        <v>406</v>
      </c>
    </row>
    <row r="333" spans="1:42" x14ac:dyDescent="0.3">
      <c r="A333" s="245">
        <v>120602</v>
      </c>
      <c r="B333" s="245" t="s">
        <v>549</v>
      </c>
      <c r="C333" s="245" t="s">
        <v>234</v>
      </c>
      <c r="D333" s="245" t="s">
        <v>234</v>
      </c>
      <c r="E333" s="245" t="s">
        <v>234</v>
      </c>
      <c r="F333" s="245" t="s">
        <v>234</v>
      </c>
      <c r="G333" s="245" t="s">
        <v>234</v>
      </c>
      <c r="H333" s="245" t="s">
        <v>234</v>
      </c>
      <c r="I333" s="245" t="s">
        <v>234</v>
      </c>
      <c r="J333" s="245" t="s">
        <v>234</v>
      </c>
      <c r="K333" s="245" t="s">
        <v>234</v>
      </c>
      <c r="L333" s="245" t="s">
        <v>234</v>
      </c>
      <c r="M333" s="245" t="s">
        <v>233</v>
      </c>
      <c r="N333" s="245" t="s">
        <v>233</v>
      </c>
      <c r="O333" s="245" t="s">
        <v>233</v>
      </c>
      <c r="P333" s="245" t="s">
        <v>233</v>
      </c>
      <c r="Q333" s="245" t="s">
        <v>233</v>
      </c>
      <c r="R333" s="245" t="s">
        <v>234</v>
      </c>
      <c r="S333" s="245" t="s">
        <v>234</v>
      </c>
      <c r="T333" s="245" t="s">
        <v>233</v>
      </c>
      <c r="U333" s="245" t="s">
        <v>233</v>
      </c>
      <c r="V333" s="245" t="s">
        <v>233</v>
      </c>
    </row>
    <row r="334" spans="1:42" x14ac:dyDescent="0.3">
      <c r="A334" s="245">
        <v>120604</v>
      </c>
      <c r="B334" s="245" t="s">
        <v>549</v>
      </c>
      <c r="C334" s="245" t="s">
        <v>234</v>
      </c>
      <c r="D334" s="245" t="s">
        <v>232</v>
      </c>
      <c r="E334" s="245" t="s">
        <v>232</v>
      </c>
      <c r="F334" s="245" t="s">
        <v>234</v>
      </c>
      <c r="G334" s="245" t="s">
        <v>232</v>
      </c>
      <c r="H334" s="245" t="s">
        <v>232</v>
      </c>
      <c r="I334" s="245" t="s">
        <v>232</v>
      </c>
      <c r="J334" s="245" t="s">
        <v>232</v>
      </c>
      <c r="K334" s="245" t="s">
        <v>232</v>
      </c>
      <c r="L334" s="245" t="s">
        <v>232</v>
      </c>
      <c r="M334" s="245" t="s">
        <v>234</v>
      </c>
      <c r="N334" s="245" t="s">
        <v>234</v>
      </c>
      <c r="O334" s="245" t="s">
        <v>234</v>
      </c>
      <c r="P334" s="245" t="s">
        <v>234</v>
      </c>
      <c r="Q334" s="245" t="s">
        <v>234</v>
      </c>
      <c r="R334" s="245" t="s">
        <v>233</v>
      </c>
      <c r="S334" s="245" t="s">
        <v>233</v>
      </c>
      <c r="T334" s="245" t="s">
        <v>233</v>
      </c>
      <c r="U334" s="245" t="s">
        <v>233</v>
      </c>
      <c r="V334" s="245" t="s">
        <v>233</v>
      </c>
    </row>
    <row r="335" spans="1:42" x14ac:dyDescent="0.3">
      <c r="A335" s="245">
        <v>120605</v>
      </c>
      <c r="B335" s="245" t="s">
        <v>549</v>
      </c>
      <c r="C335" s="245" t="s">
        <v>234</v>
      </c>
      <c r="D335" s="245" t="s">
        <v>234</v>
      </c>
      <c r="E335" s="245" t="s">
        <v>234</v>
      </c>
      <c r="F335" s="245" t="s">
        <v>234</v>
      </c>
      <c r="G335" s="245" t="s">
        <v>234</v>
      </c>
      <c r="H335" s="245" t="s">
        <v>234</v>
      </c>
      <c r="I335" s="245" t="s">
        <v>233</v>
      </c>
      <c r="J335" s="245" t="s">
        <v>234</v>
      </c>
      <c r="K335" s="245" t="s">
        <v>234</v>
      </c>
      <c r="L335" s="245" t="s">
        <v>234</v>
      </c>
      <c r="M335" s="245" t="s">
        <v>234</v>
      </c>
      <c r="N335" s="245" t="s">
        <v>234</v>
      </c>
      <c r="O335" s="245" t="s">
        <v>232</v>
      </c>
      <c r="P335" s="245" t="s">
        <v>234</v>
      </c>
      <c r="Q335" s="245" t="s">
        <v>234</v>
      </c>
      <c r="R335" s="245" t="s">
        <v>234</v>
      </c>
      <c r="S335" s="245" t="s">
        <v>234</v>
      </c>
      <c r="T335" s="245" t="s">
        <v>233</v>
      </c>
      <c r="U335" s="245" t="s">
        <v>233</v>
      </c>
      <c r="V335" s="245" t="s">
        <v>233</v>
      </c>
    </row>
    <row r="336" spans="1:42" x14ac:dyDescent="0.3">
      <c r="A336" s="245">
        <v>120607</v>
      </c>
      <c r="B336" s="245" t="s">
        <v>549</v>
      </c>
      <c r="C336" s="245" t="s">
        <v>234</v>
      </c>
      <c r="D336" s="245" t="s">
        <v>232</v>
      </c>
      <c r="E336" s="245" t="s">
        <v>234</v>
      </c>
      <c r="F336" s="245" t="s">
        <v>232</v>
      </c>
      <c r="G336" s="245" t="s">
        <v>234</v>
      </c>
      <c r="H336" s="245" t="s">
        <v>234</v>
      </c>
      <c r="I336" s="245" t="s">
        <v>232</v>
      </c>
      <c r="J336" s="245" t="s">
        <v>234</v>
      </c>
      <c r="K336" s="245" t="s">
        <v>234</v>
      </c>
      <c r="L336" s="245" t="s">
        <v>234</v>
      </c>
      <c r="M336" s="245" t="s">
        <v>232</v>
      </c>
      <c r="N336" s="245" t="s">
        <v>232</v>
      </c>
      <c r="O336" s="245" t="s">
        <v>232</v>
      </c>
      <c r="P336" s="245" t="s">
        <v>232</v>
      </c>
      <c r="Q336" s="245" t="s">
        <v>232</v>
      </c>
      <c r="R336" s="245" t="s">
        <v>233</v>
      </c>
      <c r="S336" s="245" t="s">
        <v>233</v>
      </c>
      <c r="T336" s="245" t="s">
        <v>233</v>
      </c>
      <c r="U336" s="245" t="s">
        <v>233</v>
      </c>
      <c r="V336" s="245" t="s">
        <v>233</v>
      </c>
    </row>
    <row r="337" spans="1:42" x14ac:dyDescent="0.3">
      <c r="A337" s="245">
        <v>120624</v>
      </c>
      <c r="B337" s="245" t="s">
        <v>549</v>
      </c>
      <c r="C337" s="245" t="s">
        <v>234</v>
      </c>
      <c r="D337" s="245" t="s">
        <v>234</v>
      </c>
      <c r="E337" s="245" t="s">
        <v>234</v>
      </c>
      <c r="F337" s="245" t="s">
        <v>234</v>
      </c>
      <c r="G337" s="245" t="s">
        <v>233</v>
      </c>
      <c r="H337" s="245" t="s">
        <v>234</v>
      </c>
      <c r="I337" s="245" t="s">
        <v>234</v>
      </c>
      <c r="J337" s="245" t="s">
        <v>234</v>
      </c>
      <c r="K337" s="245" t="s">
        <v>234</v>
      </c>
      <c r="L337" s="245" t="s">
        <v>234</v>
      </c>
      <c r="M337" s="245" t="s">
        <v>234</v>
      </c>
      <c r="N337" s="245" t="s">
        <v>234</v>
      </c>
      <c r="O337" s="245" t="s">
        <v>234</v>
      </c>
      <c r="P337" s="245" t="s">
        <v>234</v>
      </c>
      <c r="Q337" s="245" t="s">
        <v>234</v>
      </c>
      <c r="R337" s="245" t="s">
        <v>233</v>
      </c>
      <c r="S337" s="245" t="s">
        <v>233</v>
      </c>
      <c r="T337" s="245" t="s">
        <v>233</v>
      </c>
      <c r="U337" s="245" t="s">
        <v>233</v>
      </c>
      <c r="V337" s="245" t="s">
        <v>233</v>
      </c>
    </row>
    <row r="338" spans="1:42" x14ac:dyDescent="0.3">
      <c r="A338" s="245">
        <v>120625</v>
      </c>
      <c r="B338" s="245" t="s">
        <v>549</v>
      </c>
      <c r="C338" s="245" t="s">
        <v>234</v>
      </c>
      <c r="D338" s="245" t="s">
        <v>232</v>
      </c>
      <c r="E338" s="245" t="s">
        <v>234</v>
      </c>
      <c r="F338" s="245" t="s">
        <v>232</v>
      </c>
      <c r="G338" s="245" t="s">
        <v>234</v>
      </c>
      <c r="H338" s="245" t="s">
        <v>232</v>
      </c>
      <c r="I338" s="245" t="s">
        <v>234</v>
      </c>
      <c r="J338" s="245" t="s">
        <v>234</v>
      </c>
      <c r="K338" s="245" t="s">
        <v>232</v>
      </c>
      <c r="L338" s="245" t="s">
        <v>233</v>
      </c>
      <c r="M338" s="245" t="s">
        <v>232</v>
      </c>
      <c r="N338" s="245" t="s">
        <v>232</v>
      </c>
      <c r="O338" s="245" t="s">
        <v>234</v>
      </c>
      <c r="P338" s="245" t="s">
        <v>234</v>
      </c>
      <c r="Q338" s="245" t="s">
        <v>232</v>
      </c>
      <c r="R338" s="245" t="s">
        <v>233</v>
      </c>
      <c r="S338" s="245" t="s">
        <v>233</v>
      </c>
      <c r="T338" s="245" t="s">
        <v>233</v>
      </c>
      <c r="U338" s="245" t="s">
        <v>233</v>
      </c>
      <c r="V338" s="245" t="s">
        <v>233</v>
      </c>
    </row>
    <row r="339" spans="1:42" x14ac:dyDescent="0.3">
      <c r="A339" s="245">
        <v>120627</v>
      </c>
      <c r="B339" s="245" t="s">
        <v>549</v>
      </c>
      <c r="C339" s="245" t="s">
        <v>234</v>
      </c>
      <c r="D339" s="245" t="s">
        <v>234</v>
      </c>
      <c r="E339" s="245" t="s">
        <v>232</v>
      </c>
      <c r="F339" s="245" t="s">
        <v>234</v>
      </c>
      <c r="G339" s="245" t="s">
        <v>234</v>
      </c>
      <c r="H339" s="245" t="s">
        <v>233</v>
      </c>
      <c r="I339" s="245" t="s">
        <v>234</v>
      </c>
      <c r="J339" s="245" t="s">
        <v>234</v>
      </c>
      <c r="K339" s="245" t="s">
        <v>233</v>
      </c>
      <c r="L339" s="245" t="s">
        <v>234</v>
      </c>
      <c r="M339" s="245" t="s">
        <v>234</v>
      </c>
      <c r="N339" s="245" t="s">
        <v>234</v>
      </c>
      <c r="O339" s="245" t="s">
        <v>234</v>
      </c>
      <c r="P339" s="245" t="s">
        <v>234</v>
      </c>
      <c r="Q339" s="245" t="s">
        <v>234</v>
      </c>
      <c r="R339" s="245" t="s">
        <v>233</v>
      </c>
      <c r="S339" s="245" t="s">
        <v>233</v>
      </c>
      <c r="T339" s="245" t="s">
        <v>233</v>
      </c>
      <c r="U339" s="245" t="s">
        <v>234</v>
      </c>
      <c r="V339" s="245" t="s">
        <v>233</v>
      </c>
    </row>
    <row r="340" spans="1:42" x14ac:dyDescent="0.3">
      <c r="A340" s="245">
        <v>120629</v>
      </c>
      <c r="B340" s="245" t="s">
        <v>549</v>
      </c>
      <c r="C340" s="245" t="s">
        <v>234</v>
      </c>
      <c r="D340" s="245" t="s">
        <v>234</v>
      </c>
      <c r="E340" s="245" t="s">
        <v>232</v>
      </c>
      <c r="F340" s="245" t="s">
        <v>234</v>
      </c>
      <c r="G340" s="245" t="s">
        <v>232</v>
      </c>
      <c r="H340" s="245" t="s">
        <v>232</v>
      </c>
      <c r="I340" s="245" t="s">
        <v>234</v>
      </c>
      <c r="J340" s="245" t="s">
        <v>234</v>
      </c>
      <c r="K340" s="245" t="s">
        <v>234</v>
      </c>
      <c r="L340" s="245" t="s">
        <v>232</v>
      </c>
      <c r="M340" s="245" t="s">
        <v>233</v>
      </c>
      <c r="N340" s="245" t="s">
        <v>234</v>
      </c>
      <c r="O340" s="245" t="s">
        <v>234</v>
      </c>
      <c r="P340" s="245" t="s">
        <v>232</v>
      </c>
      <c r="Q340" s="245" t="s">
        <v>232</v>
      </c>
      <c r="R340" s="245" t="s">
        <v>232</v>
      </c>
      <c r="S340" s="245" t="s">
        <v>233</v>
      </c>
      <c r="T340" s="245" t="s">
        <v>234</v>
      </c>
      <c r="U340" s="245" t="s">
        <v>234</v>
      </c>
      <c r="V340" s="245" t="s">
        <v>234</v>
      </c>
      <c r="W340" s="245" t="s">
        <v>406</v>
      </c>
      <c r="X340" s="245" t="s">
        <v>406</v>
      </c>
      <c r="Y340" s="245" t="s">
        <v>406</v>
      </c>
      <c r="Z340" s="245" t="s">
        <v>406</v>
      </c>
      <c r="AA340" s="245" t="s">
        <v>406</v>
      </c>
      <c r="AB340" s="245" t="s">
        <v>406</v>
      </c>
      <c r="AC340" s="245" t="s">
        <v>406</v>
      </c>
      <c r="AD340" s="245" t="s">
        <v>406</v>
      </c>
      <c r="AE340" s="245" t="s">
        <v>406</v>
      </c>
      <c r="AF340" s="245" t="s">
        <v>406</v>
      </c>
      <c r="AG340" s="245" t="s">
        <v>406</v>
      </c>
      <c r="AH340" s="245" t="s">
        <v>406</v>
      </c>
      <c r="AI340" s="245" t="s">
        <v>406</v>
      </c>
      <c r="AJ340" s="245" t="s">
        <v>406</v>
      </c>
      <c r="AK340" s="245" t="s">
        <v>406</v>
      </c>
      <c r="AL340" s="245" t="s">
        <v>406</v>
      </c>
      <c r="AM340" s="245" t="s">
        <v>406</v>
      </c>
      <c r="AN340" s="245" t="s">
        <v>406</v>
      </c>
      <c r="AO340" s="245" t="s">
        <v>406</v>
      </c>
      <c r="AP340" s="245" t="s">
        <v>406</v>
      </c>
    </row>
    <row r="341" spans="1:42" x14ac:dyDescent="0.3">
      <c r="A341" s="245">
        <v>120633</v>
      </c>
      <c r="B341" s="245" t="s">
        <v>549</v>
      </c>
      <c r="C341" s="245" t="s">
        <v>234</v>
      </c>
      <c r="D341" s="245" t="s">
        <v>232</v>
      </c>
      <c r="E341" s="245" t="s">
        <v>232</v>
      </c>
      <c r="F341" s="245" t="s">
        <v>234</v>
      </c>
      <c r="G341" s="245" t="s">
        <v>233</v>
      </c>
      <c r="H341" s="245" t="s">
        <v>234</v>
      </c>
      <c r="I341" s="245" t="s">
        <v>233</v>
      </c>
      <c r="J341" s="245" t="s">
        <v>232</v>
      </c>
      <c r="K341" s="245" t="s">
        <v>233</v>
      </c>
      <c r="L341" s="245" t="s">
        <v>233</v>
      </c>
      <c r="M341" s="245" t="s">
        <v>233</v>
      </c>
      <c r="N341" s="245" t="s">
        <v>233</v>
      </c>
      <c r="O341" s="245" t="s">
        <v>233</v>
      </c>
      <c r="P341" s="245" t="s">
        <v>233</v>
      </c>
      <c r="Q341" s="245" t="s">
        <v>233</v>
      </c>
      <c r="R341" s="245" t="s">
        <v>233</v>
      </c>
      <c r="S341" s="245" t="s">
        <v>233</v>
      </c>
      <c r="T341" s="245" t="s">
        <v>233</v>
      </c>
      <c r="U341" s="245" t="s">
        <v>233</v>
      </c>
      <c r="V341" s="245" t="s">
        <v>233</v>
      </c>
    </row>
    <row r="342" spans="1:42" x14ac:dyDescent="0.3">
      <c r="A342" s="245">
        <v>120635</v>
      </c>
      <c r="B342" s="245" t="s">
        <v>549</v>
      </c>
      <c r="C342" s="245" t="s">
        <v>234</v>
      </c>
      <c r="D342" s="245" t="s">
        <v>232</v>
      </c>
      <c r="E342" s="245" t="s">
        <v>232</v>
      </c>
      <c r="F342" s="245" t="s">
        <v>233</v>
      </c>
      <c r="G342" s="245" t="s">
        <v>234</v>
      </c>
      <c r="H342" s="245" t="s">
        <v>234</v>
      </c>
      <c r="I342" s="245" t="s">
        <v>234</v>
      </c>
      <c r="J342" s="245" t="s">
        <v>234</v>
      </c>
      <c r="K342" s="245" t="s">
        <v>233</v>
      </c>
      <c r="L342" s="245" t="s">
        <v>234</v>
      </c>
      <c r="M342" s="245" t="s">
        <v>234</v>
      </c>
      <c r="N342" s="245" t="s">
        <v>234</v>
      </c>
      <c r="O342" s="245" t="s">
        <v>234</v>
      </c>
      <c r="P342" s="245" t="s">
        <v>233</v>
      </c>
      <c r="Q342" s="245" t="s">
        <v>233</v>
      </c>
      <c r="R342" s="245" t="s">
        <v>233</v>
      </c>
      <c r="S342" s="245" t="s">
        <v>233</v>
      </c>
      <c r="T342" s="245" t="s">
        <v>233</v>
      </c>
      <c r="U342" s="245" t="s">
        <v>233</v>
      </c>
      <c r="V342" s="245" t="s">
        <v>233</v>
      </c>
    </row>
    <row r="343" spans="1:42" x14ac:dyDescent="0.3">
      <c r="A343" s="245">
        <v>120636</v>
      </c>
      <c r="B343" s="245" t="s">
        <v>549</v>
      </c>
      <c r="C343" s="245" t="s">
        <v>234</v>
      </c>
      <c r="D343" s="245" t="s">
        <v>234</v>
      </c>
      <c r="E343" s="245" t="s">
        <v>232</v>
      </c>
      <c r="F343" s="245" t="s">
        <v>232</v>
      </c>
      <c r="G343" s="245" t="s">
        <v>234</v>
      </c>
      <c r="H343" s="245" t="s">
        <v>232</v>
      </c>
      <c r="I343" s="245" t="s">
        <v>234</v>
      </c>
      <c r="J343" s="245" t="s">
        <v>232</v>
      </c>
      <c r="K343" s="245" t="s">
        <v>234</v>
      </c>
      <c r="L343" s="245" t="s">
        <v>234</v>
      </c>
      <c r="M343" s="245" t="s">
        <v>233</v>
      </c>
      <c r="N343" s="245" t="s">
        <v>234</v>
      </c>
      <c r="O343" s="245" t="s">
        <v>233</v>
      </c>
      <c r="P343" s="245" t="s">
        <v>234</v>
      </c>
      <c r="Q343" s="245" t="s">
        <v>233</v>
      </c>
      <c r="R343" s="245" t="s">
        <v>233</v>
      </c>
      <c r="S343" s="245" t="s">
        <v>233</v>
      </c>
      <c r="T343" s="245" t="s">
        <v>233</v>
      </c>
      <c r="U343" s="245" t="s">
        <v>233</v>
      </c>
      <c r="V343" s="245" t="s">
        <v>233</v>
      </c>
    </row>
    <row r="344" spans="1:42" x14ac:dyDescent="0.3">
      <c r="A344" s="245">
        <v>120638</v>
      </c>
      <c r="B344" s="245" t="s">
        <v>549</v>
      </c>
      <c r="C344" s="245" t="s">
        <v>234</v>
      </c>
      <c r="D344" s="245" t="s">
        <v>234</v>
      </c>
      <c r="E344" s="245" t="s">
        <v>232</v>
      </c>
      <c r="F344" s="245" t="s">
        <v>234</v>
      </c>
      <c r="G344" s="245" t="s">
        <v>234</v>
      </c>
      <c r="H344" s="245" t="s">
        <v>233</v>
      </c>
      <c r="I344" s="245" t="s">
        <v>233</v>
      </c>
      <c r="J344" s="245" t="s">
        <v>232</v>
      </c>
      <c r="K344" s="245" t="s">
        <v>234</v>
      </c>
      <c r="L344" s="245" t="s">
        <v>232</v>
      </c>
      <c r="M344" s="245" t="s">
        <v>233</v>
      </c>
      <c r="N344" s="245" t="s">
        <v>233</v>
      </c>
      <c r="O344" s="245" t="s">
        <v>233</v>
      </c>
      <c r="P344" s="245" t="s">
        <v>233</v>
      </c>
      <c r="Q344" s="245" t="s">
        <v>233</v>
      </c>
      <c r="R344" s="245" t="s">
        <v>233</v>
      </c>
      <c r="S344" s="245" t="s">
        <v>233</v>
      </c>
      <c r="T344" s="245" t="s">
        <v>233</v>
      </c>
      <c r="U344" s="245" t="s">
        <v>233</v>
      </c>
      <c r="V344" s="245" t="s">
        <v>233</v>
      </c>
    </row>
    <row r="345" spans="1:42" x14ac:dyDescent="0.3">
      <c r="A345" s="245">
        <v>120641</v>
      </c>
      <c r="B345" s="245" t="s">
        <v>549</v>
      </c>
      <c r="C345" s="245" t="s">
        <v>232</v>
      </c>
      <c r="D345" s="245" t="s">
        <v>232</v>
      </c>
      <c r="E345" s="245" t="s">
        <v>232</v>
      </c>
      <c r="F345" s="245" t="s">
        <v>232</v>
      </c>
      <c r="G345" s="245" t="s">
        <v>232</v>
      </c>
      <c r="H345" s="245" t="s">
        <v>234</v>
      </c>
      <c r="I345" s="245" t="s">
        <v>234</v>
      </c>
      <c r="J345" s="245" t="s">
        <v>234</v>
      </c>
      <c r="K345" s="245" t="s">
        <v>234</v>
      </c>
      <c r="L345" s="245" t="s">
        <v>234</v>
      </c>
      <c r="M345" s="245" t="s">
        <v>234</v>
      </c>
      <c r="N345" s="245" t="s">
        <v>234</v>
      </c>
      <c r="O345" s="245" t="s">
        <v>234</v>
      </c>
      <c r="P345" s="245" t="s">
        <v>234</v>
      </c>
      <c r="Q345" s="245" t="s">
        <v>234</v>
      </c>
      <c r="R345" s="245" t="s">
        <v>234</v>
      </c>
      <c r="S345" s="245" t="s">
        <v>234</v>
      </c>
      <c r="T345" s="245" t="s">
        <v>234</v>
      </c>
      <c r="U345" s="245" t="s">
        <v>233</v>
      </c>
      <c r="V345" s="245" t="s">
        <v>234</v>
      </c>
      <c r="W345" s="245" t="s">
        <v>406</v>
      </c>
      <c r="X345" s="245" t="s">
        <v>406</v>
      </c>
      <c r="Y345" s="245" t="s">
        <v>406</v>
      </c>
      <c r="Z345" s="245" t="s">
        <v>406</v>
      </c>
      <c r="AA345" s="245" t="s">
        <v>406</v>
      </c>
      <c r="AB345" s="245" t="s">
        <v>406</v>
      </c>
      <c r="AC345" s="245" t="s">
        <v>406</v>
      </c>
      <c r="AD345" s="245" t="s">
        <v>406</v>
      </c>
      <c r="AE345" s="245" t="s">
        <v>406</v>
      </c>
      <c r="AF345" s="245" t="s">
        <v>406</v>
      </c>
      <c r="AG345" s="245" t="s">
        <v>406</v>
      </c>
      <c r="AH345" s="245" t="s">
        <v>406</v>
      </c>
      <c r="AI345" s="245" t="s">
        <v>406</v>
      </c>
      <c r="AJ345" s="245" t="s">
        <v>406</v>
      </c>
      <c r="AK345" s="245" t="s">
        <v>406</v>
      </c>
      <c r="AL345" s="245" t="s">
        <v>406</v>
      </c>
      <c r="AM345" s="245" t="s">
        <v>406</v>
      </c>
      <c r="AN345" s="245" t="s">
        <v>406</v>
      </c>
      <c r="AO345" s="245" t="s">
        <v>406</v>
      </c>
      <c r="AP345" s="245" t="s">
        <v>406</v>
      </c>
    </row>
    <row r="346" spans="1:42" x14ac:dyDescent="0.3">
      <c r="A346" s="245">
        <v>120648</v>
      </c>
      <c r="B346" s="245" t="s">
        <v>549</v>
      </c>
      <c r="C346" s="245" t="s">
        <v>232</v>
      </c>
      <c r="D346" s="245" t="s">
        <v>232</v>
      </c>
      <c r="E346" s="245" t="s">
        <v>232</v>
      </c>
      <c r="F346" s="245" t="s">
        <v>232</v>
      </c>
      <c r="G346" s="245" t="s">
        <v>234</v>
      </c>
      <c r="H346" s="245" t="s">
        <v>232</v>
      </c>
      <c r="I346" s="245" t="s">
        <v>232</v>
      </c>
      <c r="J346" s="245" t="s">
        <v>232</v>
      </c>
      <c r="K346" s="245" t="s">
        <v>232</v>
      </c>
      <c r="L346" s="245" t="s">
        <v>232</v>
      </c>
      <c r="M346" s="245" t="s">
        <v>233</v>
      </c>
      <c r="N346" s="245" t="s">
        <v>233</v>
      </c>
      <c r="O346" s="245" t="s">
        <v>233</v>
      </c>
      <c r="P346" s="245" t="s">
        <v>233</v>
      </c>
      <c r="Q346" s="245" t="s">
        <v>233</v>
      </c>
      <c r="R346" s="245" t="s">
        <v>406</v>
      </c>
      <c r="S346" s="245" t="s">
        <v>406</v>
      </c>
      <c r="T346" s="245" t="s">
        <v>406</v>
      </c>
      <c r="U346" s="245" t="s">
        <v>406</v>
      </c>
      <c r="V346" s="245" t="s">
        <v>406</v>
      </c>
    </row>
    <row r="347" spans="1:42" x14ac:dyDescent="0.3">
      <c r="A347" s="245">
        <v>120656</v>
      </c>
      <c r="B347" s="245" t="s">
        <v>549</v>
      </c>
      <c r="C347" s="245" t="s">
        <v>234</v>
      </c>
      <c r="D347" s="245" t="s">
        <v>234</v>
      </c>
      <c r="E347" s="245" t="s">
        <v>234</v>
      </c>
      <c r="F347" s="245" t="s">
        <v>233</v>
      </c>
      <c r="G347" s="245" t="s">
        <v>233</v>
      </c>
      <c r="H347" s="245" t="s">
        <v>234</v>
      </c>
      <c r="I347" s="245" t="s">
        <v>234</v>
      </c>
      <c r="J347" s="245" t="s">
        <v>234</v>
      </c>
      <c r="K347" s="245" t="s">
        <v>234</v>
      </c>
      <c r="L347" s="245" t="s">
        <v>234</v>
      </c>
      <c r="M347" s="245" t="s">
        <v>232</v>
      </c>
      <c r="N347" s="245" t="s">
        <v>232</v>
      </c>
      <c r="O347" s="245" t="s">
        <v>233</v>
      </c>
      <c r="P347" s="245" t="s">
        <v>234</v>
      </c>
      <c r="Q347" s="245" t="s">
        <v>233</v>
      </c>
      <c r="R347" s="245" t="s">
        <v>233</v>
      </c>
      <c r="S347" s="245" t="s">
        <v>233</v>
      </c>
      <c r="T347" s="245" t="s">
        <v>233</v>
      </c>
      <c r="U347" s="245" t="s">
        <v>233</v>
      </c>
      <c r="V347" s="245" t="s">
        <v>233</v>
      </c>
    </row>
    <row r="348" spans="1:42" x14ac:dyDescent="0.3">
      <c r="A348" s="245">
        <v>120660</v>
      </c>
      <c r="B348" s="245" t="s">
        <v>549</v>
      </c>
      <c r="C348" s="245" t="s">
        <v>234</v>
      </c>
      <c r="D348" s="245" t="s">
        <v>234</v>
      </c>
      <c r="E348" s="245" t="s">
        <v>232</v>
      </c>
      <c r="F348" s="245" t="s">
        <v>234</v>
      </c>
      <c r="G348" s="245" t="s">
        <v>232</v>
      </c>
      <c r="H348" s="245" t="s">
        <v>234</v>
      </c>
      <c r="I348" s="245" t="s">
        <v>234</v>
      </c>
      <c r="J348" s="245" t="s">
        <v>234</v>
      </c>
      <c r="K348" s="245" t="s">
        <v>233</v>
      </c>
      <c r="L348" s="245" t="s">
        <v>234</v>
      </c>
      <c r="M348" s="245" t="s">
        <v>233</v>
      </c>
      <c r="N348" s="245" t="s">
        <v>233</v>
      </c>
      <c r="O348" s="245" t="s">
        <v>233</v>
      </c>
      <c r="P348" s="245" t="s">
        <v>233</v>
      </c>
      <c r="Q348" s="245" t="s">
        <v>233</v>
      </c>
      <c r="R348" s="245" t="s">
        <v>233</v>
      </c>
      <c r="S348" s="245" t="s">
        <v>233</v>
      </c>
      <c r="T348" s="245" t="s">
        <v>233</v>
      </c>
      <c r="U348" s="245" t="s">
        <v>233</v>
      </c>
      <c r="V348" s="245" t="s">
        <v>233</v>
      </c>
    </row>
    <row r="349" spans="1:42" x14ac:dyDescent="0.3">
      <c r="A349" s="245">
        <v>120662</v>
      </c>
      <c r="B349" s="245" t="s">
        <v>549</v>
      </c>
      <c r="C349" s="245" t="s">
        <v>232</v>
      </c>
      <c r="D349" s="245" t="s">
        <v>234</v>
      </c>
      <c r="E349" s="245" t="s">
        <v>232</v>
      </c>
      <c r="F349" s="245" t="s">
        <v>232</v>
      </c>
      <c r="G349" s="245" t="s">
        <v>232</v>
      </c>
      <c r="H349" s="245" t="s">
        <v>234</v>
      </c>
      <c r="I349" s="245" t="s">
        <v>232</v>
      </c>
      <c r="J349" s="245" t="s">
        <v>234</v>
      </c>
      <c r="K349" s="245" t="s">
        <v>232</v>
      </c>
      <c r="L349" s="245" t="s">
        <v>232</v>
      </c>
      <c r="M349" s="245" t="s">
        <v>234</v>
      </c>
      <c r="N349" s="245" t="s">
        <v>233</v>
      </c>
      <c r="O349" s="245" t="s">
        <v>234</v>
      </c>
      <c r="P349" s="245" t="s">
        <v>234</v>
      </c>
      <c r="Q349" s="245" t="s">
        <v>234</v>
      </c>
      <c r="R349" s="245" t="s">
        <v>233</v>
      </c>
      <c r="S349" s="245" t="s">
        <v>233</v>
      </c>
      <c r="T349" s="245" t="s">
        <v>233</v>
      </c>
      <c r="U349" s="245" t="s">
        <v>233</v>
      </c>
      <c r="V349" s="245" t="s">
        <v>233</v>
      </c>
    </row>
    <row r="350" spans="1:42" x14ac:dyDescent="0.3">
      <c r="A350" s="245">
        <v>120668</v>
      </c>
      <c r="B350" s="245" t="s">
        <v>549</v>
      </c>
      <c r="C350" s="245" t="s">
        <v>234</v>
      </c>
      <c r="D350" s="245" t="s">
        <v>234</v>
      </c>
      <c r="E350" s="245" t="s">
        <v>232</v>
      </c>
      <c r="F350" s="245" t="s">
        <v>234</v>
      </c>
      <c r="G350" s="245" t="s">
        <v>234</v>
      </c>
      <c r="H350" s="245" t="s">
        <v>234</v>
      </c>
      <c r="I350" s="245" t="s">
        <v>234</v>
      </c>
      <c r="J350" s="245" t="s">
        <v>234</v>
      </c>
      <c r="K350" s="245" t="s">
        <v>234</v>
      </c>
      <c r="L350" s="245" t="s">
        <v>234</v>
      </c>
      <c r="M350" s="245" t="s">
        <v>233</v>
      </c>
      <c r="N350" s="245" t="s">
        <v>233</v>
      </c>
      <c r="O350" s="245" t="s">
        <v>233</v>
      </c>
      <c r="P350" s="245" t="s">
        <v>233</v>
      </c>
      <c r="Q350" s="245" t="s">
        <v>233</v>
      </c>
      <c r="R350" s="245" t="s">
        <v>233</v>
      </c>
      <c r="S350" s="245" t="s">
        <v>233</v>
      </c>
      <c r="T350" s="245" t="s">
        <v>233</v>
      </c>
      <c r="U350" s="245" t="s">
        <v>233</v>
      </c>
      <c r="V350" s="245" t="s">
        <v>233</v>
      </c>
    </row>
    <row r="351" spans="1:42" x14ac:dyDescent="0.3">
      <c r="A351" s="245">
        <v>120680</v>
      </c>
      <c r="B351" s="245" t="s">
        <v>549</v>
      </c>
      <c r="C351" s="245" t="s">
        <v>234</v>
      </c>
      <c r="D351" s="245" t="s">
        <v>232</v>
      </c>
      <c r="E351" s="245" t="s">
        <v>232</v>
      </c>
      <c r="F351" s="245" t="s">
        <v>234</v>
      </c>
      <c r="G351" s="245" t="s">
        <v>232</v>
      </c>
      <c r="H351" s="245" t="s">
        <v>234</v>
      </c>
      <c r="I351" s="245" t="s">
        <v>234</v>
      </c>
      <c r="J351" s="245" t="s">
        <v>232</v>
      </c>
      <c r="K351" s="245" t="s">
        <v>232</v>
      </c>
      <c r="L351" s="245" t="s">
        <v>232</v>
      </c>
      <c r="M351" s="245" t="s">
        <v>234</v>
      </c>
      <c r="N351" s="245" t="s">
        <v>232</v>
      </c>
      <c r="O351" s="245" t="s">
        <v>232</v>
      </c>
      <c r="P351" s="245" t="s">
        <v>232</v>
      </c>
      <c r="Q351" s="245" t="s">
        <v>232</v>
      </c>
      <c r="R351" s="245" t="s">
        <v>234</v>
      </c>
      <c r="S351" s="245" t="s">
        <v>233</v>
      </c>
      <c r="T351" s="245" t="s">
        <v>232</v>
      </c>
      <c r="U351" s="245" t="s">
        <v>232</v>
      </c>
      <c r="V351" s="245" t="s">
        <v>233</v>
      </c>
      <c r="W351" s="245" t="s">
        <v>406</v>
      </c>
      <c r="X351" s="245" t="s">
        <v>406</v>
      </c>
      <c r="Y351" s="245" t="s">
        <v>406</v>
      </c>
      <c r="Z351" s="245" t="s">
        <v>406</v>
      </c>
      <c r="AA351" s="245" t="s">
        <v>406</v>
      </c>
      <c r="AB351" s="245" t="s">
        <v>406</v>
      </c>
      <c r="AC351" s="245" t="s">
        <v>406</v>
      </c>
      <c r="AD351" s="245" t="s">
        <v>406</v>
      </c>
      <c r="AE351" s="245" t="s">
        <v>406</v>
      </c>
      <c r="AF351" s="245" t="s">
        <v>406</v>
      </c>
      <c r="AG351" s="245" t="s">
        <v>406</v>
      </c>
      <c r="AH351" s="245" t="s">
        <v>406</v>
      </c>
      <c r="AI351" s="245" t="s">
        <v>406</v>
      </c>
      <c r="AJ351" s="245" t="s">
        <v>406</v>
      </c>
      <c r="AK351" s="245" t="s">
        <v>406</v>
      </c>
      <c r="AL351" s="245" t="s">
        <v>406</v>
      </c>
      <c r="AM351" s="245" t="s">
        <v>406</v>
      </c>
      <c r="AN351" s="245" t="s">
        <v>406</v>
      </c>
      <c r="AO351" s="245" t="s">
        <v>406</v>
      </c>
      <c r="AP351" s="245" t="s">
        <v>406</v>
      </c>
    </row>
    <row r="352" spans="1:42" x14ac:dyDescent="0.3">
      <c r="A352" s="245">
        <v>120683</v>
      </c>
      <c r="B352" s="245" t="s">
        <v>549</v>
      </c>
      <c r="C352" s="245" t="s">
        <v>232</v>
      </c>
      <c r="D352" s="245" t="s">
        <v>232</v>
      </c>
      <c r="E352" s="245" t="s">
        <v>234</v>
      </c>
      <c r="F352" s="245" t="s">
        <v>232</v>
      </c>
      <c r="G352" s="245" t="s">
        <v>234</v>
      </c>
      <c r="H352" s="245" t="s">
        <v>234</v>
      </c>
      <c r="I352" s="245" t="s">
        <v>232</v>
      </c>
      <c r="J352" s="245" t="s">
        <v>232</v>
      </c>
      <c r="K352" s="245" t="s">
        <v>232</v>
      </c>
      <c r="L352" s="245" t="s">
        <v>232</v>
      </c>
      <c r="M352" s="245" t="s">
        <v>232</v>
      </c>
      <c r="N352" s="245" t="s">
        <v>232</v>
      </c>
      <c r="O352" s="245" t="s">
        <v>232</v>
      </c>
      <c r="P352" s="245" t="s">
        <v>232</v>
      </c>
      <c r="Q352" s="245" t="s">
        <v>234</v>
      </c>
      <c r="R352" s="245" t="s">
        <v>234</v>
      </c>
      <c r="S352" s="245" t="s">
        <v>233</v>
      </c>
      <c r="T352" s="245" t="s">
        <v>234</v>
      </c>
      <c r="U352" s="245" t="s">
        <v>234</v>
      </c>
      <c r="V352" s="245" t="s">
        <v>233</v>
      </c>
      <c r="W352" s="245" t="s">
        <v>406</v>
      </c>
      <c r="X352" s="245" t="s">
        <v>406</v>
      </c>
      <c r="Y352" s="245" t="s">
        <v>406</v>
      </c>
      <c r="Z352" s="245" t="s">
        <v>406</v>
      </c>
      <c r="AA352" s="245" t="s">
        <v>406</v>
      </c>
      <c r="AB352" s="245" t="s">
        <v>406</v>
      </c>
      <c r="AC352" s="245" t="s">
        <v>406</v>
      </c>
      <c r="AD352" s="245" t="s">
        <v>406</v>
      </c>
      <c r="AE352" s="245" t="s">
        <v>406</v>
      </c>
      <c r="AF352" s="245" t="s">
        <v>406</v>
      </c>
      <c r="AG352" s="245" t="s">
        <v>406</v>
      </c>
      <c r="AH352" s="245" t="s">
        <v>406</v>
      </c>
      <c r="AI352" s="245" t="s">
        <v>406</v>
      </c>
      <c r="AJ352" s="245" t="s">
        <v>406</v>
      </c>
      <c r="AK352" s="245" t="s">
        <v>406</v>
      </c>
      <c r="AL352" s="245" t="s">
        <v>406</v>
      </c>
      <c r="AM352" s="245" t="s">
        <v>406</v>
      </c>
      <c r="AN352" s="245" t="s">
        <v>406</v>
      </c>
      <c r="AO352" s="245" t="s">
        <v>406</v>
      </c>
      <c r="AP352" s="245" t="s">
        <v>406</v>
      </c>
    </row>
    <row r="353" spans="1:42" x14ac:dyDescent="0.3">
      <c r="A353" s="245">
        <v>120689</v>
      </c>
      <c r="B353" s="245" t="s">
        <v>549</v>
      </c>
      <c r="C353" s="245" t="s">
        <v>232</v>
      </c>
      <c r="D353" s="245" t="s">
        <v>232</v>
      </c>
      <c r="E353" s="245" t="s">
        <v>232</v>
      </c>
      <c r="F353" s="245" t="s">
        <v>232</v>
      </c>
      <c r="G353" s="245" t="s">
        <v>232</v>
      </c>
      <c r="H353" s="245" t="s">
        <v>234</v>
      </c>
      <c r="I353" s="245" t="s">
        <v>232</v>
      </c>
      <c r="J353" s="245" t="s">
        <v>232</v>
      </c>
      <c r="K353" s="245" t="s">
        <v>234</v>
      </c>
      <c r="L353" s="245" t="s">
        <v>232</v>
      </c>
      <c r="M353" s="245" t="s">
        <v>234</v>
      </c>
      <c r="N353" s="245" t="s">
        <v>232</v>
      </c>
      <c r="O353" s="245" t="s">
        <v>233</v>
      </c>
      <c r="P353" s="245" t="s">
        <v>234</v>
      </c>
      <c r="Q353" s="245" t="s">
        <v>232</v>
      </c>
      <c r="R353" s="245" t="s">
        <v>234</v>
      </c>
      <c r="S353" s="245" t="s">
        <v>234</v>
      </c>
      <c r="T353" s="245" t="s">
        <v>233</v>
      </c>
      <c r="U353" s="245" t="s">
        <v>233</v>
      </c>
      <c r="V353" s="245" t="s">
        <v>233</v>
      </c>
      <c r="W353" s="245" t="s">
        <v>406</v>
      </c>
      <c r="X353" s="245" t="s">
        <v>406</v>
      </c>
      <c r="Y353" s="245" t="s">
        <v>406</v>
      </c>
      <c r="Z353" s="245" t="s">
        <v>406</v>
      </c>
      <c r="AA353" s="245" t="s">
        <v>406</v>
      </c>
      <c r="AB353" s="245" t="s">
        <v>406</v>
      </c>
      <c r="AC353" s="245" t="s">
        <v>406</v>
      </c>
      <c r="AD353" s="245" t="s">
        <v>406</v>
      </c>
      <c r="AE353" s="245" t="s">
        <v>406</v>
      </c>
      <c r="AF353" s="245" t="s">
        <v>406</v>
      </c>
      <c r="AG353" s="245" t="s">
        <v>406</v>
      </c>
      <c r="AH353" s="245" t="s">
        <v>406</v>
      </c>
      <c r="AI353" s="245" t="s">
        <v>406</v>
      </c>
      <c r="AJ353" s="245" t="s">
        <v>406</v>
      </c>
      <c r="AK353" s="245" t="s">
        <v>406</v>
      </c>
      <c r="AL353" s="245" t="s">
        <v>406</v>
      </c>
      <c r="AM353" s="245" t="s">
        <v>406</v>
      </c>
      <c r="AN353" s="245" t="s">
        <v>406</v>
      </c>
      <c r="AO353" s="245" t="s">
        <v>406</v>
      </c>
      <c r="AP353" s="245" t="s">
        <v>406</v>
      </c>
    </row>
    <row r="354" spans="1:42" x14ac:dyDescent="0.3">
      <c r="A354" s="245">
        <v>120697</v>
      </c>
      <c r="B354" s="245" t="s">
        <v>549</v>
      </c>
      <c r="C354" s="245" t="s">
        <v>234</v>
      </c>
      <c r="D354" s="245" t="s">
        <v>232</v>
      </c>
      <c r="E354" s="245" t="s">
        <v>234</v>
      </c>
      <c r="F354" s="245" t="s">
        <v>234</v>
      </c>
      <c r="G354" s="245" t="s">
        <v>232</v>
      </c>
      <c r="H354" s="245" t="s">
        <v>234</v>
      </c>
      <c r="I354" s="245" t="s">
        <v>234</v>
      </c>
      <c r="J354" s="245" t="s">
        <v>234</v>
      </c>
      <c r="K354" s="245" t="s">
        <v>234</v>
      </c>
      <c r="L354" s="245" t="s">
        <v>234</v>
      </c>
      <c r="M354" s="245" t="s">
        <v>234</v>
      </c>
      <c r="N354" s="245" t="s">
        <v>234</v>
      </c>
      <c r="O354" s="245" t="s">
        <v>233</v>
      </c>
      <c r="P354" s="245" t="s">
        <v>233</v>
      </c>
      <c r="Q354" s="245" t="s">
        <v>233</v>
      </c>
      <c r="R354" s="245" t="s">
        <v>234</v>
      </c>
      <c r="S354" s="245" t="s">
        <v>233</v>
      </c>
      <c r="T354" s="245" t="s">
        <v>233</v>
      </c>
      <c r="U354" s="245" t="s">
        <v>234</v>
      </c>
      <c r="V354" s="245" t="s">
        <v>233</v>
      </c>
    </row>
    <row r="355" spans="1:42" x14ac:dyDescent="0.3">
      <c r="A355" s="245">
        <v>120710</v>
      </c>
      <c r="B355" s="245" t="s">
        <v>549</v>
      </c>
      <c r="C355" s="245" t="s">
        <v>234</v>
      </c>
      <c r="D355" s="245" t="s">
        <v>234</v>
      </c>
      <c r="E355" s="245" t="s">
        <v>232</v>
      </c>
      <c r="F355" s="245" t="s">
        <v>232</v>
      </c>
      <c r="G355" s="245" t="s">
        <v>232</v>
      </c>
      <c r="H355" s="245" t="s">
        <v>234</v>
      </c>
      <c r="I355" s="245" t="s">
        <v>234</v>
      </c>
      <c r="J355" s="245" t="s">
        <v>234</v>
      </c>
      <c r="K355" s="245" t="s">
        <v>234</v>
      </c>
      <c r="L355" s="245" t="s">
        <v>234</v>
      </c>
      <c r="M355" s="245" t="s">
        <v>234</v>
      </c>
      <c r="N355" s="245" t="s">
        <v>234</v>
      </c>
      <c r="O355" s="245" t="s">
        <v>234</v>
      </c>
      <c r="P355" s="245" t="s">
        <v>234</v>
      </c>
      <c r="Q355" s="245" t="s">
        <v>234</v>
      </c>
      <c r="R355" s="245" t="s">
        <v>234</v>
      </c>
      <c r="S355" s="245" t="s">
        <v>233</v>
      </c>
      <c r="T355" s="245" t="s">
        <v>233</v>
      </c>
      <c r="U355" s="245" t="s">
        <v>233</v>
      </c>
      <c r="V355" s="245" t="s">
        <v>233</v>
      </c>
    </row>
    <row r="356" spans="1:42" x14ac:dyDescent="0.3">
      <c r="A356" s="245">
        <v>120721</v>
      </c>
      <c r="B356" s="245" t="s">
        <v>549</v>
      </c>
      <c r="C356" s="245" t="s">
        <v>234</v>
      </c>
      <c r="D356" s="245" t="s">
        <v>234</v>
      </c>
      <c r="E356" s="245" t="s">
        <v>234</v>
      </c>
      <c r="F356" s="245" t="s">
        <v>234</v>
      </c>
      <c r="G356" s="245" t="s">
        <v>234</v>
      </c>
      <c r="H356" s="245" t="s">
        <v>234</v>
      </c>
      <c r="I356" s="245" t="s">
        <v>234</v>
      </c>
      <c r="J356" s="245" t="s">
        <v>234</v>
      </c>
      <c r="K356" s="245" t="s">
        <v>234</v>
      </c>
      <c r="L356" s="245" t="s">
        <v>234</v>
      </c>
      <c r="M356" s="245" t="s">
        <v>233</v>
      </c>
      <c r="N356" s="245" t="s">
        <v>233</v>
      </c>
      <c r="O356" s="245" t="s">
        <v>233</v>
      </c>
      <c r="P356" s="245" t="s">
        <v>233</v>
      </c>
      <c r="Q356" s="245" t="s">
        <v>233</v>
      </c>
      <c r="R356" s="245" t="s">
        <v>233</v>
      </c>
      <c r="S356" s="245" t="s">
        <v>233</v>
      </c>
      <c r="T356" s="245" t="s">
        <v>233</v>
      </c>
      <c r="U356" s="245" t="s">
        <v>233</v>
      </c>
      <c r="V356" s="245" t="s">
        <v>233</v>
      </c>
    </row>
    <row r="357" spans="1:42" x14ac:dyDescent="0.3">
      <c r="A357" s="245">
        <v>120726</v>
      </c>
      <c r="B357" s="245" t="s">
        <v>549</v>
      </c>
      <c r="C357" s="245" t="s">
        <v>234</v>
      </c>
      <c r="D357" s="245" t="s">
        <v>232</v>
      </c>
      <c r="E357" s="245" t="s">
        <v>234</v>
      </c>
      <c r="F357" s="245" t="s">
        <v>234</v>
      </c>
      <c r="G357" s="245" t="s">
        <v>232</v>
      </c>
      <c r="H357" s="245" t="s">
        <v>234</v>
      </c>
      <c r="I357" s="245" t="s">
        <v>234</v>
      </c>
      <c r="J357" s="245" t="s">
        <v>234</v>
      </c>
      <c r="K357" s="245" t="s">
        <v>233</v>
      </c>
      <c r="L357" s="245" t="s">
        <v>232</v>
      </c>
      <c r="M357" s="245" t="s">
        <v>234</v>
      </c>
      <c r="N357" s="245" t="s">
        <v>234</v>
      </c>
      <c r="O357" s="245" t="s">
        <v>234</v>
      </c>
      <c r="P357" s="245" t="s">
        <v>233</v>
      </c>
      <c r="Q357" s="245" t="s">
        <v>234</v>
      </c>
      <c r="R357" s="245" t="s">
        <v>233</v>
      </c>
      <c r="S357" s="245" t="s">
        <v>233</v>
      </c>
      <c r="T357" s="245" t="s">
        <v>233</v>
      </c>
      <c r="U357" s="245" t="s">
        <v>233</v>
      </c>
      <c r="V357" s="245" t="s">
        <v>233</v>
      </c>
    </row>
    <row r="358" spans="1:42" x14ac:dyDescent="0.3">
      <c r="A358" s="245">
        <v>120730</v>
      </c>
      <c r="B358" s="245" t="s">
        <v>549</v>
      </c>
      <c r="C358" s="245" t="s">
        <v>234</v>
      </c>
      <c r="D358" s="245" t="s">
        <v>234</v>
      </c>
      <c r="E358" s="245" t="s">
        <v>234</v>
      </c>
      <c r="F358" s="245" t="s">
        <v>232</v>
      </c>
      <c r="G358" s="245" t="s">
        <v>234</v>
      </c>
      <c r="H358" s="245" t="s">
        <v>234</v>
      </c>
      <c r="I358" s="245" t="s">
        <v>234</v>
      </c>
      <c r="J358" s="245" t="s">
        <v>233</v>
      </c>
      <c r="K358" s="245" t="s">
        <v>233</v>
      </c>
      <c r="L358" s="245" t="s">
        <v>234</v>
      </c>
      <c r="M358" s="245" t="s">
        <v>233</v>
      </c>
      <c r="N358" s="245" t="s">
        <v>233</v>
      </c>
      <c r="O358" s="245" t="s">
        <v>233</v>
      </c>
      <c r="P358" s="245" t="s">
        <v>233</v>
      </c>
      <c r="Q358" s="245" t="s">
        <v>233</v>
      </c>
      <c r="R358" s="245" t="s">
        <v>233</v>
      </c>
      <c r="S358" s="245" t="s">
        <v>233</v>
      </c>
      <c r="T358" s="245" t="s">
        <v>233</v>
      </c>
      <c r="U358" s="245" t="s">
        <v>233</v>
      </c>
      <c r="V358" s="245" t="s">
        <v>233</v>
      </c>
    </row>
    <row r="359" spans="1:42" x14ac:dyDescent="0.3">
      <c r="A359" s="245">
        <v>120739</v>
      </c>
      <c r="B359" s="245" t="s">
        <v>549</v>
      </c>
      <c r="C359" s="245" t="s">
        <v>234</v>
      </c>
      <c r="D359" s="245" t="s">
        <v>234</v>
      </c>
      <c r="E359" s="245" t="s">
        <v>234</v>
      </c>
      <c r="F359" s="245" t="s">
        <v>234</v>
      </c>
      <c r="G359" s="245" t="s">
        <v>234</v>
      </c>
      <c r="H359" s="245" t="s">
        <v>234</v>
      </c>
      <c r="I359" s="245" t="s">
        <v>233</v>
      </c>
      <c r="J359" s="245" t="s">
        <v>233</v>
      </c>
      <c r="K359" s="245" t="s">
        <v>234</v>
      </c>
      <c r="L359" s="245" t="s">
        <v>233</v>
      </c>
      <c r="M359" s="245" t="s">
        <v>234</v>
      </c>
      <c r="N359" s="245" t="s">
        <v>234</v>
      </c>
      <c r="O359" s="245" t="s">
        <v>233</v>
      </c>
      <c r="P359" s="245" t="s">
        <v>233</v>
      </c>
      <c r="Q359" s="245" t="s">
        <v>233</v>
      </c>
      <c r="R359" s="245" t="s">
        <v>233</v>
      </c>
      <c r="S359" s="245" t="s">
        <v>233</v>
      </c>
      <c r="T359" s="245" t="s">
        <v>233</v>
      </c>
      <c r="U359" s="245" t="s">
        <v>233</v>
      </c>
      <c r="V359" s="245" t="s">
        <v>233</v>
      </c>
    </row>
    <row r="360" spans="1:42" x14ac:dyDescent="0.3">
      <c r="A360" s="245">
        <v>120747</v>
      </c>
      <c r="B360" s="245" t="s">
        <v>549</v>
      </c>
      <c r="C360" s="245" t="s">
        <v>234</v>
      </c>
      <c r="D360" s="245" t="s">
        <v>232</v>
      </c>
      <c r="E360" s="245" t="s">
        <v>234</v>
      </c>
      <c r="F360" s="245" t="s">
        <v>232</v>
      </c>
      <c r="G360" s="245" t="s">
        <v>234</v>
      </c>
      <c r="H360" s="245" t="s">
        <v>234</v>
      </c>
      <c r="I360" s="245" t="s">
        <v>234</v>
      </c>
      <c r="J360" s="245" t="s">
        <v>233</v>
      </c>
      <c r="K360" s="245" t="s">
        <v>233</v>
      </c>
      <c r="L360" s="245" t="s">
        <v>234</v>
      </c>
      <c r="M360" s="245" t="s">
        <v>233</v>
      </c>
      <c r="N360" s="245" t="s">
        <v>233</v>
      </c>
      <c r="O360" s="245" t="s">
        <v>233</v>
      </c>
      <c r="P360" s="245" t="s">
        <v>233</v>
      </c>
      <c r="Q360" s="245" t="s">
        <v>233</v>
      </c>
      <c r="R360" s="245" t="s">
        <v>233</v>
      </c>
      <c r="S360" s="245" t="s">
        <v>233</v>
      </c>
      <c r="T360" s="245" t="s">
        <v>233</v>
      </c>
      <c r="U360" s="245" t="s">
        <v>233</v>
      </c>
      <c r="V360" s="245" t="s">
        <v>233</v>
      </c>
    </row>
    <row r="361" spans="1:42" x14ac:dyDescent="0.3">
      <c r="A361" s="245">
        <v>120748</v>
      </c>
      <c r="B361" s="245" t="s">
        <v>549</v>
      </c>
      <c r="C361" s="245" t="s">
        <v>234</v>
      </c>
      <c r="D361" s="245" t="s">
        <v>232</v>
      </c>
      <c r="E361" s="245" t="s">
        <v>234</v>
      </c>
      <c r="F361" s="245" t="s">
        <v>234</v>
      </c>
      <c r="G361" s="245" t="s">
        <v>234</v>
      </c>
      <c r="H361" s="245" t="s">
        <v>234</v>
      </c>
      <c r="I361" s="245" t="s">
        <v>234</v>
      </c>
      <c r="J361" s="245" t="s">
        <v>234</v>
      </c>
      <c r="K361" s="245" t="s">
        <v>234</v>
      </c>
      <c r="L361" s="245" t="s">
        <v>233</v>
      </c>
      <c r="M361" s="245" t="s">
        <v>234</v>
      </c>
      <c r="N361" s="245" t="s">
        <v>234</v>
      </c>
      <c r="O361" s="245" t="s">
        <v>233</v>
      </c>
      <c r="P361" s="245" t="s">
        <v>233</v>
      </c>
      <c r="Q361" s="245" t="s">
        <v>233</v>
      </c>
      <c r="R361" s="245" t="s">
        <v>233</v>
      </c>
      <c r="S361" s="245" t="s">
        <v>233</v>
      </c>
      <c r="T361" s="245" t="s">
        <v>233</v>
      </c>
      <c r="U361" s="245" t="s">
        <v>233</v>
      </c>
      <c r="V361" s="245" t="s">
        <v>233</v>
      </c>
    </row>
    <row r="362" spans="1:42" x14ac:dyDescent="0.3">
      <c r="A362" s="245">
        <v>120770</v>
      </c>
      <c r="B362" s="245" t="s">
        <v>549</v>
      </c>
      <c r="C362" s="245" t="s">
        <v>234</v>
      </c>
      <c r="D362" s="245" t="s">
        <v>232</v>
      </c>
      <c r="E362" s="245" t="s">
        <v>232</v>
      </c>
      <c r="F362" s="245" t="s">
        <v>234</v>
      </c>
      <c r="G362" s="245" t="s">
        <v>234</v>
      </c>
      <c r="H362" s="245" t="s">
        <v>234</v>
      </c>
      <c r="I362" s="245" t="s">
        <v>232</v>
      </c>
      <c r="J362" s="245" t="s">
        <v>232</v>
      </c>
      <c r="K362" s="245" t="s">
        <v>234</v>
      </c>
      <c r="L362" s="245" t="s">
        <v>234</v>
      </c>
      <c r="M362" s="245" t="s">
        <v>233</v>
      </c>
      <c r="N362" s="245" t="s">
        <v>233</v>
      </c>
      <c r="O362" s="245" t="s">
        <v>233</v>
      </c>
      <c r="P362" s="245" t="s">
        <v>233</v>
      </c>
      <c r="Q362" s="245" t="s">
        <v>233</v>
      </c>
      <c r="R362" s="245" t="s">
        <v>233</v>
      </c>
      <c r="S362" s="245" t="s">
        <v>233</v>
      </c>
      <c r="T362" s="245" t="s">
        <v>233</v>
      </c>
      <c r="U362" s="245" t="s">
        <v>233</v>
      </c>
      <c r="V362" s="245" t="s">
        <v>233</v>
      </c>
    </row>
    <row r="363" spans="1:42" x14ac:dyDescent="0.3">
      <c r="A363" s="245">
        <v>120774</v>
      </c>
      <c r="B363" s="245" t="s">
        <v>549</v>
      </c>
      <c r="C363" s="245" t="s">
        <v>234</v>
      </c>
      <c r="D363" s="245" t="s">
        <v>234</v>
      </c>
      <c r="E363" s="245" t="s">
        <v>234</v>
      </c>
      <c r="F363" s="245" t="s">
        <v>234</v>
      </c>
      <c r="G363" s="245" t="s">
        <v>234</v>
      </c>
      <c r="H363" s="245" t="s">
        <v>234</v>
      </c>
      <c r="I363" s="245" t="s">
        <v>234</v>
      </c>
      <c r="J363" s="245" t="s">
        <v>234</v>
      </c>
      <c r="K363" s="245" t="s">
        <v>233</v>
      </c>
      <c r="L363" s="245" t="s">
        <v>234</v>
      </c>
      <c r="M363" s="245" t="s">
        <v>234</v>
      </c>
      <c r="N363" s="245" t="s">
        <v>234</v>
      </c>
      <c r="O363" s="245" t="s">
        <v>233</v>
      </c>
      <c r="P363" s="245" t="s">
        <v>234</v>
      </c>
      <c r="Q363" s="245" t="s">
        <v>234</v>
      </c>
      <c r="R363" s="245" t="s">
        <v>233</v>
      </c>
      <c r="S363" s="245" t="s">
        <v>233</v>
      </c>
      <c r="T363" s="245" t="s">
        <v>233</v>
      </c>
      <c r="U363" s="245" t="s">
        <v>233</v>
      </c>
      <c r="V363" s="245" t="s">
        <v>233</v>
      </c>
    </row>
    <row r="364" spans="1:42" x14ac:dyDescent="0.3">
      <c r="A364" s="245">
        <v>120782</v>
      </c>
      <c r="B364" s="245" t="s">
        <v>549</v>
      </c>
      <c r="C364" s="245" t="s">
        <v>234</v>
      </c>
      <c r="D364" s="245" t="s">
        <v>232</v>
      </c>
      <c r="E364" s="245" t="s">
        <v>234</v>
      </c>
      <c r="F364" s="245" t="s">
        <v>232</v>
      </c>
      <c r="G364" s="245" t="s">
        <v>234</v>
      </c>
      <c r="H364" s="245" t="s">
        <v>234</v>
      </c>
      <c r="I364" s="245" t="s">
        <v>232</v>
      </c>
      <c r="J364" s="245" t="s">
        <v>234</v>
      </c>
      <c r="K364" s="245" t="s">
        <v>234</v>
      </c>
      <c r="L364" s="245" t="s">
        <v>232</v>
      </c>
      <c r="M364" s="245" t="s">
        <v>232</v>
      </c>
      <c r="N364" s="245" t="s">
        <v>232</v>
      </c>
      <c r="O364" s="245" t="s">
        <v>232</v>
      </c>
      <c r="P364" s="245" t="s">
        <v>232</v>
      </c>
      <c r="Q364" s="245" t="s">
        <v>232</v>
      </c>
      <c r="R364" s="245" t="s">
        <v>234</v>
      </c>
      <c r="S364" s="245" t="s">
        <v>234</v>
      </c>
      <c r="T364" s="245" t="s">
        <v>232</v>
      </c>
      <c r="U364" s="245" t="s">
        <v>232</v>
      </c>
      <c r="V364" s="245" t="s">
        <v>234</v>
      </c>
      <c r="W364" s="245" t="s">
        <v>406</v>
      </c>
      <c r="X364" s="245" t="s">
        <v>406</v>
      </c>
      <c r="Y364" s="245" t="s">
        <v>406</v>
      </c>
      <c r="Z364" s="245" t="s">
        <v>406</v>
      </c>
      <c r="AA364" s="245" t="s">
        <v>406</v>
      </c>
      <c r="AB364" s="245" t="s">
        <v>406</v>
      </c>
      <c r="AC364" s="245" t="s">
        <v>406</v>
      </c>
      <c r="AD364" s="245" t="s">
        <v>406</v>
      </c>
      <c r="AE364" s="245" t="s">
        <v>406</v>
      </c>
      <c r="AF364" s="245" t="s">
        <v>406</v>
      </c>
      <c r="AG364" s="245" t="s">
        <v>406</v>
      </c>
      <c r="AH364" s="245" t="s">
        <v>406</v>
      </c>
      <c r="AI364" s="245" t="s">
        <v>406</v>
      </c>
      <c r="AJ364" s="245" t="s">
        <v>406</v>
      </c>
      <c r="AK364" s="245" t="s">
        <v>406</v>
      </c>
      <c r="AL364" s="245" t="s">
        <v>406</v>
      </c>
      <c r="AM364" s="245" t="s">
        <v>406</v>
      </c>
      <c r="AN364" s="245" t="s">
        <v>406</v>
      </c>
      <c r="AO364" s="245" t="s">
        <v>406</v>
      </c>
      <c r="AP364" s="245" t="s">
        <v>406</v>
      </c>
    </row>
    <row r="365" spans="1:42" x14ac:dyDescent="0.3">
      <c r="A365" s="245">
        <v>120795</v>
      </c>
      <c r="B365" s="245" t="s">
        <v>549</v>
      </c>
      <c r="C365" s="245" t="s">
        <v>232</v>
      </c>
      <c r="D365" s="245" t="s">
        <v>234</v>
      </c>
      <c r="E365" s="245" t="s">
        <v>232</v>
      </c>
      <c r="F365" s="245" t="s">
        <v>232</v>
      </c>
      <c r="G365" s="245" t="s">
        <v>234</v>
      </c>
      <c r="H365" s="245" t="s">
        <v>233</v>
      </c>
      <c r="I365" s="245" t="s">
        <v>234</v>
      </c>
      <c r="J365" s="245" t="s">
        <v>234</v>
      </c>
      <c r="K365" s="245" t="s">
        <v>234</v>
      </c>
      <c r="L365" s="245" t="s">
        <v>234</v>
      </c>
      <c r="M365" s="245" t="s">
        <v>233</v>
      </c>
      <c r="N365" s="245" t="s">
        <v>232</v>
      </c>
      <c r="O365" s="245" t="s">
        <v>232</v>
      </c>
      <c r="P365" s="245" t="s">
        <v>234</v>
      </c>
      <c r="Q365" s="245" t="s">
        <v>232</v>
      </c>
      <c r="R365" s="245" t="s">
        <v>233</v>
      </c>
      <c r="S365" s="245" t="s">
        <v>233</v>
      </c>
      <c r="T365" s="245" t="s">
        <v>233</v>
      </c>
      <c r="U365" s="245" t="s">
        <v>234</v>
      </c>
      <c r="V365" s="245" t="s">
        <v>234</v>
      </c>
      <c r="W365" s="245" t="s">
        <v>406</v>
      </c>
      <c r="X365" s="245" t="s">
        <v>406</v>
      </c>
      <c r="Y365" s="245" t="s">
        <v>406</v>
      </c>
      <c r="Z365" s="245" t="s">
        <v>406</v>
      </c>
      <c r="AA365" s="245" t="s">
        <v>406</v>
      </c>
      <c r="AB365" s="245" t="s">
        <v>406</v>
      </c>
      <c r="AC365" s="245" t="s">
        <v>406</v>
      </c>
      <c r="AD365" s="245" t="s">
        <v>406</v>
      </c>
      <c r="AE365" s="245" t="s">
        <v>406</v>
      </c>
      <c r="AF365" s="245" t="s">
        <v>406</v>
      </c>
      <c r="AG365" s="245" t="s">
        <v>406</v>
      </c>
      <c r="AH365" s="245" t="s">
        <v>406</v>
      </c>
      <c r="AI365" s="245" t="s">
        <v>406</v>
      </c>
      <c r="AJ365" s="245" t="s">
        <v>406</v>
      </c>
      <c r="AK365" s="245" t="s">
        <v>406</v>
      </c>
      <c r="AL365" s="245" t="s">
        <v>406</v>
      </c>
      <c r="AM365" s="245" t="s">
        <v>406</v>
      </c>
      <c r="AN365" s="245" t="s">
        <v>406</v>
      </c>
      <c r="AO365" s="245" t="s">
        <v>406</v>
      </c>
      <c r="AP365" s="245" t="s">
        <v>406</v>
      </c>
    </row>
    <row r="366" spans="1:42" x14ac:dyDescent="0.3">
      <c r="A366" s="245">
        <v>120796</v>
      </c>
      <c r="B366" s="245" t="s">
        <v>549</v>
      </c>
      <c r="C366" s="245" t="s">
        <v>234</v>
      </c>
      <c r="D366" s="245" t="s">
        <v>234</v>
      </c>
      <c r="E366" s="245" t="s">
        <v>234</v>
      </c>
      <c r="F366" s="245" t="s">
        <v>232</v>
      </c>
      <c r="G366" s="245" t="s">
        <v>232</v>
      </c>
      <c r="H366" s="245" t="s">
        <v>232</v>
      </c>
      <c r="I366" s="245" t="s">
        <v>233</v>
      </c>
      <c r="J366" s="245" t="s">
        <v>233</v>
      </c>
      <c r="K366" s="245" t="s">
        <v>232</v>
      </c>
      <c r="L366" s="245" t="s">
        <v>232</v>
      </c>
      <c r="M366" s="245" t="s">
        <v>233</v>
      </c>
      <c r="N366" s="245" t="s">
        <v>233</v>
      </c>
      <c r="O366" s="245" t="s">
        <v>234</v>
      </c>
      <c r="P366" s="245" t="s">
        <v>234</v>
      </c>
      <c r="Q366" s="245" t="s">
        <v>233</v>
      </c>
      <c r="R366" s="245" t="s">
        <v>233</v>
      </c>
      <c r="S366" s="245" t="s">
        <v>233</v>
      </c>
      <c r="T366" s="245" t="s">
        <v>233</v>
      </c>
      <c r="U366" s="245" t="s">
        <v>233</v>
      </c>
      <c r="V366" s="245" t="s">
        <v>233</v>
      </c>
    </row>
    <row r="367" spans="1:42" x14ac:dyDescent="0.3">
      <c r="A367" s="245">
        <v>120803</v>
      </c>
      <c r="B367" s="245" t="s">
        <v>549</v>
      </c>
      <c r="C367" s="245" t="s">
        <v>234</v>
      </c>
      <c r="D367" s="245" t="s">
        <v>232</v>
      </c>
      <c r="E367" s="245" t="s">
        <v>234</v>
      </c>
      <c r="F367" s="245" t="s">
        <v>232</v>
      </c>
      <c r="G367" s="245" t="s">
        <v>232</v>
      </c>
      <c r="H367" s="245" t="s">
        <v>234</v>
      </c>
      <c r="I367" s="245" t="s">
        <v>232</v>
      </c>
      <c r="J367" s="245" t="s">
        <v>234</v>
      </c>
      <c r="K367" s="245" t="s">
        <v>232</v>
      </c>
      <c r="L367" s="245" t="s">
        <v>234</v>
      </c>
      <c r="M367" s="245" t="s">
        <v>232</v>
      </c>
      <c r="N367" s="245" t="s">
        <v>232</v>
      </c>
      <c r="O367" s="245" t="s">
        <v>232</v>
      </c>
      <c r="P367" s="245" t="s">
        <v>232</v>
      </c>
      <c r="Q367" s="245" t="s">
        <v>232</v>
      </c>
      <c r="R367" s="245" t="s">
        <v>234</v>
      </c>
      <c r="S367" s="245" t="s">
        <v>233</v>
      </c>
      <c r="T367" s="245" t="s">
        <v>233</v>
      </c>
      <c r="U367" s="245" t="s">
        <v>233</v>
      </c>
      <c r="V367" s="245" t="s">
        <v>233</v>
      </c>
    </row>
    <row r="368" spans="1:42" x14ac:dyDescent="0.3">
      <c r="A368" s="245">
        <v>120804</v>
      </c>
      <c r="B368" s="245" t="s">
        <v>549</v>
      </c>
      <c r="C368" s="245" t="s">
        <v>234</v>
      </c>
      <c r="D368" s="245" t="s">
        <v>234</v>
      </c>
      <c r="E368" s="245" t="s">
        <v>232</v>
      </c>
      <c r="F368" s="245" t="s">
        <v>232</v>
      </c>
      <c r="G368" s="245" t="s">
        <v>234</v>
      </c>
      <c r="H368" s="245" t="s">
        <v>232</v>
      </c>
      <c r="I368" s="245" t="s">
        <v>232</v>
      </c>
      <c r="J368" s="245" t="s">
        <v>232</v>
      </c>
      <c r="K368" s="245" t="s">
        <v>234</v>
      </c>
      <c r="L368" s="245" t="s">
        <v>232</v>
      </c>
      <c r="M368" s="245" t="s">
        <v>234</v>
      </c>
      <c r="N368" s="245" t="s">
        <v>232</v>
      </c>
      <c r="O368" s="245" t="s">
        <v>232</v>
      </c>
      <c r="P368" s="245" t="s">
        <v>232</v>
      </c>
      <c r="Q368" s="245" t="s">
        <v>234</v>
      </c>
      <c r="R368" s="245" t="s">
        <v>234</v>
      </c>
      <c r="S368" s="245" t="s">
        <v>233</v>
      </c>
      <c r="T368" s="245" t="s">
        <v>233</v>
      </c>
      <c r="U368" s="245" t="s">
        <v>233</v>
      </c>
      <c r="V368" s="245" t="s">
        <v>234</v>
      </c>
      <c r="W368" s="245" t="s">
        <v>406</v>
      </c>
      <c r="X368" s="245" t="s">
        <v>406</v>
      </c>
      <c r="Y368" s="245" t="s">
        <v>406</v>
      </c>
      <c r="Z368" s="245" t="s">
        <v>406</v>
      </c>
      <c r="AA368" s="245" t="s">
        <v>406</v>
      </c>
      <c r="AB368" s="245" t="s">
        <v>406</v>
      </c>
      <c r="AC368" s="245" t="s">
        <v>406</v>
      </c>
      <c r="AD368" s="245" t="s">
        <v>406</v>
      </c>
      <c r="AE368" s="245" t="s">
        <v>406</v>
      </c>
      <c r="AF368" s="245" t="s">
        <v>406</v>
      </c>
      <c r="AG368" s="245" t="s">
        <v>406</v>
      </c>
      <c r="AH368" s="245" t="s">
        <v>406</v>
      </c>
      <c r="AI368" s="245" t="s">
        <v>406</v>
      </c>
      <c r="AJ368" s="245" t="s">
        <v>406</v>
      </c>
      <c r="AK368" s="245" t="s">
        <v>406</v>
      </c>
      <c r="AL368" s="245" t="s">
        <v>406</v>
      </c>
      <c r="AM368" s="245" t="s">
        <v>406</v>
      </c>
      <c r="AN368" s="245" t="s">
        <v>406</v>
      </c>
      <c r="AO368" s="245" t="s">
        <v>406</v>
      </c>
      <c r="AP368" s="245" t="s">
        <v>406</v>
      </c>
    </row>
    <row r="369" spans="1:42" x14ac:dyDescent="0.3">
      <c r="A369" s="245">
        <v>120805</v>
      </c>
      <c r="B369" s="245" t="s">
        <v>549</v>
      </c>
      <c r="C369" s="245" t="s">
        <v>234</v>
      </c>
      <c r="D369" s="245" t="s">
        <v>232</v>
      </c>
      <c r="E369" s="245" t="s">
        <v>233</v>
      </c>
      <c r="F369" s="245" t="s">
        <v>232</v>
      </c>
      <c r="G369" s="245" t="s">
        <v>232</v>
      </c>
      <c r="H369" s="245" t="s">
        <v>232</v>
      </c>
      <c r="I369" s="245" t="s">
        <v>234</v>
      </c>
      <c r="J369" s="245" t="s">
        <v>232</v>
      </c>
      <c r="K369" s="245" t="s">
        <v>233</v>
      </c>
      <c r="L369" s="245" t="s">
        <v>234</v>
      </c>
      <c r="M369" s="245" t="s">
        <v>232</v>
      </c>
      <c r="N369" s="245" t="s">
        <v>234</v>
      </c>
      <c r="O369" s="245" t="s">
        <v>232</v>
      </c>
      <c r="P369" s="245" t="s">
        <v>232</v>
      </c>
      <c r="Q369" s="245" t="s">
        <v>234</v>
      </c>
      <c r="R369" s="245" t="s">
        <v>234</v>
      </c>
      <c r="S369" s="245" t="s">
        <v>234</v>
      </c>
      <c r="T369" s="245" t="s">
        <v>232</v>
      </c>
      <c r="U369" s="245" t="s">
        <v>232</v>
      </c>
      <c r="V369" s="245" t="s">
        <v>234</v>
      </c>
      <c r="W369" s="245" t="s">
        <v>406</v>
      </c>
      <c r="X369" s="245" t="s">
        <v>406</v>
      </c>
      <c r="Y369" s="245" t="s">
        <v>406</v>
      </c>
      <c r="Z369" s="245" t="s">
        <v>406</v>
      </c>
      <c r="AA369" s="245" t="s">
        <v>406</v>
      </c>
      <c r="AB369" s="245" t="s">
        <v>406</v>
      </c>
      <c r="AC369" s="245" t="s">
        <v>406</v>
      </c>
      <c r="AD369" s="245" t="s">
        <v>406</v>
      </c>
      <c r="AE369" s="245" t="s">
        <v>406</v>
      </c>
      <c r="AF369" s="245" t="s">
        <v>406</v>
      </c>
      <c r="AG369" s="245" t="s">
        <v>406</v>
      </c>
      <c r="AH369" s="245" t="s">
        <v>406</v>
      </c>
      <c r="AI369" s="245" t="s">
        <v>406</v>
      </c>
      <c r="AJ369" s="245" t="s">
        <v>406</v>
      </c>
      <c r="AK369" s="245" t="s">
        <v>406</v>
      </c>
      <c r="AL369" s="245" t="s">
        <v>406</v>
      </c>
      <c r="AM369" s="245" t="s">
        <v>406</v>
      </c>
      <c r="AN369" s="245" t="s">
        <v>406</v>
      </c>
      <c r="AO369" s="245" t="s">
        <v>406</v>
      </c>
      <c r="AP369" s="245" t="s">
        <v>406</v>
      </c>
    </row>
    <row r="370" spans="1:42" x14ac:dyDescent="0.3">
      <c r="A370" s="245">
        <v>120809</v>
      </c>
      <c r="B370" s="245" t="s">
        <v>549</v>
      </c>
      <c r="C370" s="245" t="s">
        <v>232</v>
      </c>
      <c r="D370" s="245" t="s">
        <v>234</v>
      </c>
      <c r="E370" s="245" t="s">
        <v>234</v>
      </c>
      <c r="F370" s="245" t="s">
        <v>234</v>
      </c>
      <c r="G370" s="245" t="s">
        <v>234</v>
      </c>
      <c r="H370" s="245" t="s">
        <v>234</v>
      </c>
      <c r="I370" s="245" t="s">
        <v>234</v>
      </c>
      <c r="J370" s="245" t="s">
        <v>234</v>
      </c>
      <c r="K370" s="245" t="s">
        <v>234</v>
      </c>
      <c r="L370" s="245" t="s">
        <v>234</v>
      </c>
      <c r="M370" s="245" t="s">
        <v>234</v>
      </c>
      <c r="N370" s="245" t="s">
        <v>234</v>
      </c>
      <c r="O370" s="245" t="s">
        <v>234</v>
      </c>
      <c r="P370" s="245" t="s">
        <v>232</v>
      </c>
      <c r="Q370" s="245" t="s">
        <v>234</v>
      </c>
      <c r="R370" s="245" t="s">
        <v>233</v>
      </c>
      <c r="S370" s="245" t="s">
        <v>233</v>
      </c>
      <c r="T370" s="245" t="s">
        <v>233</v>
      </c>
      <c r="U370" s="245" t="s">
        <v>233</v>
      </c>
      <c r="V370" s="245" t="s">
        <v>233</v>
      </c>
    </row>
    <row r="371" spans="1:42" x14ac:dyDescent="0.3">
      <c r="A371" s="245">
        <v>120810</v>
      </c>
      <c r="B371" s="245" t="s">
        <v>549</v>
      </c>
      <c r="C371" s="245" t="s">
        <v>232</v>
      </c>
      <c r="D371" s="245" t="s">
        <v>232</v>
      </c>
      <c r="E371" s="245" t="s">
        <v>232</v>
      </c>
      <c r="F371" s="245" t="s">
        <v>232</v>
      </c>
      <c r="G371" s="245" t="s">
        <v>234</v>
      </c>
      <c r="H371" s="245" t="s">
        <v>234</v>
      </c>
      <c r="I371" s="245" t="s">
        <v>232</v>
      </c>
      <c r="J371" s="245" t="s">
        <v>234</v>
      </c>
      <c r="K371" s="245" t="s">
        <v>234</v>
      </c>
      <c r="L371" s="245" t="s">
        <v>232</v>
      </c>
      <c r="M371" s="245" t="s">
        <v>233</v>
      </c>
      <c r="N371" s="245" t="s">
        <v>234</v>
      </c>
      <c r="O371" s="245" t="s">
        <v>233</v>
      </c>
      <c r="P371" s="245" t="s">
        <v>234</v>
      </c>
      <c r="Q371" s="245" t="s">
        <v>234</v>
      </c>
      <c r="R371" s="245" t="s">
        <v>233</v>
      </c>
      <c r="S371" s="245" t="s">
        <v>233</v>
      </c>
      <c r="T371" s="245" t="s">
        <v>233</v>
      </c>
      <c r="U371" s="245" t="s">
        <v>233</v>
      </c>
      <c r="V371" s="245" t="s">
        <v>233</v>
      </c>
      <c r="W371" s="245" t="s">
        <v>406</v>
      </c>
      <c r="X371" s="245" t="s">
        <v>406</v>
      </c>
      <c r="Y371" s="245" t="s">
        <v>406</v>
      </c>
      <c r="Z371" s="245" t="s">
        <v>406</v>
      </c>
      <c r="AA371" s="245" t="s">
        <v>406</v>
      </c>
      <c r="AB371" s="245" t="s">
        <v>406</v>
      </c>
      <c r="AC371" s="245" t="s">
        <v>406</v>
      </c>
      <c r="AD371" s="245" t="s">
        <v>406</v>
      </c>
      <c r="AE371" s="245" t="s">
        <v>406</v>
      </c>
      <c r="AF371" s="245" t="s">
        <v>406</v>
      </c>
      <c r="AG371" s="245" t="s">
        <v>406</v>
      </c>
      <c r="AH371" s="245" t="s">
        <v>406</v>
      </c>
      <c r="AI371" s="245" t="s">
        <v>406</v>
      </c>
      <c r="AJ371" s="245" t="s">
        <v>406</v>
      </c>
      <c r="AK371" s="245" t="s">
        <v>406</v>
      </c>
      <c r="AL371" s="245" t="s">
        <v>406</v>
      </c>
      <c r="AM371" s="245" t="s">
        <v>406</v>
      </c>
      <c r="AN371" s="245" t="s">
        <v>406</v>
      </c>
      <c r="AO371" s="245" t="s">
        <v>406</v>
      </c>
      <c r="AP371" s="245" t="s">
        <v>406</v>
      </c>
    </row>
    <row r="372" spans="1:42" x14ac:dyDescent="0.3">
      <c r="A372" s="245">
        <v>120813</v>
      </c>
      <c r="B372" s="245" t="s">
        <v>549</v>
      </c>
      <c r="C372" s="245" t="s">
        <v>232</v>
      </c>
      <c r="D372" s="245" t="s">
        <v>232</v>
      </c>
      <c r="E372" s="245" t="s">
        <v>234</v>
      </c>
      <c r="F372" s="245" t="s">
        <v>234</v>
      </c>
      <c r="G372" s="245" t="s">
        <v>234</v>
      </c>
      <c r="H372" s="245" t="s">
        <v>232</v>
      </c>
      <c r="I372" s="245" t="s">
        <v>232</v>
      </c>
      <c r="J372" s="245" t="s">
        <v>233</v>
      </c>
      <c r="K372" s="245" t="s">
        <v>233</v>
      </c>
      <c r="L372" s="245" t="s">
        <v>232</v>
      </c>
      <c r="M372" s="245" t="s">
        <v>234</v>
      </c>
      <c r="N372" s="245" t="s">
        <v>232</v>
      </c>
      <c r="O372" s="245" t="s">
        <v>232</v>
      </c>
      <c r="P372" s="245" t="s">
        <v>234</v>
      </c>
      <c r="Q372" s="245" t="s">
        <v>234</v>
      </c>
      <c r="R372" s="245" t="s">
        <v>234</v>
      </c>
      <c r="S372" s="245" t="s">
        <v>234</v>
      </c>
      <c r="T372" s="245" t="s">
        <v>233</v>
      </c>
      <c r="U372" s="245" t="s">
        <v>233</v>
      </c>
      <c r="V372" s="245" t="s">
        <v>234</v>
      </c>
      <c r="W372" s="245" t="s">
        <v>406</v>
      </c>
      <c r="X372" s="245" t="s">
        <v>406</v>
      </c>
      <c r="Y372" s="245" t="s">
        <v>406</v>
      </c>
      <c r="Z372" s="245" t="s">
        <v>406</v>
      </c>
      <c r="AA372" s="245" t="s">
        <v>406</v>
      </c>
      <c r="AB372" s="245" t="s">
        <v>406</v>
      </c>
      <c r="AC372" s="245" t="s">
        <v>406</v>
      </c>
      <c r="AD372" s="245" t="s">
        <v>406</v>
      </c>
      <c r="AE372" s="245" t="s">
        <v>406</v>
      </c>
      <c r="AF372" s="245" t="s">
        <v>406</v>
      </c>
      <c r="AG372" s="245" t="s">
        <v>406</v>
      </c>
      <c r="AH372" s="245" t="s">
        <v>406</v>
      </c>
      <c r="AI372" s="245" t="s">
        <v>406</v>
      </c>
      <c r="AJ372" s="245" t="s">
        <v>406</v>
      </c>
      <c r="AK372" s="245" t="s">
        <v>406</v>
      </c>
      <c r="AL372" s="245" t="s">
        <v>406</v>
      </c>
      <c r="AM372" s="245" t="s">
        <v>406</v>
      </c>
      <c r="AN372" s="245" t="s">
        <v>406</v>
      </c>
      <c r="AO372" s="245" t="s">
        <v>406</v>
      </c>
      <c r="AP372" s="245" t="s">
        <v>406</v>
      </c>
    </row>
    <row r="373" spans="1:42" x14ac:dyDescent="0.3">
      <c r="A373" s="245">
        <v>120816</v>
      </c>
      <c r="B373" s="245" t="s">
        <v>549</v>
      </c>
      <c r="C373" s="245" t="s">
        <v>233</v>
      </c>
      <c r="D373" s="245" t="s">
        <v>234</v>
      </c>
      <c r="E373" s="245" t="s">
        <v>233</v>
      </c>
      <c r="F373" s="245" t="s">
        <v>234</v>
      </c>
      <c r="G373" s="245" t="s">
        <v>234</v>
      </c>
      <c r="H373" s="245" t="s">
        <v>233</v>
      </c>
      <c r="I373" s="245" t="s">
        <v>233</v>
      </c>
      <c r="J373" s="245" t="s">
        <v>234</v>
      </c>
      <c r="K373" s="245" t="s">
        <v>234</v>
      </c>
      <c r="L373" s="245" t="s">
        <v>234</v>
      </c>
      <c r="M373" s="245" t="s">
        <v>234</v>
      </c>
      <c r="N373" s="245" t="s">
        <v>234</v>
      </c>
      <c r="O373" s="245" t="s">
        <v>234</v>
      </c>
      <c r="P373" s="245" t="s">
        <v>234</v>
      </c>
      <c r="Q373" s="245" t="s">
        <v>234</v>
      </c>
      <c r="R373" s="245" t="s">
        <v>233</v>
      </c>
      <c r="S373" s="245" t="s">
        <v>233</v>
      </c>
      <c r="T373" s="245" t="s">
        <v>233</v>
      </c>
      <c r="U373" s="245" t="s">
        <v>233</v>
      </c>
      <c r="V373" s="245" t="s">
        <v>233</v>
      </c>
    </row>
    <row r="374" spans="1:42" x14ac:dyDescent="0.3">
      <c r="A374" s="245">
        <v>120820</v>
      </c>
      <c r="B374" s="245" t="s">
        <v>549</v>
      </c>
      <c r="C374" s="245" t="s">
        <v>234</v>
      </c>
      <c r="D374" s="245" t="s">
        <v>234</v>
      </c>
      <c r="E374" s="245" t="s">
        <v>232</v>
      </c>
      <c r="F374" s="245" t="s">
        <v>232</v>
      </c>
      <c r="G374" s="245" t="s">
        <v>232</v>
      </c>
      <c r="H374" s="245" t="s">
        <v>234</v>
      </c>
      <c r="I374" s="245" t="s">
        <v>234</v>
      </c>
      <c r="J374" s="245" t="s">
        <v>234</v>
      </c>
      <c r="K374" s="245" t="s">
        <v>234</v>
      </c>
      <c r="L374" s="245" t="s">
        <v>234</v>
      </c>
      <c r="M374" s="245" t="s">
        <v>234</v>
      </c>
      <c r="N374" s="245" t="s">
        <v>234</v>
      </c>
      <c r="O374" s="245" t="s">
        <v>233</v>
      </c>
      <c r="P374" s="245" t="s">
        <v>233</v>
      </c>
      <c r="Q374" s="245" t="s">
        <v>233</v>
      </c>
      <c r="R374" s="245" t="s">
        <v>233</v>
      </c>
      <c r="S374" s="245" t="s">
        <v>233</v>
      </c>
      <c r="T374" s="245" t="s">
        <v>233</v>
      </c>
      <c r="U374" s="245" t="s">
        <v>233</v>
      </c>
      <c r="V374" s="245" t="s">
        <v>233</v>
      </c>
    </row>
    <row r="375" spans="1:42" x14ac:dyDescent="0.3">
      <c r="A375" s="245">
        <v>120826</v>
      </c>
      <c r="B375" s="245" t="s">
        <v>549</v>
      </c>
      <c r="C375" s="245" t="s">
        <v>234</v>
      </c>
      <c r="D375" s="245" t="s">
        <v>232</v>
      </c>
      <c r="E375" s="245" t="s">
        <v>232</v>
      </c>
      <c r="F375" s="245" t="s">
        <v>232</v>
      </c>
      <c r="G375" s="245" t="s">
        <v>232</v>
      </c>
      <c r="H375" s="245" t="s">
        <v>234</v>
      </c>
      <c r="I375" s="245" t="s">
        <v>232</v>
      </c>
      <c r="J375" s="245" t="s">
        <v>232</v>
      </c>
      <c r="K375" s="245" t="s">
        <v>232</v>
      </c>
      <c r="L375" s="245" t="s">
        <v>232</v>
      </c>
      <c r="M375" s="245" t="s">
        <v>234</v>
      </c>
      <c r="N375" s="245" t="s">
        <v>232</v>
      </c>
      <c r="O375" s="245" t="s">
        <v>233</v>
      </c>
      <c r="P375" s="245" t="s">
        <v>233</v>
      </c>
      <c r="Q375" s="245" t="s">
        <v>233</v>
      </c>
      <c r="R375" s="245" t="s">
        <v>233</v>
      </c>
      <c r="S375" s="245" t="s">
        <v>233</v>
      </c>
      <c r="T375" s="245" t="s">
        <v>233</v>
      </c>
      <c r="U375" s="245" t="s">
        <v>233</v>
      </c>
      <c r="V375" s="245" t="s">
        <v>233</v>
      </c>
      <c r="W375" s="245" t="s">
        <v>406</v>
      </c>
      <c r="X375" s="245" t="s">
        <v>406</v>
      </c>
      <c r="Y375" s="245" t="s">
        <v>406</v>
      </c>
      <c r="Z375" s="245" t="s">
        <v>406</v>
      </c>
      <c r="AA375" s="245" t="s">
        <v>406</v>
      </c>
      <c r="AB375" s="245" t="s">
        <v>406</v>
      </c>
      <c r="AC375" s="245" t="s">
        <v>406</v>
      </c>
      <c r="AD375" s="245" t="s">
        <v>406</v>
      </c>
      <c r="AE375" s="245" t="s">
        <v>406</v>
      </c>
      <c r="AF375" s="245" t="s">
        <v>406</v>
      </c>
      <c r="AG375" s="245" t="s">
        <v>406</v>
      </c>
      <c r="AH375" s="245" t="s">
        <v>406</v>
      </c>
      <c r="AI375" s="245" t="s">
        <v>406</v>
      </c>
      <c r="AJ375" s="245" t="s">
        <v>406</v>
      </c>
      <c r="AK375" s="245" t="s">
        <v>406</v>
      </c>
      <c r="AL375" s="245" t="s">
        <v>406</v>
      </c>
      <c r="AM375" s="245" t="s">
        <v>406</v>
      </c>
      <c r="AN375" s="245" t="s">
        <v>406</v>
      </c>
      <c r="AO375" s="245" t="s">
        <v>406</v>
      </c>
      <c r="AP375" s="245" t="s">
        <v>406</v>
      </c>
    </row>
    <row r="376" spans="1:42" x14ac:dyDescent="0.3">
      <c r="A376" s="245">
        <v>120827</v>
      </c>
      <c r="B376" s="245" t="s">
        <v>549</v>
      </c>
      <c r="C376" s="245" t="s">
        <v>234</v>
      </c>
      <c r="D376" s="245" t="s">
        <v>232</v>
      </c>
      <c r="E376" s="245" t="s">
        <v>234</v>
      </c>
      <c r="F376" s="245" t="s">
        <v>232</v>
      </c>
      <c r="G376" s="245" t="s">
        <v>232</v>
      </c>
      <c r="H376" s="245" t="s">
        <v>234</v>
      </c>
      <c r="I376" s="245" t="s">
        <v>232</v>
      </c>
      <c r="J376" s="245" t="s">
        <v>234</v>
      </c>
      <c r="K376" s="245" t="s">
        <v>234</v>
      </c>
      <c r="L376" s="245" t="s">
        <v>234</v>
      </c>
      <c r="M376" s="245" t="s">
        <v>232</v>
      </c>
      <c r="N376" s="245" t="s">
        <v>232</v>
      </c>
      <c r="O376" s="245" t="s">
        <v>233</v>
      </c>
      <c r="P376" s="245" t="s">
        <v>233</v>
      </c>
      <c r="Q376" s="245" t="s">
        <v>233</v>
      </c>
      <c r="R376" s="245" t="s">
        <v>234</v>
      </c>
      <c r="S376" s="245" t="s">
        <v>233</v>
      </c>
      <c r="T376" s="245" t="s">
        <v>233</v>
      </c>
      <c r="U376" s="245" t="s">
        <v>233</v>
      </c>
      <c r="V376" s="245" t="s">
        <v>233</v>
      </c>
    </row>
    <row r="377" spans="1:42" x14ac:dyDescent="0.3">
      <c r="A377" s="245">
        <v>120829</v>
      </c>
      <c r="B377" s="245" t="s">
        <v>549</v>
      </c>
      <c r="C377" s="245" t="s">
        <v>234</v>
      </c>
      <c r="D377" s="245" t="s">
        <v>234</v>
      </c>
      <c r="E377" s="245" t="s">
        <v>234</v>
      </c>
      <c r="F377" s="245" t="s">
        <v>234</v>
      </c>
      <c r="G377" s="245" t="s">
        <v>234</v>
      </c>
      <c r="H377" s="245" t="s">
        <v>234</v>
      </c>
      <c r="I377" s="245" t="s">
        <v>234</v>
      </c>
      <c r="J377" s="245" t="s">
        <v>234</v>
      </c>
      <c r="K377" s="245" t="s">
        <v>234</v>
      </c>
      <c r="L377" s="245" t="s">
        <v>234</v>
      </c>
      <c r="M377" s="245" t="s">
        <v>233</v>
      </c>
      <c r="N377" s="245" t="s">
        <v>233</v>
      </c>
      <c r="O377" s="245" t="s">
        <v>233</v>
      </c>
      <c r="P377" s="245" t="s">
        <v>233</v>
      </c>
      <c r="Q377" s="245" t="s">
        <v>233</v>
      </c>
      <c r="R377" s="245" t="s">
        <v>233</v>
      </c>
      <c r="S377" s="245" t="s">
        <v>233</v>
      </c>
      <c r="T377" s="245" t="s">
        <v>234</v>
      </c>
      <c r="U377" s="245" t="s">
        <v>233</v>
      </c>
      <c r="V377" s="245" t="s">
        <v>234</v>
      </c>
      <c r="W377" s="245" t="s">
        <v>406</v>
      </c>
      <c r="X377" s="245" t="s">
        <v>406</v>
      </c>
      <c r="Y377" s="245" t="s">
        <v>406</v>
      </c>
      <c r="Z377" s="245" t="s">
        <v>406</v>
      </c>
      <c r="AA377" s="245" t="s">
        <v>406</v>
      </c>
      <c r="AB377" s="245" t="s">
        <v>406</v>
      </c>
      <c r="AC377" s="245" t="s">
        <v>406</v>
      </c>
      <c r="AD377" s="245" t="s">
        <v>406</v>
      </c>
      <c r="AE377" s="245" t="s">
        <v>406</v>
      </c>
      <c r="AF377" s="245" t="s">
        <v>406</v>
      </c>
      <c r="AG377" s="245" t="s">
        <v>406</v>
      </c>
      <c r="AH377" s="245" t="s">
        <v>406</v>
      </c>
      <c r="AI377" s="245" t="s">
        <v>406</v>
      </c>
      <c r="AJ377" s="245" t="s">
        <v>406</v>
      </c>
      <c r="AK377" s="245" t="s">
        <v>406</v>
      </c>
      <c r="AL377" s="245" t="s">
        <v>406</v>
      </c>
      <c r="AM377" s="245" t="s">
        <v>406</v>
      </c>
      <c r="AN377" s="245" t="s">
        <v>406</v>
      </c>
      <c r="AO377" s="245" t="s">
        <v>406</v>
      </c>
      <c r="AP377" s="245" t="s">
        <v>406</v>
      </c>
    </row>
    <row r="378" spans="1:42" x14ac:dyDescent="0.3">
      <c r="A378" s="245">
        <v>120831</v>
      </c>
      <c r="B378" s="245" t="s">
        <v>549</v>
      </c>
      <c r="C378" s="245" t="s">
        <v>232</v>
      </c>
      <c r="D378" s="245" t="s">
        <v>232</v>
      </c>
      <c r="E378" s="245" t="s">
        <v>232</v>
      </c>
      <c r="F378" s="245" t="s">
        <v>232</v>
      </c>
      <c r="G378" s="245" t="s">
        <v>232</v>
      </c>
      <c r="H378" s="245" t="s">
        <v>232</v>
      </c>
      <c r="I378" s="245" t="s">
        <v>232</v>
      </c>
      <c r="J378" s="245" t="s">
        <v>232</v>
      </c>
      <c r="K378" s="245" t="s">
        <v>232</v>
      </c>
      <c r="L378" s="245" t="s">
        <v>232</v>
      </c>
      <c r="M378" s="245" t="s">
        <v>234</v>
      </c>
      <c r="N378" s="245" t="s">
        <v>234</v>
      </c>
      <c r="O378" s="245" t="s">
        <v>232</v>
      </c>
      <c r="P378" s="245" t="s">
        <v>234</v>
      </c>
      <c r="Q378" s="245" t="s">
        <v>232</v>
      </c>
      <c r="R378" s="245" t="s">
        <v>233</v>
      </c>
      <c r="S378" s="245" t="s">
        <v>234</v>
      </c>
      <c r="T378" s="245" t="s">
        <v>233</v>
      </c>
      <c r="U378" s="245" t="s">
        <v>234</v>
      </c>
      <c r="V378" s="245" t="s">
        <v>234</v>
      </c>
      <c r="W378" s="245" t="s">
        <v>406</v>
      </c>
      <c r="X378" s="245" t="s">
        <v>406</v>
      </c>
      <c r="Y378" s="245" t="s">
        <v>406</v>
      </c>
      <c r="Z378" s="245" t="s">
        <v>406</v>
      </c>
      <c r="AA378" s="245" t="s">
        <v>406</v>
      </c>
      <c r="AB378" s="245" t="s">
        <v>406</v>
      </c>
      <c r="AC378" s="245" t="s">
        <v>406</v>
      </c>
      <c r="AD378" s="245" t="s">
        <v>406</v>
      </c>
      <c r="AE378" s="245" t="s">
        <v>406</v>
      </c>
      <c r="AF378" s="245" t="s">
        <v>406</v>
      </c>
      <c r="AG378" s="245" t="s">
        <v>406</v>
      </c>
      <c r="AH378" s="245" t="s">
        <v>406</v>
      </c>
      <c r="AI378" s="245" t="s">
        <v>406</v>
      </c>
      <c r="AJ378" s="245" t="s">
        <v>406</v>
      </c>
      <c r="AK378" s="245" t="s">
        <v>406</v>
      </c>
      <c r="AL378" s="245" t="s">
        <v>406</v>
      </c>
      <c r="AM378" s="245" t="s">
        <v>406</v>
      </c>
      <c r="AN378" s="245" t="s">
        <v>406</v>
      </c>
      <c r="AO378" s="245" t="s">
        <v>406</v>
      </c>
      <c r="AP378" s="245" t="s">
        <v>406</v>
      </c>
    </row>
    <row r="379" spans="1:42" x14ac:dyDescent="0.3">
      <c r="A379" s="245">
        <v>120833</v>
      </c>
      <c r="B379" s="245" t="s">
        <v>549</v>
      </c>
      <c r="C379" s="245" t="s">
        <v>232</v>
      </c>
      <c r="D379" s="245" t="s">
        <v>232</v>
      </c>
      <c r="E379" s="245" t="s">
        <v>232</v>
      </c>
      <c r="F379" s="245" t="s">
        <v>232</v>
      </c>
      <c r="G379" s="245" t="s">
        <v>234</v>
      </c>
      <c r="H379" s="245" t="s">
        <v>232</v>
      </c>
      <c r="I379" s="245" t="s">
        <v>232</v>
      </c>
      <c r="J379" s="245" t="s">
        <v>232</v>
      </c>
      <c r="K379" s="245" t="s">
        <v>232</v>
      </c>
      <c r="L379" s="245" t="s">
        <v>234</v>
      </c>
      <c r="M379" s="245" t="s">
        <v>234</v>
      </c>
      <c r="N379" s="245" t="s">
        <v>233</v>
      </c>
      <c r="O379" s="245" t="s">
        <v>233</v>
      </c>
      <c r="P379" s="245" t="s">
        <v>233</v>
      </c>
      <c r="Q379" s="245" t="s">
        <v>234</v>
      </c>
      <c r="R379" s="245" t="s">
        <v>233</v>
      </c>
      <c r="S379" s="245" t="s">
        <v>233</v>
      </c>
      <c r="T379" s="245" t="s">
        <v>233</v>
      </c>
      <c r="U379" s="245" t="s">
        <v>233</v>
      </c>
      <c r="V379" s="245" t="s">
        <v>233</v>
      </c>
      <c r="W379" s="245" t="s">
        <v>406</v>
      </c>
      <c r="X379" s="245" t="s">
        <v>406</v>
      </c>
      <c r="Y379" s="245" t="s">
        <v>406</v>
      </c>
      <c r="Z379" s="245" t="s">
        <v>406</v>
      </c>
      <c r="AA379" s="245" t="s">
        <v>406</v>
      </c>
      <c r="AB379" s="245" t="s">
        <v>406</v>
      </c>
      <c r="AC379" s="245" t="s">
        <v>406</v>
      </c>
      <c r="AD379" s="245" t="s">
        <v>406</v>
      </c>
      <c r="AE379" s="245" t="s">
        <v>406</v>
      </c>
      <c r="AF379" s="245" t="s">
        <v>406</v>
      </c>
      <c r="AG379" s="245" t="s">
        <v>406</v>
      </c>
      <c r="AH379" s="245" t="s">
        <v>406</v>
      </c>
      <c r="AI379" s="245" t="s">
        <v>406</v>
      </c>
      <c r="AJ379" s="245" t="s">
        <v>406</v>
      </c>
      <c r="AK379" s="245" t="s">
        <v>406</v>
      </c>
      <c r="AL379" s="245" t="s">
        <v>406</v>
      </c>
      <c r="AM379" s="245" t="s">
        <v>406</v>
      </c>
      <c r="AN379" s="245" t="s">
        <v>406</v>
      </c>
      <c r="AO379" s="245" t="s">
        <v>406</v>
      </c>
      <c r="AP379" s="245" t="s">
        <v>406</v>
      </c>
    </row>
    <row r="380" spans="1:42" x14ac:dyDescent="0.3">
      <c r="A380" s="245">
        <v>120861</v>
      </c>
      <c r="B380" s="245" t="s">
        <v>549</v>
      </c>
      <c r="C380" s="245" t="s">
        <v>234</v>
      </c>
      <c r="D380" s="245" t="s">
        <v>232</v>
      </c>
      <c r="E380" s="245" t="s">
        <v>234</v>
      </c>
      <c r="F380" s="245" t="s">
        <v>232</v>
      </c>
      <c r="G380" s="245" t="s">
        <v>234</v>
      </c>
      <c r="H380" s="245" t="s">
        <v>234</v>
      </c>
      <c r="I380" s="245" t="s">
        <v>234</v>
      </c>
      <c r="J380" s="245" t="s">
        <v>234</v>
      </c>
      <c r="K380" s="245" t="s">
        <v>234</v>
      </c>
      <c r="L380" s="245" t="s">
        <v>233</v>
      </c>
      <c r="M380" s="245" t="s">
        <v>234</v>
      </c>
      <c r="N380" s="245" t="s">
        <v>234</v>
      </c>
      <c r="O380" s="245" t="s">
        <v>234</v>
      </c>
      <c r="P380" s="245" t="s">
        <v>234</v>
      </c>
      <c r="Q380" s="245" t="s">
        <v>234</v>
      </c>
      <c r="R380" s="245" t="s">
        <v>234</v>
      </c>
      <c r="S380" s="245" t="s">
        <v>234</v>
      </c>
      <c r="T380" s="245" t="s">
        <v>234</v>
      </c>
      <c r="U380" s="245" t="s">
        <v>234</v>
      </c>
      <c r="V380" s="245" t="s">
        <v>234</v>
      </c>
    </row>
    <row r="381" spans="1:42" x14ac:dyDescent="0.3">
      <c r="A381" s="245">
        <v>120863</v>
      </c>
      <c r="B381" s="245" t="s">
        <v>549</v>
      </c>
      <c r="C381" s="245" t="s">
        <v>232</v>
      </c>
      <c r="D381" s="245" t="s">
        <v>232</v>
      </c>
      <c r="E381" s="245" t="s">
        <v>232</v>
      </c>
      <c r="F381" s="245" t="s">
        <v>232</v>
      </c>
      <c r="G381" s="245" t="s">
        <v>234</v>
      </c>
      <c r="H381" s="245" t="s">
        <v>232</v>
      </c>
      <c r="I381" s="245" t="s">
        <v>234</v>
      </c>
      <c r="J381" s="245" t="s">
        <v>234</v>
      </c>
      <c r="K381" s="245" t="s">
        <v>234</v>
      </c>
      <c r="L381" s="245" t="s">
        <v>234</v>
      </c>
      <c r="M381" s="245" t="s">
        <v>233</v>
      </c>
      <c r="N381" s="245" t="s">
        <v>234</v>
      </c>
      <c r="O381" s="245" t="s">
        <v>234</v>
      </c>
      <c r="P381" s="245" t="s">
        <v>234</v>
      </c>
      <c r="Q381" s="245" t="s">
        <v>234</v>
      </c>
      <c r="R381" s="245" t="s">
        <v>234</v>
      </c>
      <c r="S381" s="245" t="s">
        <v>234</v>
      </c>
      <c r="T381" s="245" t="s">
        <v>233</v>
      </c>
      <c r="U381" s="245" t="s">
        <v>234</v>
      </c>
      <c r="V381" s="245" t="s">
        <v>233</v>
      </c>
      <c r="W381" s="245" t="s">
        <v>406</v>
      </c>
      <c r="X381" s="245" t="s">
        <v>406</v>
      </c>
      <c r="Y381" s="245" t="s">
        <v>406</v>
      </c>
      <c r="Z381" s="245" t="s">
        <v>406</v>
      </c>
      <c r="AA381" s="245" t="s">
        <v>406</v>
      </c>
      <c r="AB381" s="245" t="s">
        <v>406</v>
      </c>
      <c r="AC381" s="245" t="s">
        <v>406</v>
      </c>
      <c r="AD381" s="245" t="s">
        <v>406</v>
      </c>
      <c r="AE381" s="245" t="s">
        <v>406</v>
      </c>
      <c r="AF381" s="245" t="s">
        <v>406</v>
      </c>
      <c r="AG381" s="245" t="s">
        <v>406</v>
      </c>
      <c r="AH381" s="245" t="s">
        <v>406</v>
      </c>
      <c r="AI381" s="245" t="s">
        <v>406</v>
      </c>
      <c r="AJ381" s="245" t="s">
        <v>406</v>
      </c>
      <c r="AK381" s="245" t="s">
        <v>406</v>
      </c>
      <c r="AL381" s="245" t="s">
        <v>406</v>
      </c>
      <c r="AM381" s="245" t="s">
        <v>406</v>
      </c>
      <c r="AN381" s="245" t="s">
        <v>406</v>
      </c>
      <c r="AO381" s="245" t="s">
        <v>406</v>
      </c>
      <c r="AP381" s="245" t="s">
        <v>406</v>
      </c>
    </row>
    <row r="382" spans="1:42" x14ac:dyDescent="0.3">
      <c r="A382" s="245">
        <v>120867</v>
      </c>
      <c r="B382" s="245" t="s">
        <v>549</v>
      </c>
      <c r="C382" s="245" t="s">
        <v>233</v>
      </c>
      <c r="D382" s="245" t="s">
        <v>232</v>
      </c>
      <c r="E382" s="245" t="s">
        <v>233</v>
      </c>
      <c r="F382" s="245" t="s">
        <v>232</v>
      </c>
      <c r="G382" s="245" t="s">
        <v>234</v>
      </c>
      <c r="H382" s="245" t="s">
        <v>234</v>
      </c>
      <c r="I382" s="245" t="s">
        <v>232</v>
      </c>
      <c r="J382" s="245" t="s">
        <v>234</v>
      </c>
      <c r="K382" s="245" t="s">
        <v>234</v>
      </c>
      <c r="L382" s="245" t="s">
        <v>234</v>
      </c>
      <c r="M382" s="245" t="s">
        <v>234</v>
      </c>
      <c r="N382" s="245" t="s">
        <v>234</v>
      </c>
      <c r="O382" s="245" t="s">
        <v>233</v>
      </c>
      <c r="P382" s="245" t="s">
        <v>234</v>
      </c>
      <c r="Q382" s="245" t="s">
        <v>233</v>
      </c>
      <c r="R382" s="245" t="s">
        <v>233</v>
      </c>
      <c r="S382" s="245" t="s">
        <v>233</v>
      </c>
      <c r="T382" s="245" t="s">
        <v>233</v>
      </c>
      <c r="U382" s="245" t="s">
        <v>233</v>
      </c>
      <c r="V382" s="245" t="s">
        <v>233</v>
      </c>
    </row>
    <row r="383" spans="1:42" x14ac:dyDescent="0.3">
      <c r="A383" s="245">
        <v>120870</v>
      </c>
      <c r="B383" s="245" t="s">
        <v>549</v>
      </c>
      <c r="C383" s="245" t="s">
        <v>234</v>
      </c>
      <c r="D383" s="245" t="s">
        <v>234</v>
      </c>
      <c r="E383" s="245" t="s">
        <v>234</v>
      </c>
      <c r="F383" s="245" t="s">
        <v>232</v>
      </c>
      <c r="G383" s="245" t="s">
        <v>232</v>
      </c>
      <c r="H383" s="245" t="s">
        <v>234</v>
      </c>
      <c r="I383" s="245" t="s">
        <v>234</v>
      </c>
      <c r="J383" s="245" t="s">
        <v>234</v>
      </c>
      <c r="K383" s="245" t="s">
        <v>234</v>
      </c>
      <c r="L383" s="245" t="s">
        <v>232</v>
      </c>
      <c r="M383" s="245" t="s">
        <v>234</v>
      </c>
      <c r="N383" s="245" t="s">
        <v>234</v>
      </c>
      <c r="O383" s="245" t="s">
        <v>234</v>
      </c>
      <c r="P383" s="245" t="s">
        <v>234</v>
      </c>
      <c r="Q383" s="245" t="s">
        <v>232</v>
      </c>
      <c r="R383" s="245" t="s">
        <v>232</v>
      </c>
      <c r="S383" s="245" t="s">
        <v>234</v>
      </c>
      <c r="T383" s="245" t="s">
        <v>232</v>
      </c>
      <c r="U383" s="245" t="s">
        <v>234</v>
      </c>
      <c r="V383" s="245" t="s">
        <v>234</v>
      </c>
      <c r="W383" s="245" t="s">
        <v>406</v>
      </c>
      <c r="X383" s="245" t="s">
        <v>406</v>
      </c>
      <c r="Y383" s="245" t="s">
        <v>406</v>
      </c>
      <c r="Z383" s="245" t="s">
        <v>406</v>
      </c>
      <c r="AA383" s="245" t="s">
        <v>406</v>
      </c>
      <c r="AB383" s="245" t="s">
        <v>406</v>
      </c>
      <c r="AC383" s="245" t="s">
        <v>406</v>
      </c>
      <c r="AD383" s="245" t="s">
        <v>406</v>
      </c>
      <c r="AE383" s="245" t="s">
        <v>406</v>
      </c>
      <c r="AF383" s="245" t="s">
        <v>406</v>
      </c>
      <c r="AG383" s="245" t="s">
        <v>406</v>
      </c>
      <c r="AH383" s="245" t="s">
        <v>406</v>
      </c>
      <c r="AI383" s="245" t="s">
        <v>406</v>
      </c>
      <c r="AJ383" s="245" t="s">
        <v>406</v>
      </c>
      <c r="AK383" s="245" t="s">
        <v>406</v>
      </c>
      <c r="AL383" s="245" t="s">
        <v>406</v>
      </c>
      <c r="AM383" s="245" t="s">
        <v>406</v>
      </c>
      <c r="AN383" s="245" t="s">
        <v>406</v>
      </c>
      <c r="AO383" s="245" t="s">
        <v>406</v>
      </c>
      <c r="AP383" s="245" t="s">
        <v>406</v>
      </c>
    </row>
    <row r="384" spans="1:42" x14ac:dyDescent="0.3">
      <c r="A384" s="245">
        <v>120874</v>
      </c>
      <c r="B384" s="245" t="s">
        <v>549</v>
      </c>
      <c r="C384" s="245" t="s">
        <v>234</v>
      </c>
      <c r="D384" s="245" t="s">
        <v>234</v>
      </c>
      <c r="E384" s="245" t="s">
        <v>234</v>
      </c>
      <c r="F384" s="245" t="s">
        <v>232</v>
      </c>
      <c r="G384" s="245" t="s">
        <v>234</v>
      </c>
      <c r="H384" s="245" t="s">
        <v>234</v>
      </c>
      <c r="I384" s="245" t="s">
        <v>232</v>
      </c>
      <c r="J384" s="245" t="s">
        <v>232</v>
      </c>
      <c r="K384" s="245" t="s">
        <v>232</v>
      </c>
      <c r="L384" s="245" t="s">
        <v>232</v>
      </c>
      <c r="M384" s="245" t="s">
        <v>234</v>
      </c>
      <c r="N384" s="245" t="s">
        <v>234</v>
      </c>
      <c r="O384" s="245" t="s">
        <v>234</v>
      </c>
      <c r="P384" s="245" t="s">
        <v>234</v>
      </c>
      <c r="Q384" s="245" t="s">
        <v>234</v>
      </c>
      <c r="R384" s="245" t="s">
        <v>234</v>
      </c>
      <c r="S384" s="245" t="s">
        <v>234</v>
      </c>
      <c r="T384" s="245" t="s">
        <v>232</v>
      </c>
      <c r="U384" s="245" t="s">
        <v>234</v>
      </c>
      <c r="V384" s="245" t="s">
        <v>234</v>
      </c>
      <c r="W384" s="245" t="s">
        <v>406</v>
      </c>
      <c r="X384" s="245" t="s">
        <v>406</v>
      </c>
      <c r="Y384" s="245" t="s">
        <v>406</v>
      </c>
      <c r="Z384" s="245" t="s">
        <v>406</v>
      </c>
      <c r="AA384" s="245" t="s">
        <v>406</v>
      </c>
      <c r="AB384" s="245" t="s">
        <v>406</v>
      </c>
      <c r="AC384" s="245" t="s">
        <v>406</v>
      </c>
      <c r="AD384" s="245" t="s">
        <v>406</v>
      </c>
      <c r="AE384" s="245" t="s">
        <v>406</v>
      </c>
      <c r="AF384" s="245" t="s">
        <v>406</v>
      </c>
      <c r="AG384" s="245" t="s">
        <v>406</v>
      </c>
      <c r="AH384" s="245" t="s">
        <v>406</v>
      </c>
      <c r="AI384" s="245" t="s">
        <v>406</v>
      </c>
      <c r="AJ384" s="245" t="s">
        <v>406</v>
      </c>
      <c r="AK384" s="245" t="s">
        <v>406</v>
      </c>
      <c r="AL384" s="245" t="s">
        <v>406</v>
      </c>
      <c r="AM384" s="245" t="s">
        <v>406</v>
      </c>
      <c r="AN384" s="245" t="s">
        <v>406</v>
      </c>
      <c r="AO384" s="245" t="s">
        <v>406</v>
      </c>
      <c r="AP384" s="245" t="s">
        <v>406</v>
      </c>
    </row>
    <row r="385" spans="1:42" x14ac:dyDescent="0.3">
      <c r="A385" s="245">
        <v>120879</v>
      </c>
      <c r="B385" s="245" t="s">
        <v>549</v>
      </c>
      <c r="C385" s="245" t="s">
        <v>232</v>
      </c>
      <c r="D385" s="245" t="s">
        <v>232</v>
      </c>
      <c r="E385" s="245" t="s">
        <v>232</v>
      </c>
      <c r="F385" s="245" t="s">
        <v>232</v>
      </c>
      <c r="G385" s="245" t="s">
        <v>234</v>
      </c>
      <c r="H385" s="245" t="s">
        <v>234</v>
      </c>
      <c r="I385" s="245" t="s">
        <v>232</v>
      </c>
      <c r="J385" s="245" t="s">
        <v>233</v>
      </c>
      <c r="K385" s="245" t="s">
        <v>233</v>
      </c>
      <c r="L385" s="245" t="s">
        <v>232</v>
      </c>
      <c r="M385" s="245" t="s">
        <v>234</v>
      </c>
      <c r="N385" s="245" t="s">
        <v>232</v>
      </c>
      <c r="O385" s="245" t="s">
        <v>232</v>
      </c>
      <c r="P385" s="245" t="s">
        <v>232</v>
      </c>
      <c r="Q385" s="245" t="s">
        <v>232</v>
      </c>
      <c r="R385" s="245" t="s">
        <v>233</v>
      </c>
      <c r="S385" s="245" t="s">
        <v>234</v>
      </c>
      <c r="T385" s="245" t="s">
        <v>234</v>
      </c>
      <c r="U385" s="245" t="s">
        <v>234</v>
      </c>
      <c r="V385" s="245" t="s">
        <v>233</v>
      </c>
      <c r="W385" s="245" t="s">
        <v>233</v>
      </c>
      <c r="X385" s="245" t="s">
        <v>233</v>
      </c>
      <c r="Y385" s="245" t="s">
        <v>406</v>
      </c>
      <c r="Z385" s="245" t="s">
        <v>406</v>
      </c>
      <c r="AA385" s="245" t="s">
        <v>406</v>
      </c>
      <c r="AB385" s="245" t="s">
        <v>406</v>
      </c>
      <c r="AC385" s="245" t="s">
        <v>406</v>
      </c>
      <c r="AD385" s="245" t="s">
        <v>406</v>
      </c>
      <c r="AE385" s="245" t="s">
        <v>406</v>
      </c>
      <c r="AF385" s="245" t="s">
        <v>406</v>
      </c>
      <c r="AG385" s="245" t="s">
        <v>406</v>
      </c>
      <c r="AH385" s="245" t="s">
        <v>406</v>
      </c>
      <c r="AI385" s="245" t="s">
        <v>406</v>
      </c>
      <c r="AJ385" s="245" t="s">
        <v>406</v>
      </c>
      <c r="AK385" s="245" t="s">
        <v>406</v>
      </c>
      <c r="AL385" s="245" t="s">
        <v>406</v>
      </c>
      <c r="AM385" s="245" t="s">
        <v>406</v>
      </c>
      <c r="AN385" s="245" t="s">
        <v>406</v>
      </c>
      <c r="AO385" s="245" t="s">
        <v>406</v>
      </c>
      <c r="AP385" s="245" t="s">
        <v>406</v>
      </c>
    </row>
    <row r="386" spans="1:42" x14ac:dyDescent="0.3">
      <c r="A386" s="245">
        <v>120880</v>
      </c>
      <c r="B386" s="245" t="s">
        <v>549</v>
      </c>
      <c r="C386" s="245" t="s">
        <v>232</v>
      </c>
      <c r="D386" s="245" t="s">
        <v>232</v>
      </c>
      <c r="E386" s="245" t="s">
        <v>232</v>
      </c>
      <c r="F386" s="245" t="s">
        <v>232</v>
      </c>
      <c r="G386" s="245" t="s">
        <v>232</v>
      </c>
      <c r="H386" s="245" t="s">
        <v>232</v>
      </c>
      <c r="I386" s="245" t="s">
        <v>233</v>
      </c>
      <c r="J386" s="245" t="s">
        <v>232</v>
      </c>
      <c r="K386" s="245" t="s">
        <v>232</v>
      </c>
      <c r="L386" s="245" t="s">
        <v>232</v>
      </c>
      <c r="M386" s="245" t="s">
        <v>234</v>
      </c>
      <c r="N386" s="245" t="s">
        <v>232</v>
      </c>
      <c r="O386" s="245" t="s">
        <v>232</v>
      </c>
      <c r="P386" s="245" t="s">
        <v>232</v>
      </c>
      <c r="Q386" s="245" t="s">
        <v>232</v>
      </c>
      <c r="R386" s="245" t="s">
        <v>234</v>
      </c>
      <c r="S386" s="245" t="s">
        <v>234</v>
      </c>
      <c r="T386" s="245" t="s">
        <v>234</v>
      </c>
      <c r="U386" s="245" t="s">
        <v>233</v>
      </c>
      <c r="V386" s="245" t="s">
        <v>234</v>
      </c>
      <c r="W386" s="245" t="s">
        <v>406</v>
      </c>
      <c r="X386" s="245" t="s">
        <v>406</v>
      </c>
      <c r="Y386" s="245" t="s">
        <v>406</v>
      </c>
      <c r="Z386" s="245" t="s">
        <v>406</v>
      </c>
      <c r="AA386" s="245" t="s">
        <v>406</v>
      </c>
      <c r="AB386" s="245" t="s">
        <v>406</v>
      </c>
      <c r="AC386" s="245" t="s">
        <v>406</v>
      </c>
      <c r="AD386" s="245" t="s">
        <v>406</v>
      </c>
      <c r="AE386" s="245" t="s">
        <v>406</v>
      </c>
      <c r="AF386" s="245" t="s">
        <v>406</v>
      </c>
      <c r="AG386" s="245" t="s">
        <v>406</v>
      </c>
      <c r="AH386" s="245" t="s">
        <v>406</v>
      </c>
      <c r="AI386" s="245" t="s">
        <v>406</v>
      </c>
      <c r="AJ386" s="245" t="s">
        <v>406</v>
      </c>
      <c r="AK386" s="245" t="s">
        <v>406</v>
      </c>
      <c r="AL386" s="245" t="s">
        <v>406</v>
      </c>
      <c r="AM386" s="245" t="s">
        <v>406</v>
      </c>
      <c r="AN386" s="245" t="s">
        <v>406</v>
      </c>
      <c r="AO386" s="245" t="s">
        <v>406</v>
      </c>
      <c r="AP386" s="245" t="s">
        <v>406</v>
      </c>
    </row>
    <row r="387" spans="1:42" x14ac:dyDescent="0.3">
      <c r="A387" s="245">
        <v>120882</v>
      </c>
      <c r="B387" s="245" t="s">
        <v>549</v>
      </c>
      <c r="C387" s="245" t="s">
        <v>232</v>
      </c>
      <c r="D387" s="245" t="s">
        <v>232</v>
      </c>
      <c r="E387" s="245" t="s">
        <v>232</v>
      </c>
      <c r="F387" s="245" t="s">
        <v>232</v>
      </c>
      <c r="G387" s="245" t="s">
        <v>234</v>
      </c>
      <c r="H387" s="245" t="s">
        <v>234</v>
      </c>
      <c r="I387" s="245" t="s">
        <v>232</v>
      </c>
      <c r="J387" s="245" t="s">
        <v>232</v>
      </c>
      <c r="K387" s="245" t="s">
        <v>234</v>
      </c>
      <c r="L387" s="245" t="s">
        <v>232</v>
      </c>
      <c r="M387" s="245" t="s">
        <v>233</v>
      </c>
      <c r="N387" s="245" t="s">
        <v>233</v>
      </c>
      <c r="O387" s="245" t="s">
        <v>233</v>
      </c>
      <c r="P387" s="245" t="s">
        <v>233</v>
      </c>
      <c r="Q387" s="245" t="s">
        <v>233</v>
      </c>
      <c r="R387" s="245" t="s">
        <v>233</v>
      </c>
      <c r="S387" s="245" t="s">
        <v>233</v>
      </c>
      <c r="T387" s="245" t="s">
        <v>233</v>
      </c>
      <c r="U387" s="245" t="s">
        <v>233</v>
      </c>
      <c r="V387" s="245" t="s">
        <v>233</v>
      </c>
      <c r="W387" s="245" t="s">
        <v>406</v>
      </c>
      <c r="X387" s="245" t="s">
        <v>406</v>
      </c>
      <c r="Y387" s="245" t="s">
        <v>406</v>
      </c>
      <c r="Z387" s="245" t="s">
        <v>406</v>
      </c>
      <c r="AA387" s="245" t="s">
        <v>406</v>
      </c>
      <c r="AB387" s="245" t="s">
        <v>406</v>
      </c>
      <c r="AC387" s="245" t="s">
        <v>406</v>
      </c>
      <c r="AD387" s="245" t="s">
        <v>406</v>
      </c>
      <c r="AE387" s="245" t="s">
        <v>406</v>
      </c>
      <c r="AF387" s="245" t="s">
        <v>406</v>
      </c>
      <c r="AG387" s="245" t="s">
        <v>406</v>
      </c>
      <c r="AH387" s="245" t="s">
        <v>406</v>
      </c>
      <c r="AI387" s="245" t="s">
        <v>406</v>
      </c>
      <c r="AJ387" s="245" t="s">
        <v>406</v>
      </c>
      <c r="AK387" s="245" t="s">
        <v>406</v>
      </c>
      <c r="AL387" s="245" t="s">
        <v>406</v>
      </c>
      <c r="AM387" s="245" t="s">
        <v>406</v>
      </c>
      <c r="AN387" s="245" t="s">
        <v>406</v>
      </c>
      <c r="AO387" s="245" t="s">
        <v>406</v>
      </c>
      <c r="AP387" s="245" t="s">
        <v>406</v>
      </c>
    </row>
    <row r="388" spans="1:42" x14ac:dyDescent="0.3">
      <c r="A388" s="245">
        <v>120886</v>
      </c>
      <c r="B388" s="245" t="s">
        <v>549</v>
      </c>
      <c r="C388" s="245" t="s">
        <v>234</v>
      </c>
      <c r="D388" s="245" t="s">
        <v>232</v>
      </c>
      <c r="E388" s="245" t="s">
        <v>232</v>
      </c>
      <c r="F388" s="245" t="s">
        <v>232</v>
      </c>
      <c r="G388" s="245" t="s">
        <v>234</v>
      </c>
      <c r="H388" s="245" t="s">
        <v>232</v>
      </c>
      <c r="I388" s="245" t="s">
        <v>232</v>
      </c>
      <c r="J388" s="245" t="s">
        <v>234</v>
      </c>
      <c r="K388" s="245" t="s">
        <v>232</v>
      </c>
      <c r="L388" s="245" t="s">
        <v>234</v>
      </c>
      <c r="M388" s="245" t="s">
        <v>234</v>
      </c>
      <c r="N388" s="245" t="s">
        <v>234</v>
      </c>
      <c r="O388" s="245" t="s">
        <v>234</v>
      </c>
      <c r="P388" s="245" t="s">
        <v>234</v>
      </c>
      <c r="Q388" s="245" t="s">
        <v>234</v>
      </c>
      <c r="R388" s="245" t="s">
        <v>234</v>
      </c>
      <c r="S388" s="245" t="s">
        <v>233</v>
      </c>
      <c r="T388" s="245" t="s">
        <v>234</v>
      </c>
      <c r="U388" s="245" t="s">
        <v>234</v>
      </c>
      <c r="V388" s="245" t="s">
        <v>234</v>
      </c>
      <c r="W388" s="245" t="s">
        <v>406</v>
      </c>
      <c r="X388" s="245" t="s">
        <v>406</v>
      </c>
      <c r="Y388" s="245" t="s">
        <v>406</v>
      </c>
      <c r="Z388" s="245" t="s">
        <v>406</v>
      </c>
      <c r="AA388" s="245" t="s">
        <v>406</v>
      </c>
      <c r="AB388" s="245" t="s">
        <v>406</v>
      </c>
      <c r="AC388" s="245" t="s">
        <v>406</v>
      </c>
      <c r="AD388" s="245" t="s">
        <v>406</v>
      </c>
      <c r="AE388" s="245" t="s">
        <v>406</v>
      </c>
      <c r="AF388" s="245" t="s">
        <v>406</v>
      </c>
      <c r="AG388" s="245" t="s">
        <v>406</v>
      </c>
      <c r="AH388" s="245" t="s">
        <v>406</v>
      </c>
      <c r="AI388" s="245" t="s">
        <v>406</v>
      </c>
      <c r="AJ388" s="245" t="s">
        <v>406</v>
      </c>
      <c r="AK388" s="245" t="s">
        <v>406</v>
      </c>
      <c r="AL388" s="245" t="s">
        <v>406</v>
      </c>
      <c r="AM388" s="245" t="s">
        <v>406</v>
      </c>
      <c r="AN388" s="245" t="s">
        <v>406</v>
      </c>
      <c r="AO388" s="245" t="s">
        <v>406</v>
      </c>
      <c r="AP388" s="245" t="s">
        <v>406</v>
      </c>
    </row>
    <row r="389" spans="1:42" x14ac:dyDescent="0.3">
      <c r="A389" s="245">
        <v>120888</v>
      </c>
      <c r="B389" s="245" t="s">
        <v>549</v>
      </c>
      <c r="C389" s="245" t="s">
        <v>234</v>
      </c>
      <c r="D389" s="245" t="s">
        <v>232</v>
      </c>
      <c r="E389" s="245" t="s">
        <v>232</v>
      </c>
      <c r="F389" s="245" t="s">
        <v>232</v>
      </c>
      <c r="G389" s="245" t="s">
        <v>232</v>
      </c>
      <c r="H389" s="245" t="s">
        <v>234</v>
      </c>
      <c r="I389" s="245" t="s">
        <v>234</v>
      </c>
      <c r="J389" s="245" t="s">
        <v>234</v>
      </c>
      <c r="K389" s="245" t="s">
        <v>234</v>
      </c>
      <c r="L389" s="245" t="s">
        <v>232</v>
      </c>
      <c r="M389" s="245" t="s">
        <v>234</v>
      </c>
      <c r="N389" s="245" t="s">
        <v>232</v>
      </c>
      <c r="O389" s="245" t="s">
        <v>234</v>
      </c>
      <c r="P389" s="245" t="s">
        <v>233</v>
      </c>
      <c r="Q389" s="245" t="s">
        <v>234</v>
      </c>
      <c r="R389" s="245" t="s">
        <v>234</v>
      </c>
      <c r="S389" s="245" t="s">
        <v>234</v>
      </c>
      <c r="T389" s="245" t="s">
        <v>233</v>
      </c>
      <c r="U389" s="245" t="s">
        <v>234</v>
      </c>
      <c r="V389" s="245" t="s">
        <v>234</v>
      </c>
      <c r="W389" s="245" t="s">
        <v>406</v>
      </c>
      <c r="X389" s="245" t="s">
        <v>406</v>
      </c>
      <c r="Y389" s="245" t="s">
        <v>406</v>
      </c>
      <c r="Z389" s="245" t="s">
        <v>406</v>
      </c>
      <c r="AA389" s="245" t="s">
        <v>406</v>
      </c>
      <c r="AB389" s="245" t="s">
        <v>406</v>
      </c>
      <c r="AC389" s="245" t="s">
        <v>406</v>
      </c>
      <c r="AD389" s="245" t="s">
        <v>406</v>
      </c>
      <c r="AE389" s="245" t="s">
        <v>406</v>
      </c>
      <c r="AF389" s="245" t="s">
        <v>406</v>
      </c>
      <c r="AG389" s="245" t="s">
        <v>406</v>
      </c>
      <c r="AH389" s="245" t="s">
        <v>406</v>
      </c>
      <c r="AI389" s="245" t="s">
        <v>406</v>
      </c>
      <c r="AJ389" s="245" t="s">
        <v>406</v>
      </c>
      <c r="AK389" s="245" t="s">
        <v>406</v>
      </c>
      <c r="AL389" s="245" t="s">
        <v>406</v>
      </c>
      <c r="AM389" s="245" t="s">
        <v>406</v>
      </c>
      <c r="AN389" s="245" t="s">
        <v>406</v>
      </c>
      <c r="AO389" s="245" t="s">
        <v>406</v>
      </c>
      <c r="AP389" s="245" t="s">
        <v>406</v>
      </c>
    </row>
    <row r="390" spans="1:42" x14ac:dyDescent="0.3">
      <c r="A390" s="245">
        <v>120895</v>
      </c>
      <c r="B390" s="245" t="s">
        <v>549</v>
      </c>
      <c r="C390" s="245" t="s">
        <v>234</v>
      </c>
      <c r="D390" s="245" t="s">
        <v>232</v>
      </c>
      <c r="E390" s="245" t="s">
        <v>232</v>
      </c>
      <c r="F390" s="245" t="s">
        <v>232</v>
      </c>
      <c r="G390" s="245" t="s">
        <v>232</v>
      </c>
      <c r="H390" s="245" t="s">
        <v>234</v>
      </c>
      <c r="I390" s="245" t="s">
        <v>232</v>
      </c>
      <c r="J390" s="245" t="s">
        <v>234</v>
      </c>
      <c r="K390" s="245" t="s">
        <v>234</v>
      </c>
      <c r="L390" s="245" t="s">
        <v>234</v>
      </c>
      <c r="M390" s="245" t="s">
        <v>234</v>
      </c>
      <c r="N390" s="245" t="s">
        <v>232</v>
      </c>
      <c r="O390" s="245" t="s">
        <v>234</v>
      </c>
      <c r="P390" s="245" t="s">
        <v>234</v>
      </c>
      <c r="Q390" s="245" t="s">
        <v>232</v>
      </c>
      <c r="R390" s="245" t="s">
        <v>232</v>
      </c>
      <c r="S390" s="245" t="s">
        <v>233</v>
      </c>
      <c r="T390" s="245" t="s">
        <v>233</v>
      </c>
      <c r="U390" s="245" t="s">
        <v>232</v>
      </c>
      <c r="V390" s="245" t="s">
        <v>233</v>
      </c>
      <c r="W390" s="245" t="s">
        <v>406</v>
      </c>
      <c r="X390" s="245" t="s">
        <v>406</v>
      </c>
      <c r="Y390" s="245" t="s">
        <v>406</v>
      </c>
      <c r="Z390" s="245" t="s">
        <v>406</v>
      </c>
      <c r="AA390" s="245" t="s">
        <v>406</v>
      </c>
      <c r="AB390" s="245" t="s">
        <v>406</v>
      </c>
      <c r="AC390" s="245" t="s">
        <v>406</v>
      </c>
      <c r="AD390" s="245" t="s">
        <v>406</v>
      </c>
      <c r="AE390" s="245" t="s">
        <v>406</v>
      </c>
      <c r="AF390" s="245" t="s">
        <v>406</v>
      </c>
      <c r="AG390" s="245" t="s">
        <v>406</v>
      </c>
      <c r="AH390" s="245" t="s">
        <v>406</v>
      </c>
      <c r="AI390" s="245" t="s">
        <v>406</v>
      </c>
      <c r="AJ390" s="245" t="s">
        <v>406</v>
      </c>
      <c r="AK390" s="245" t="s">
        <v>406</v>
      </c>
      <c r="AL390" s="245" t="s">
        <v>406</v>
      </c>
      <c r="AM390" s="245" t="s">
        <v>406</v>
      </c>
      <c r="AN390" s="245" t="s">
        <v>406</v>
      </c>
      <c r="AO390" s="245" t="s">
        <v>406</v>
      </c>
      <c r="AP390" s="245" t="s">
        <v>406</v>
      </c>
    </row>
    <row r="391" spans="1:42" x14ac:dyDescent="0.3">
      <c r="A391" s="245">
        <v>120900</v>
      </c>
      <c r="B391" s="245" t="s">
        <v>549</v>
      </c>
      <c r="C391" s="245" t="s">
        <v>234</v>
      </c>
      <c r="D391" s="245" t="s">
        <v>234</v>
      </c>
      <c r="E391" s="245" t="s">
        <v>232</v>
      </c>
      <c r="F391" s="245" t="s">
        <v>234</v>
      </c>
      <c r="G391" s="245" t="s">
        <v>233</v>
      </c>
      <c r="H391" s="245" t="s">
        <v>232</v>
      </c>
      <c r="I391" s="245" t="s">
        <v>234</v>
      </c>
      <c r="J391" s="245" t="s">
        <v>234</v>
      </c>
      <c r="K391" s="245" t="s">
        <v>234</v>
      </c>
      <c r="L391" s="245" t="s">
        <v>233</v>
      </c>
      <c r="M391" s="245" t="s">
        <v>233</v>
      </c>
      <c r="N391" s="245" t="s">
        <v>233</v>
      </c>
      <c r="O391" s="245" t="s">
        <v>233</v>
      </c>
      <c r="P391" s="245" t="s">
        <v>233</v>
      </c>
      <c r="Q391" s="245" t="s">
        <v>233</v>
      </c>
      <c r="R391" s="245" t="s">
        <v>233</v>
      </c>
      <c r="S391" s="245" t="s">
        <v>233</v>
      </c>
      <c r="T391" s="245" t="s">
        <v>233</v>
      </c>
      <c r="U391" s="245" t="s">
        <v>233</v>
      </c>
      <c r="V391" s="245" t="s">
        <v>233</v>
      </c>
    </row>
    <row r="392" spans="1:42" x14ac:dyDescent="0.3">
      <c r="A392" s="245">
        <v>120907</v>
      </c>
      <c r="B392" s="245" t="s">
        <v>549</v>
      </c>
      <c r="C392" s="245" t="s">
        <v>234</v>
      </c>
      <c r="D392" s="245" t="s">
        <v>234</v>
      </c>
      <c r="E392" s="245" t="s">
        <v>232</v>
      </c>
      <c r="F392" s="245" t="s">
        <v>232</v>
      </c>
      <c r="G392" s="245" t="s">
        <v>234</v>
      </c>
      <c r="H392" s="245" t="s">
        <v>234</v>
      </c>
      <c r="I392" s="245" t="s">
        <v>234</v>
      </c>
      <c r="J392" s="245" t="s">
        <v>234</v>
      </c>
      <c r="K392" s="245" t="s">
        <v>234</v>
      </c>
      <c r="L392" s="245" t="s">
        <v>234</v>
      </c>
      <c r="M392" s="245" t="s">
        <v>234</v>
      </c>
      <c r="N392" s="245" t="s">
        <v>232</v>
      </c>
      <c r="O392" s="245" t="s">
        <v>234</v>
      </c>
      <c r="P392" s="245" t="s">
        <v>232</v>
      </c>
      <c r="Q392" s="245" t="s">
        <v>232</v>
      </c>
      <c r="R392" s="245" t="s">
        <v>234</v>
      </c>
      <c r="S392" s="245" t="s">
        <v>232</v>
      </c>
      <c r="T392" s="245" t="s">
        <v>232</v>
      </c>
      <c r="U392" s="245" t="s">
        <v>234</v>
      </c>
      <c r="V392" s="245" t="s">
        <v>233</v>
      </c>
      <c r="W392" s="245" t="s">
        <v>406</v>
      </c>
      <c r="X392" s="245" t="s">
        <v>406</v>
      </c>
      <c r="Y392" s="245" t="s">
        <v>406</v>
      </c>
      <c r="Z392" s="245" t="s">
        <v>406</v>
      </c>
      <c r="AA392" s="245" t="s">
        <v>406</v>
      </c>
      <c r="AB392" s="245" t="s">
        <v>406</v>
      </c>
      <c r="AC392" s="245" t="s">
        <v>406</v>
      </c>
      <c r="AD392" s="245" t="s">
        <v>406</v>
      </c>
      <c r="AE392" s="245" t="s">
        <v>406</v>
      </c>
      <c r="AF392" s="245" t="s">
        <v>406</v>
      </c>
      <c r="AG392" s="245" t="s">
        <v>406</v>
      </c>
      <c r="AH392" s="245" t="s">
        <v>406</v>
      </c>
      <c r="AI392" s="245" t="s">
        <v>406</v>
      </c>
      <c r="AJ392" s="245" t="s">
        <v>406</v>
      </c>
      <c r="AK392" s="245" t="s">
        <v>406</v>
      </c>
      <c r="AL392" s="245" t="s">
        <v>406</v>
      </c>
      <c r="AM392" s="245" t="s">
        <v>406</v>
      </c>
      <c r="AN392" s="245" t="s">
        <v>406</v>
      </c>
      <c r="AO392" s="245" t="s">
        <v>406</v>
      </c>
      <c r="AP392" s="245" t="s">
        <v>406</v>
      </c>
    </row>
    <row r="393" spans="1:42" x14ac:dyDescent="0.3">
      <c r="A393" s="245">
        <v>120908</v>
      </c>
      <c r="B393" s="245" t="s">
        <v>549</v>
      </c>
      <c r="C393" s="245" t="s">
        <v>234</v>
      </c>
      <c r="D393" s="245" t="s">
        <v>232</v>
      </c>
      <c r="E393" s="245" t="s">
        <v>232</v>
      </c>
      <c r="F393" s="245" t="s">
        <v>232</v>
      </c>
      <c r="G393" s="245" t="s">
        <v>232</v>
      </c>
      <c r="H393" s="245" t="s">
        <v>234</v>
      </c>
      <c r="I393" s="245" t="s">
        <v>234</v>
      </c>
      <c r="J393" s="245" t="s">
        <v>234</v>
      </c>
      <c r="K393" s="245" t="s">
        <v>234</v>
      </c>
      <c r="L393" s="245" t="s">
        <v>234</v>
      </c>
      <c r="M393" s="245" t="s">
        <v>232</v>
      </c>
      <c r="N393" s="245" t="s">
        <v>232</v>
      </c>
      <c r="O393" s="245" t="s">
        <v>234</v>
      </c>
      <c r="P393" s="245" t="s">
        <v>232</v>
      </c>
      <c r="Q393" s="245" t="s">
        <v>233</v>
      </c>
      <c r="R393" s="245" t="s">
        <v>232</v>
      </c>
      <c r="S393" s="245" t="s">
        <v>233</v>
      </c>
      <c r="T393" s="245" t="s">
        <v>234</v>
      </c>
      <c r="U393" s="245" t="s">
        <v>234</v>
      </c>
      <c r="V393" s="245" t="s">
        <v>234</v>
      </c>
      <c r="W393" s="245" t="s">
        <v>406</v>
      </c>
      <c r="X393" s="245" t="s">
        <v>406</v>
      </c>
      <c r="Y393" s="245" t="s">
        <v>406</v>
      </c>
      <c r="Z393" s="245" t="s">
        <v>406</v>
      </c>
      <c r="AA393" s="245" t="s">
        <v>406</v>
      </c>
      <c r="AB393" s="245" t="s">
        <v>406</v>
      </c>
      <c r="AC393" s="245" t="s">
        <v>406</v>
      </c>
      <c r="AD393" s="245" t="s">
        <v>406</v>
      </c>
      <c r="AE393" s="245" t="s">
        <v>406</v>
      </c>
      <c r="AF393" s="245" t="s">
        <v>406</v>
      </c>
      <c r="AG393" s="245" t="s">
        <v>406</v>
      </c>
      <c r="AH393" s="245" t="s">
        <v>406</v>
      </c>
      <c r="AI393" s="245" t="s">
        <v>406</v>
      </c>
      <c r="AJ393" s="245" t="s">
        <v>406</v>
      </c>
      <c r="AK393" s="245" t="s">
        <v>406</v>
      </c>
      <c r="AL393" s="245" t="s">
        <v>406</v>
      </c>
      <c r="AM393" s="245" t="s">
        <v>406</v>
      </c>
      <c r="AN393" s="245" t="s">
        <v>406</v>
      </c>
      <c r="AO393" s="245" t="s">
        <v>406</v>
      </c>
      <c r="AP393" s="245" t="s">
        <v>406</v>
      </c>
    </row>
    <row r="394" spans="1:42" x14ac:dyDescent="0.3">
      <c r="A394" s="245">
        <v>120919</v>
      </c>
      <c r="B394" s="245" t="s">
        <v>549</v>
      </c>
      <c r="C394" s="245" t="s">
        <v>233</v>
      </c>
      <c r="D394" s="245" t="s">
        <v>234</v>
      </c>
      <c r="E394" s="245" t="s">
        <v>234</v>
      </c>
      <c r="F394" s="245" t="s">
        <v>232</v>
      </c>
      <c r="G394" s="245" t="s">
        <v>234</v>
      </c>
      <c r="H394" s="245" t="s">
        <v>233</v>
      </c>
      <c r="I394" s="245" t="s">
        <v>234</v>
      </c>
      <c r="J394" s="245" t="s">
        <v>234</v>
      </c>
      <c r="K394" s="245" t="s">
        <v>234</v>
      </c>
      <c r="L394" s="245" t="s">
        <v>234</v>
      </c>
      <c r="M394" s="245" t="s">
        <v>233</v>
      </c>
      <c r="N394" s="245" t="s">
        <v>234</v>
      </c>
      <c r="O394" s="245" t="s">
        <v>234</v>
      </c>
      <c r="P394" s="245" t="s">
        <v>234</v>
      </c>
      <c r="Q394" s="245" t="s">
        <v>232</v>
      </c>
      <c r="R394" s="245" t="s">
        <v>233</v>
      </c>
      <c r="S394" s="245" t="s">
        <v>233</v>
      </c>
      <c r="T394" s="245" t="s">
        <v>234</v>
      </c>
      <c r="U394" s="245" t="s">
        <v>233</v>
      </c>
      <c r="V394" s="245" t="s">
        <v>234</v>
      </c>
    </row>
    <row r="395" spans="1:42" x14ac:dyDescent="0.3">
      <c r="A395" s="245">
        <v>120921</v>
      </c>
      <c r="B395" s="245" t="s">
        <v>549</v>
      </c>
      <c r="C395" s="245" t="s">
        <v>234</v>
      </c>
      <c r="D395" s="245" t="s">
        <v>232</v>
      </c>
      <c r="E395" s="245" t="s">
        <v>232</v>
      </c>
      <c r="F395" s="245" t="s">
        <v>232</v>
      </c>
      <c r="G395" s="245" t="s">
        <v>232</v>
      </c>
      <c r="H395" s="245" t="s">
        <v>234</v>
      </c>
      <c r="I395" s="245" t="s">
        <v>234</v>
      </c>
      <c r="J395" s="245" t="s">
        <v>234</v>
      </c>
      <c r="K395" s="245" t="s">
        <v>234</v>
      </c>
      <c r="L395" s="245" t="s">
        <v>234</v>
      </c>
      <c r="M395" s="245" t="s">
        <v>233</v>
      </c>
      <c r="N395" s="245" t="s">
        <v>233</v>
      </c>
      <c r="O395" s="245" t="s">
        <v>233</v>
      </c>
      <c r="P395" s="245" t="s">
        <v>233</v>
      </c>
      <c r="Q395" s="245" t="s">
        <v>233</v>
      </c>
      <c r="R395" s="245" t="s">
        <v>233</v>
      </c>
      <c r="S395" s="245" t="s">
        <v>233</v>
      </c>
      <c r="T395" s="245" t="s">
        <v>233</v>
      </c>
      <c r="U395" s="245" t="s">
        <v>233</v>
      </c>
      <c r="V395" s="245" t="s">
        <v>233</v>
      </c>
      <c r="W395" s="245" t="s">
        <v>406</v>
      </c>
      <c r="X395" s="245" t="s">
        <v>406</v>
      </c>
      <c r="Y395" s="245" t="s">
        <v>406</v>
      </c>
      <c r="Z395" s="245" t="s">
        <v>406</v>
      </c>
      <c r="AA395" s="245" t="s">
        <v>406</v>
      </c>
      <c r="AB395" s="245" t="s">
        <v>406</v>
      </c>
      <c r="AC395" s="245" t="s">
        <v>406</v>
      </c>
      <c r="AD395" s="245" t="s">
        <v>406</v>
      </c>
      <c r="AE395" s="245" t="s">
        <v>406</v>
      </c>
      <c r="AF395" s="245" t="s">
        <v>406</v>
      </c>
      <c r="AG395" s="245" t="s">
        <v>406</v>
      </c>
      <c r="AH395" s="245" t="s">
        <v>406</v>
      </c>
      <c r="AI395" s="245" t="s">
        <v>406</v>
      </c>
      <c r="AJ395" s="245" t="s">
        <v>406</v>
      </c>
      <c r="AK395" s="245" t="s">
        <v>406</v>
      </c>
      <c r="AL395" s="245" t="s">
        <v>406</v>
      </c>
      <c r="AM395" s="245" t="s">
        <v>406</v>
      </c>
      <c r="AN395" s="245" t="s">
        <v>406</v>
      </c>
      <c r="AO395" s="245" t="s">
        <v>406</v>
      </c>
      <c r="AP395" s="245" t="s">
        <v>406</v>
      </c>
    </row>
    <row r="396" spans="1:42" x14ac:dyDescent="0.3">
      <c r="A396" s="245">
        <v>120927</v>
      </c>
      <c r="B396" s="245" t="s">
        <v>549</v>
      </c>
      <c r="C396" s="245" t="s">
        <v>232</v>
      </c>
      <c r="D396" s="245" t="s">
        <v>234</v>
      </c>
      <c r="E396" s="245" t="s">
        <v>234</v>
      </c>
      <c r="F396" s="245" t="s">
        <v>232</v>
      </c>
      <c r="G396" s="245" t="s">
        <v>234</v>
      </c>
      <c r="H396" s="245" t="s">
        <v>234</v>
      </c>
      <c r="I396" s="245" t="s">
        <v>234</v>
      </c>
      <c r="J396" s="245" t="s">
        <v>234</v>
      </c>
      <c r="K396" s="245" t="s">
        <v>234</v>
      </c>
      <c r="L396" s="245" t="s">
        <v>234</v>
      </c>
      <c r="M396" s="245" t="s">
        <v>232</v>
      </c>
      <c r="N396" s="245" t="s">
        <v>232</v>
      </c>
      <c r="O396" s="245" t="s">
        <v>232</v>
      </c>
      <c r="P396" s="245" t="s">
        <v>232</v>
      </c>
      <c r="Q396" s="245" t="s">
        <v>232</v>
      </c>
      <c r="R396" s="245" t="s">
        <v>232</v>
      </c>
      <c r="S396" s="245" t="s">
        <v>234</v>
      </c>
      <c r="T396" s="245" t="s">
        <v>234</v>
      </c>
      <c r="U396" s="245" t="s">
        <v>234</v>
      </c>
      <c r="V396" s="245" t="s">
        <v>234</v>
      </c>
      <c r="W396" s="245" t="s">
        <v>406</v>
      </c>
      <c r="X396" s="245" t="s">
        <v>406</v>
      </c>
      <c r="Y396" s="245" t="s">
        <v>406</v>
      </c>
      <c r="Z396" s="245" t="s">
        <v>406</v>
      </c>
      <c r="AA396" s="245" t="s">
        <v>406</v>
      </c>
      <c r="AB396" s="245" t="s">
        <v>406</v>
      </c>
      <c r="AC396" s="245" t="s">
        <v>406</v>
      </c>
      <c r="AD396" s="245" t="s">
        <v>406</v>
      </c>
      <c r="AE396" s="245" t="s">
        <v>406</v>
      </c>
      <c r="AF396" s="245" t="s">
        <v>406</v>
      </c>
      <c r="AG396" s="245" t="s">
        <v>406</v>
      </c>
      <c r="AH396" s="245" t="s">
        <v>406</v>
      </c>
      <c r="AI396" s="245" t="s">
        <v>406</v>
      </c>
      <c r="AJ396" s="245" t="s">
        <v>406</v>
      </c>
      <c r="AK396" s="245" t="s">
        <v>406</v>
      </c>
      <c r="AL396" s="245" t="s">
        <v>406</v>
      </c>
      <c r="AM396" s="245" t="s">
        <v>406</v>
      </c>
      <c r="AN396" s="245" t="s">
        <v>406</v>
      </c>
      <c r="AO396" s="245" t="s">
        <v>406</v>
      </c>
      <c r="AP396" s="245" t="s">
        <v>406</v>
      </c>
    </row>
    <row r="397" spans="1:42" x14ac:dyDescent="0.3">
      <c r="A397" s="245">
        <v>120936</v>
      </c>
      <c r="B397" s="245" t="s">
        <v>549</v>
      </c>
      <c r="C397" s="245" t="s">
        <v>234</v>
      </c>
      <c r="D397" s="245" t="s">
        <v>232</v>
      </c>
      <c r="E397" s="245" t="s">
        <v>232</v>
      </c>
      <c r="F397" s="245" t="s">
        <v>234</v>
      </c>
      <c r="G397" s="245" t="s">
        <v>234</v>
      </c>
      <c r="H397" s="245" t="s">
        <v>234</v>
      </c>
      <c r="I397" s="245" t="s">
        <v>234</v>
      </c>
      <c r="J397" s="245" t="s">
        <v>234</v>
      </c>
      <c r="K397" s="245" t="s">
        <v>234</v>
      </c>
      <c r="L397" s="245" t="s">
        <v>234</v>
      </c>
      <c r="M397" s="245" t="s">
        <v>232</v>
      </c>
      <c r="N397" s="245" t="s">
        <v>234</v>
      </c>
      <c r="O397" s="245" t="s">
        <v>233</v>
      </c>
      <c r="P397" s="245" t="s">
        <v>233</v>
      </c>
      <c r="Q397" s="245" t="s">
        <v>233</v>
      </c>
      <c r="R397" s="245" t="s">
        <v>233</v>
      </c>
      <c r="S397" s="245" t="s">
        <v>233</v>
      </c>
      <c r="T397" s="245" t="s">
        <v>233</v>
      </c>
      <c r="U397" s="245" t="s">
        <v>233</v>
      </c>
      <c r="V397" s="245" t="s">
        <v>233</v>
      </c>
      <c r="W397" s="245" t="s">
        <v>406</v>
      </c>
      <c r="X397" s="245" t="s">
        <v>406</v>
      </c>
      <c r="Y397" s="245" t="s">
        <v>406</v>
      </c>
      <c r="Z397" s="245" t="s">
        <v>406</v>
      </c>
      <c r="AA397" s="245" t="s">
        <v>406</v>
      </c>
      <c r="AB397" s="245" t="s">
        <v>406</v>
      </c>
      <c r="AC397" s="245" t="s">
        <v>406</v>
      </c>
      <c r="AD397" s="245" t="s">
        <v>406</v>
      </c>
      <c r="AE397" s="245" t="s">
        <v>406</v>
      </c>
      <c r="AF397" s="245" t="s">
        <v>406</v>
      </c>
      <c r="AG397" s="245" t="s">
        <v>406</v>
      </c>
      <c r="AH397" s="245" t="s">
        <v>406</v>
      </c>
      <c r="AI397" s="245" t="s">
        <v>406</v>
      </c>
      <c r="AJ397" s="245" t="s">
        <v>406</v>
      </c>
      <c r="AK397" s="245" t="s">
        <v>406</v>
      </c>
      <c r="AL397" s="245" t="s">
        <v>406</v>
      </c>
      <c r="AM397" s="245" t="s">
        <v>406</v>
      </c>
      <c r="AN397" s="245" t="s">
        <v>406</v>
      </c>
      <c r="AO397" s="245" t="s">
        <v>406</v>
      </c>
      <c r="AP397" s="245" t="s">
        <v>406</v>
      </c>
    </row>
    <row r="398" spans="1:42" x14ac:dyDescent="0.3">
      <c r="A398" s="245">
        <v>120937</v>
      </c>
      <c r="B398" s="245" t="s">
        <v>549</v>
      </c>
      <c r="C398" s="245" t="s">
        <v>234</v>
      </c>
      <c r="D398" s="245" t="s">
        <v>232</v>
      </c>
      <c r="E398" s="245" t="s">
        <v>232</v>
      </c>
      <c r="F398" s="245" t="s">
        <v>234</v>
      </c>
      <c r="G398" s="245" t="s">
        <v>234</v>
      </c>
      <c r="H398" s="245" t="s">
        <v>234</v>
      </c>
      <c r="I398" s="245" t="s">
        <v>234</v>
      </c>
      <c r="J398" s="245" t="s">
        <v>234</v>
      </c>
      <c r="K398" s="245" t="s">
        <v>234</v>
      </c>
      <c r="L398" s="245" t="s">
        <v>234</v>
      </c>
      <c r="M398" s="245" t="s">
        <v>232</v>
      </c>
      <c r="N398" s="245" t="s">
        <v>234</v>
      </c>
      <c r="O398" s="245" t="s">
        <v>233</v>
      </c>
      <c r="P398" s="245" t="s">
        <v>233</v>
      </c>
      <c r="Q398" s="245" t="s">
        <v>233</v>
      </c>
      <c r="R398" s="245" t="s">
        <v>233</v>
      </c>
      <c r="S398" s="245" t="s">
        <v>233</v>
      </c>
      <c r="T398" s="245" t="s">
        <v>233</v>
      </c>
      <c r="U398" s="245" t="s">
        <v>233</v>
      </c>
      <c r="V398" s="245" t="s">
        <v>233</v>
      </c>
      <c r="W398" s="245" t="s">
        <v>406</v>
      </c>
      <c r="X398" s="245" t="s">
        <v>406</v>
      </c>
      <c r="Y398" s="245" t="s">
        <v>406</v>
      </c>
      <c r="Z398" s="245" t="s">
        <v>406</v>
      </c>
      <c r="AA398" s="245" t="s">
        <v>406</v>
      </c>
      <c r="AB398" s="245" t="s">
        <v>406</v>
      </c>
      <c r="AC398" s="245" t="s">
        <v>406</v>
      </c>
      <c r="AD398" s="245" t="s">
        <v>406</v>
      </c>
      <c r="AE398" s="245" t="s">
        <v>406</v>
      </c>
      <c r="AF398" s="245" t="s">
        <v>406</v>
      </c>
      <c r="AG398" s="245" t="s">
        <v>406</v>
      </c>
      <c r="AH398" s="245" t="s">
        <v>406</v>
      </c>
      <c r="AI398" s="245" t="s">
        <v>406</v>
      </c>
      <c r="AJ398" s="245" t="s">
        <v>406</v>
      </c>
      <c r="AK398" s="245" t="s">
        <v>406</v>
      </c>
      <c r="AL398" s="245" t="s">
        <v>406</v>
      </c>
      <c r="AM398" s="245" t="s">
        <v>406</v>
      </c>
      <c r="AN398" s="245" t="s">
        <v>406</v>
      </c>
      <c r="AO398" s="245" t="s">
        <v>406</v>
      </c>
      <c r="AP398" s="245" t="s">
        <v>406</v>
      </c>
    </row>
    <row r="399" spans="1:42" x14ac:dyDescent="0.3">
      <c r="A399" s="245">
        <v>120941</v>
      </c>
      <c r="B399" s="245" t="s">
        <v>549</v>
      </c>
      <c r="C399" s="245" t="s">
        <v>234</v>
      </c>
      <c r="D399" s="245" t="s">
        <v>234</v>
      </c>
      <c r="E399" s="245" t="s">
        <v>234</v>
      </c>
      <c r="F399" s="245" t="s">
        <v>234</v>
      </c>
      <c r="G399" s="245" t="s">
        <v>234</v>
      </c>
      <c r="H399" s="245" t="s">
        <v>234</v>
      </c>
      <c r="I399" s="245" t="s">
        <v>234</v>
      </c>
      <c r="J399" s="245" t="s">
        <v>234</v>
      </c>
      <c r="K399" s="245" t="s">
        <v>234</v>
      </c>
      <c r="L399" s="245" t="s">
        <v>234</v>
      </c>
      <c r="M399" s="245" t="s">
        <v>234</v>
      </c>
      <c r="N399" s="245" t="s">
        <v>234</v>
      </c>
      <c r="O399" s="245" t="s">
        <v>234</v>
      </c>
      <c r="P399" s="245" t="s">
        <v>234</v>
      </c>
      <c r="Q399" s="245" t="s">
        <v>234</v>
      </c>
      <c r="R399" s="245" t="s">
        <v>233</v>
      </c>
      <c r="S399" s="245" t="s">
        <v>233</v>
      </c>
      <c r="T399" s="245" t="s">
        <v>233</v>
      </c>
      <c r="U399" s="245" t="s">
        <v>233</v>
      </c>
      <c r="V399" s="245" t="s">
        <v>233</v>
      </c>
    </row>
    <row r="400" spans="1:42" x14ac:dyDescent="0.3">
      <c r="A400" s="245">
        <v>120951</v>
      </c>
      <c r="B400" s="245" t="s">
        <v>549</v>
      </c>
      <c r="C400" s="245" t="s">
        <v>232</v>
      </c>
      <c r="D400" s="245" t="s">
        <v>234</v>
      </c>
      <c r="E400" s="245" t="s">
        <v>232</v>
      </c>
      <c r="F400" s="245" t="s">
        <v>232</v>
      </c>
      <c r="G400" s="245" t="s">
        <v>234</v>
      </c>
      <c r="H400" s="245" t="s">
        <v>232</v>
      </c>
      <c r="I400" s="245" t="s">
        <v>233</v>
      </c>
      <c r="J400" s="245" t="s">
        <v>234</v>
      </c>
      <c r="K400" s="245" t="s">
        <v>233</v>
      </c>
      <c r="L400" s="245" t="s">
        <v>232</v>
      </c>
      <c r="M400" s="245" t="s">
        <v>232</v>
      </c>
      <c r="N400" s="245" t="s">
        <v>234</v>
      </c>
      <c r="O400" s="245" t="s">
        <v>234</v>
      </c>
      <c r="P400" s="245" t="s">
        <v>232</v>
      </c>
      <c r="Q400" s="245" t="s">
        <v>234</v>
      </c>
      <c r="R400" s="245" t="s">
        <v>234</v>
      </c>
      <c r="S400" s="245" t="s">
        <v>233</v>
      </c>
      <c r="T400" s="245" t="s">
        <v>234</v>
      </c>
      <c r="U400" s="245" t="s">
        <v>234</v>
      </c>
      <c r="V400" s="245" t="s">
        <v>233</v>
      </c>
    </row>
    <row r="401" spans="1:42" x14ac:dyDescent="0.3">
      <c r="A401" s="245">
        <v>120955</v>
      </c>
      <c r="B401" s="245" t="s">
        <v>549</v>
      </c>
      <c r="C401" s="245" t="s">
        <v>234</v>
      </c>
      <c r="D401" s="245" t="s">
        <v>234</v>
      </c>
      <c r="E401" s="245" t="s">
        <v>234</v>
      </c>
      <c r="F401" s="245" t="s">
        <v>234</v>
      </c>
      <c r="G401" s="245" t="s">
        <v>234</v>
      </c>
      <c r="H401" s="245" t="s">
        <v>234</v>
      </c>
      <c r="I401" s="245" t="s">
        <v>234</v>
      </c>
      <c r="J401" s="245" t="s">
        <v>232</v>
      </c>
      <c r="K401" s="245" t="s">
        <v>234</v>
      </c>
      <c r="L401" s="245" t="s">
        <v>234</v>
      </c>
      <c r="M401" s="245" t="s">
        <v>234</v>
      </c>
      <c r="N401" s="245" t="s">
        <v>232</v>
      </c>
      <c r="O401" s="245" t="s">
        <v>232</v>
      </c>
      <c r="P401" s="245" t="s">
        <v>232</v>
      </c>
      <c r="Q401" s="245" t="s">
        <v>232</v>
      </c>
      <c r="R401" s="245" t="s">
        <v>234</v>
      </c>
      <c r="S401" s="245" t="s">
        <v>234</v>
      </c>
      <c r="T401" s="245" t="s">
        <v>234</v>
      </c>
      <c r="U401" s="245" t="s">
        <v>234</v>
      </c>
      <c r="V401" s="245" t="s">
        <v>234</v>
      </c>
    </row>
    <row r="402" spans="1:42" x14ac:dyDescent="0.3">
      <c r="A402" s="245">
        <v>120957</v>
      </c>
      <c r="B402" s="245" t="s">
        <v>549</v>
      </c>
      <c r="C402" s="245" t="s">
        <v>234</v>
      </c>
      <c r="D402" s="245" t="s">
        <v>234</v>
      </c>
      <c r="E402" s="245" t="s">
        <v>232</v>
      </c>
      <c r="F402" s="245" t="s">
        <v>232</v>
      </c>
      <c r="G402" s="245" t="s">
        <v>232</v>
      </c>
      <c r="H402" s="245" t="s">
        <v>234</v>
      </c>
      <c r="I402" s="245" t="s">
        <v>234</v>
      </c>
      <c r="J402" s="245" t="s">
        <v>234</v>
      </c>
      <c r="K402" s="245" t="s">
        <v>233</v>
      </c>
      <c r="L402" s="245" t="s">
        <v>234</v>
      </c>
      <c r="M402" s="245" t="s">
        <v>233</v>
      </c>
      <c r="N402" s="245" t="s">
        <v>233</v>
      </c>
      <c r="O402" s="245" t="s">
        <v>233</v>
      </c>
      <c r="P402" s="245" t="s">
        <v>233</v>
      </c>
      <c r="Q402" s="245" t="s">
        <v>233</v>
      </c>
      <c r="R402" s="245" t="s">
        <v>233</v>
      </c>
      <c r="S402" s="245" t="s">
        <v>233</v>
      </c>
      <c r="T402" s="245" t="s">
        <v>233</v>
      </c>
      <c r="U402" s="245" t="s">
        <v>233</v>
      </c>
      <c r="V402" s="245" t="s">
        <v>233</v>
      </c>
    </row>
    <row r="403" spans="1:42" x14ac:dyDescent="0.3">
      <c r="A403" s="245">
        <v>120964</v>
      </c>
      <c r="B403" s="245" t="s">
        <v>549</v>
      </c>
      <c r="C403" s="245" t="s">
        <v>234</v>
      </c>
      <c r="D403" s="245" t="s">
        <v>234</v>
      </c>
      <c r="E403" s="245" t="s">
        <v>234</v>
      </c>
      <c r="F403" s="245" t="s">
        <v>234</v>
      </c>
      <c r="G403" s="245" t="s">
        <v>232</v>
      </c>
      <c r="H403" s="245" t="s">
        <v>234</v>
      </c>
      <c r="I403" s="245" t="s">
        <v>234</v>
      </c>
      <c r="J403" s="245" t="s">
        <v>234</v>
      </c>
      <c r="K403" s="245" t="s">
        <v>232</v>
      </c>
      <c r="L403" s="245" t="s">
        <v>234</v>
      </c>
      <c r="M403" s="245" t="s">
        <v>234</v>
      </c>
      <c r="N403" s="245" t="s">
        <v>232</v>
      </c>
      <c r="O403" s="245" t="s">
        <v>232</v>
      </c>
      <c r="P403" s="245" t="s">
        <v>233</v>
      </c>
      <c r="Q403" s="245" t="s">
        <v>232</v>
      </c>
      <c r="R403" s="245" t="s">
        <v>232</v>
      </c>
      <c r="S403" s="245" t="s">
        <v>232</v>
      </c>
      <c r="T403" s="245" t="s">
        <v>233</v>
      </c>
      <c r="U403" s="245" t="s">
        <v>232</v>
      </c>
      <c r="V403" s="245" t="s">
        <v>232</v>
      </c>
      <c r="W403" s="245" t="s">
        <v>406</v>
      </c>
      <c r="X403" s="245" t="s">
        <v>406</v>
      </c>
      <c r="Y403" s="245" t="s">
        <v>406</v>
      </c>
      <c r="Z403" s="245" t="s">
        <v>406</v>
      </c>
      <c r="AA403" s="245" t="s">
        <v>406</v>
      </c>
      <c r="AB403" s="245" t="s">
        <v>406</v>
      </c>
      <c r="AC403" s="245" t="s">
        <v>406</v>
      </c>
      <c r="AD403" s="245" t="s">
        <v>406</v>
      </c>
      <c r="AE403" s="245" t="s">
        <v>406</v>
      </c>
      <c r="AF403" s="245" t="s">
        <v>406</v>
      </c>
      <c r="AG403" s="245" t="s">
        <v>406</v>
      </c>
      <c r="AH403" s="245" t="s">
        <v>406</v>
      </c>
      <c r="AI403" s="245" t="s">
        <v>406</v>
      </c>
      <c r="AJ403" s="245" t="s">
        <v>406</v>
      </c>
      <c r="AK403" s="245" t="s">
        <v>406</v>
      </c>
      <c r="AL403" s="245" t="s">
        <v>406</v>
      </c>
      <c r="AM403" s="245" t="s">
        <v>406</v>
      </c>
      <c r="AN403" s="245" t="s">
        <v>406</v>
      </c>
      <c r="AO403" s="245" t="s">
        <v>406</v>
      </c>
      <c r="AP403" s="245" t="s">
        <v>406</v>
      </c>
    </row>
    <row r="404" spans="1:42" x14ac:dyDescent="0.3">
      <c r="A404" s="245">
        <v>120966</v>
      </c>
      <c r="B404" s="245" t="s">
        <v>549</v>
      </c>
      <c r="C404" s="245" t="s">
        <v>234</v>
      </c>
      <c r="D404" s="245" t="s">
        <v>232</v>
      </c>
      <c r="E404" s="245" t="s">
        <v>234</v>
      </c>
      <c r="F404" s="245" t="s">
        <v>232</v>
      </c>
      <c r="G404" s="245" t="s">
        <v>232</v>
      </c>
      <c r="H404" s="245" t="s">
        <v>234</v>
      </c>
      <c r="I404" s="245" t="s">
        <v>232</v>
      </c>
      <c r="J404" s="245" t="s">
        <v>234</v>
      </c>
      <c r="K404" s="245" t="s">
        <v>234</v>
      </c>
      <c r="L404" s="245" t="s">
        <v>234</v>
      </c>
      <c r="M404" s="245" t="s">
        <v>234</v>
      </c>
      <c r="N404" s="245" t="s">
        <v>232</v>
      </c>
      <c r="O404" s="245" t="s">
        <v>234</v>
      </c>
      <c r="P404" s="245" t="s">
        <v>232</v>
      </c>
      <c r="Q404" s="245" t="s">
        <v>234</v>
      </c>
      <c r="R404" s="245" t="s">
        <v>234</v>
      </c>
      <c r="S404" s="245" t="s">
        <v>233</v>
      </c>
      <c r="T404" s="245" t="s">
        <v>232</v>
      </c>
      <c r="U404" s="245" t="s">
        <v>232</v>
      </c>
      <c r="V404" s="245" t="s">
        <v>234</v>
      </c>
      <c r="W404" s="245" t="s">
        <v>406</v>
      </c>
      <c r="X404" s="245" t="s">
        <v>406</v>
      </c>
      <c r="Y404" s="245" t="s">
        <v>406</v>
      </c>
      <c r="Z404" s="245" t="s">
        <v>406</v>
      </c>
      <c r="AA404" s="245" t="s">
        <v>406</v>
      </c>
      <c r="AB404" s="245" t="s">
        <v>406</v>
      </c>
      <c r="AC404" s="245" t="s">
        <v>406</v>
      </c>
      <c r="AD404" s="245" t="s">
        <v>406</v>
      </c>
      <c r="AE404" s="245" t="s">
        <v>406</v>
      </c>
      <c r="AF404" s="245" t="s">
        <v>406</v>
      </c>
      <c r="AG404" s="245" t="s">
        <v>406</v>
      </c>
      <c r="AH404" s="245" t="s">
        <v>406</v>
      </c>
      <c r="AI404" s="245" t="s">
        <v>406</v>
      </c>
      <c r="AJ404" s="245" t="s">
        <v>406</v>
      </c>
      <c r="AK404" s="245" t="s">
        <v>406</v>
      </c>
      <c r="AL404" s="245" t="s">
        <v>406</v>
      </c>
      <c r="AM404" s="245" t="s">
        <v>406</v>
      </c>
      <c r="AN404" s="245" t="s">
        <v>406</v>
      </c>
      <c r="AO404" s="245" t="s">
        <v>406</v>
      </c>
      <c r="AP404" s="245" t="s">
        <v>406</v>
      </c>
    </row>
    <row r="405" spans="1:42" x14ac:dyDescent="0.3">
      <c r="A405" s="245">
        <v>120971</v>
      </c>
      <c r="B405" s="245" t="s">
        <v>549</v>
      </c>
      <c r="C405" s="245" t="s">
        <v>232</v>
      </c>
      <c r="D405" s="245" t="s">
        <v>232</v>
      </c>
      <c r="E405" s="245" t="s">
        <v>232</v>
      </c>
      <c r="F405" s="245" t="s">
        <v>234</v>
      </c>
      <c r="G405" s="245" t="s">
        <v>232</v>
      </c>
      <c r="H405" s="245" t="s">
        <v>234</v>
      </c>
      <c r="I405" s="245" t="s">
        <v>234</v>
      </c>
      <c r="J405" s="245" t="s">
        <v>234</v>
      </c>
      <c r="K405" s="245" t="s">
        <v>232</v>
      </c>
      <c r="L405" s="245" t="s">
        <v>234</v>
      </c>
      <c r="M405" s="245" t="s">
        <v>234</v>
      </c>
      <c r="N405" s="245" t="s">
        <v>232</v>
      </c>
      <c r="O405" s="245" t="s">
        <v>232</v>
      </c>
      <c r="P405" s="245" t="s">
        <v>234</v>
      </c>
      <c r="Q405" s="245" t="s">
        <v>234</v>
      </c>
      <c r="R405" s="245" t="s">
        <v>233</v>
      </c>
      <c r="S405" s="245" t="s">
        <v>232</v>
      </c>
      <c r="T405" s="245" t="s">
        <v>234</v>
      </c>
      <c r="U405" s="245" t="s">
        <v>232</v>
      </c>
      <c r="V405" s="245" t="s">
        <v>234</v>
      </c>
      <c r="W405" s="245" t="s">
        <v>406</v>
      </c>
      <c r="X405" s="245" t="s">
        <v>406</v>
      </c>
      <c r="Y405" s="245" t="s">
        <v>406</v>
      </c>
      <c r="Z405" s="245" t="s">
        <v>406</v>
      </c>
      <c r="AA405" s="245" t="s">
        <v>406</v>
      </c>
      <c r="AB405" s="245" t="s">
        <v>406</v>
      </c>
      <c r="AC405" s="245" t="s">
        <v>406</v>
      </c>
      <c r="AD405" s="245" t="s">
        <v>406</v>
      </c>
      <c r="AE405" s="245" t="s">
        <v>406</v>
      </c>
      <c r="AF405" s="245" t="s">
        <v>406</v>
      </c>
      <c r="AG405" s="245" t="s">
        <v>406</v>
      </c>
      <c r="AH405" s="245" t="s">
        <v>406</v>
      </c>
      <c r="AI405" s="245" t="s">
        <v>406</v>
      </c>
      <c r="AJ405" s="245" t="s">
        <v>406</v>
      </c>
      <c r="AK405" s="245" t="s">
        <v>406</v>
      </c>
      <c r="AL405" s="245" t="s">
        <v>406</v>
      </c>
      <c r="AM405" s="245" t="s">
        <v>406</v>
      </c>
      <c r="AN405" s="245" t="s">
        <v>406</v>
      </c>
      <c r="AO405" s="245" t="s">
        <v>406</v>
      </c>
      <c r="AP405" s="245" t="s">
        <v>406</v>
      </c>
    </row>
    <row r="406" spans="1:42" x14ac:dyDescent="0.3">
      <c r="A406" s="245">
        <v>120976</v>
      </c>
      <c r="B406" s="245" t="s">
        <v>549</v>
      </c>
      <c r="C406" s="245" t="s">
        <v>234</v>
      </c>
      <c r="D406" s="245" t="s">
        <v>232</v>
      </c>
      <c r="E406" s="245" t="s">
        <v>232</v>
      </c>
      <c r="F406" s="245" t="s">
        <v>232</v>
      </c>
      <c r="G406" s="245" t="s">
        <v>232</v>
      </c>
      <c r="H406" s="245" t="s">
        <v>232</v>
      </c>
      <c r="I406" s="245" t="s">
        <v>232</v>
      </c>
      <c r="J406" s="245" t="s">
        <v>234</v>
      </c>
      <c r="K406" s="245" t="s">
        <v>232</v>
      </c>
      <c r="L406" s="245" t="s">
        <v>232</v>
      </c>
      <c r="M406" s="245" t="s">
        <v>232</v>
      </c>
      <c r="N406" s="245" t="s">
        <v>232</v>
      </c>
      <c r="O406" s="245" t="s">
        <v>232</v>
      </c>
      <c r="P406" s="245" t="s">
        <v>232</v>
      </c>
      <c r="Q406" s="245" t="s">
        <v>232</v>
      </c>
      <c r="R406" s="245" t="s">
        <v>234</v>
      </c>
      <c r="S406" s="245" t="s">
        <v>233</v>
      </c>
      <c r="T406" s="245" t="s">
        <v>233</v>
      </c>
      <c r="U406" s="245" t="s">
        <v>233</v>
      </c>
      <c r="V406" s="245" t="s">
        <v>233</v>
      </c>
      <c r="W406" s="245" t="s">
        <v>406</v>
      </c>
      <c r="X406" s="245" t="s">
        <v>406</v>
      </c>
      <c r="Y406" s="245" t="s">
        <v>406</v>
      </c>
      <c r="Z406" s="245" t="s">
        <v>406</v>
      </c>
      <c r="AA406" s="245" t="s">
        <v>406</v>
      </c>
      <c r="AB406" s="245" t="s">
        <v>406</v>
      </c>
      <c r="AC406" s="245" t="s">
        <v>406</v>
      </c>
      <c r="AD406" s="245" t="s">
        <v>406</v>
      </c>
      <c r="AE406" s="245" t="s">
        <v>406</v>
      </c>
      <c r="AF406" s="245" t="s">
        <v>406</v>
      </c>
      <c r="AG406" s="245" t="s">
        <v>406</v>
      </c>
      <c r="AH406" s="245" t="s">
        <v>406</v>
      </c>
      <c r="AI406" s="245" t="s">
        <v>406</v>
      </c>
      <c r="AJ406" s="245" t="s">
        <v>406</v>
      </c>
      <c r="AK406" s="245" t="s">
        <v>406</v>
      </c>
      <c r="AL406" s="245" t="s">
        <v>406</v>
      </c>
      <c r="AM406" s="245" t="s">
        <v>406</v>
      </c>
      <c r="AN406" s="245" t="s">
        <v>406</v>
      </c>
      <c r="AO406" s="245" t="s">
        <v>406</v>
      </c>
      <c r="AP406" s="245" t="s">
        <v>406</v>
      </c>
    </row>
    <row r="407" spans="1:42" x14ac:dyDescent="0.3">
      <c r="A407" s="245">
        <v>120987</v>
      </c>
      <c r="B407" s="245" t="s">
        <v>549</v>
      </c>
      <c r="C407" s="245" t="s">
        <v>232</v>
      </c>
      <c r="D407" s="245" t="s">
        <v>232</v>
      </c>
      <c r="E407" s="245" t="s">
        <v>232</v>
      </c>
      <c r="F407" s="245" t="s">
        <v>232</v>
      </c>
      <c r="G407" s="245" t="s">
        <v>232</v>
      </c>
      <c r="H407" s="245" t="s">
        <v>232</v>
      </c>
      <c r="I407" s="245" t="s">
        <v>232</v>
      </c>
      <c r="J407" s="245" t="s">
        <v>234</v>
      </c>
      <c r="K407" s="245" t="s">
        <v>234</v>
      </c>
      <c r="L407" s="245" t="s">
        <v>234</v>
      </c>
      <c r="M407" s="245" t="s">
        <v>233</v>
      </c>
      <c r="N407" s="245" t="s">
        <v>234</v>
      </c>
      <c r="O407" s="245" t="s">
        <v>233</v>
      </c>
      <c r="P407" s="245" t="s">
        <v>234</v>
      </c>
      <c r="Q407" s="245" t="s">
        <v>234</v>
      </c>
      <c r="R407" s="245" t="s">
        <v>233</v>
      </c>
      <c r="S407" s="245" t="s">
        <v>233</v>
      </c>
      <c r="T407" s="245" t="s">
        <v>233</v>
      </c>
      <c r="U407" s="245" t="s">
        <v>233</v>
      </c>
      <c r="V407" s="245" t="s">
        <v>233</v>
      </c>
      <c r="W407" s="245" t="s">
        <v>406</v>
      </c>
      <c r="X407" s="245" t="s">
        <v>406</v>
      </c>
      <c r="Y407" s="245" t="s">
        <v>406</v>
      </c>
      <c r="Z407" s="245" t="s">
        <v>406</v>
      </c>
      <c r="AA407" s="245" t="s">
        <v>406</v>
      </c>
      <c r="AB407" s="245" t="s">
        <v>406</v>
      </c>
      <c r="AC407" s="245" t="s">
        <v>406</v>
      </c>
      <c r="AD407" s="245" t="s">
        <v>406</v>
      </c>
      <c r="AE407" s="245" t="s">
        <v>406</v>
      </c>
      <c r="AF407" s="245" t="s">
        <v>406</v>
      </c>
      <c r="AG407" s="245" t="s">
        <v>406</v>
      </c>
      <c r="AH407" s="245" t="s">
        <v>406</v>
      </c>
      <c r="AI407" s="245" t="s">
        <v>406</v>
      </c>
      <c r="AJ407" s="245" t="s">
        <v>406</v>
      </c>
      <c r="AK407" s="245" t="s">
        <v>406</v>
      </c>
      <c r="AL407" s="245" t="s">
        <v>406</v>
      </c>
      <c r="AM407" s="245" t="s">
        <v>406</v>
      </c>
      <c r="AN407" s="245" t="s">
        <v>406</v>
      </c>
      <c r="AO407" s="245" t="s">
        <v>406</v>
      </c>
      <c r="AP407" s="245" t="s">
        <v>406</v>
      </c>
    </row>
    <row r="408" spans="1:42" x14ac:dyDescent="0.3">
      <c r="A408" s="245">
        <v>120990</v>
      </c>
      <c r="B408" s="245" t="s">
        <v>549</v>
      </c>
      <c r="C408" s="245" t="s">
        <v>234</v>
      </c>
      <c r="D408" s="245" t="s">
        <v>232</v>
      </c>
      <c r="E408" s="245" t="s">
        <v>234</v>
      </c>
      <c r="F408" s="245" t="s">
        <v>234</v>
      </c>
      <c r="G408" s="245" t="s">
        <v>232</v>
      </c>
      <c r="H408" s="245" t="s">
        <v>232</v>
      </c>
      <c r="I408" s="245" t="s">
        <v>232</v>
      </c>
      <c r="J408" s="245" t="s">
        <v>232</v>
      </c>
      <c r="K408" s="245" t="s">
        <v>232</v>
      </c>
      <c r="L408" s="245" t="s">
        <v>234</v>
      </c>
      <c r="M408" s="245" t="s">
        <v>233</v>
      </c>
      <c r="N408" s="245" t="s">
        <v>234</v>
      </c>
      <c r="O408" s="245" t="s">
        <v>234</v>
      </c>
      <c r="P408" s="245" t="s">
        <v>233</v>
      </c>
      <c r="Q408" s="245" t="s">
        <v>234</v>
      </c>
      <c r="R408" s="245" t="s">
        <v>233</v>
      </c>
      <c r="S408" s="245" t="s">
        <v>233</v>
      </c>
      <c r="T408" s="245" t="s">
        <v>233</v>
      </c>
      <c r="U408" s="245" t="s">
        <v>233</v>
      </c>
      <c r="V408" s="245" t="s">
        <v>233</v>
      </c>
      <c r="W408" s="245" t="s">
        <v>406</v>
      </c>
      <c r="X408" s="245" t="s">
        <v>406</v>
      </c>
      <c r="Y408" s="245" t="s">
        <v>406</v>
      </c>
      <c r="Z408" s="245" t="s">
        <v>406</v>
      </c>
      <c r="AA408" s="245" t="s">
        <v>406</v>
      </c>
      <c r="AB408" s="245" t="s">
        <v>406</v>
      </c>
      <c r="AC408" s="245" t="s">
        <v>406</v>
      </c>
      <c r="AD408" s="245" t="s">
        <v>406</v>
      </c>
      <c r="AE408" s="245" t="s">
        <v>406</v>
      </c>
      <c r="AF408" s="245" t="s">
        <v>406</v>
      </c>
      <c r="AG408" s="245" t="s">
        <v>406</v>
      </c>
      <c r="AH408" s="245" t="s">
        <v>406</v>
      </c>
      <c r="AI408" s="245" t="s">
        <v>406</v>
      </c>
      <c r="AJ408" s="245" t="s">
        <v>406</v>
      </c>
      <c r="AK408" s="245" t="s">
        <v>406</v>
      </c>
      <c r="AL408" s="245" t="s">
        <v>406</v>
      </c>
      <c r="AM408" s="245" t="s">
        <v>406</v>
      </c>
      <c r="AN408" s="245" t="s">
        <v>406</v>
      </c>
      <c r="AO408" s="245" t="s">
        <v>406</v>
      </c>
      <c r="AP408" s="245" t="s">
        <v>406</v>
      </c>
    </row>
    <row r="409" spans="1:42" x14ac:dyDescent="0.3">
      <c r="A409" s="245">
        <v>121008</v>
      </c>
      <c r="B409" s="245" t="s">
        <v>549</v>
      </c>
      <c r="C409" s="245" t="s">
        <v>234</v>
      </c>
      <c r="D409" s="245" t="s">
        <v>232</v>
      </c>
      <c r="E409" s="245" t="s">
        <v>234</v>
      </c>
      <c r="F409" s="245" t="s">
        <v>232</v>
      </c>
      <c r="G409" s="245" t="s">
        <v>233</v>
      </c>
      <c r="H409" s="245" t="s">
        <v>234</v>
      </c>
      <c r="I409" s="245" t="s">
        <v>234</v>
      </c>
      <c r="J409" s="245" t="s">
        <v>234</v>
      </c>
      <c r="K409" s="245" t="s">
        <v>234</v>
      </c>
      <c r="L409" s="245" t="s">
        <v>233</v>
      </c>
      <c r="M409" s="245" t="s">
        <v>234</v>
      </c>
      <c r="N409" s="245" t="s">
        <v>234</v>
      </c>
      <c r="O409" s="245" t="s">
        <v>233</v>
      </c>
      <c r="P409" s="245" t="s">
        <v>234</v>
      </c>
      <c r="Q409" s="245" t="s">
        <v>234</v>
      </c>
      <c r="R409" s="245" t="s">
        <v>233</v>
      </c>
      <c r="S409" s="245" t="s">
        <v>233</v>
      </c>
      <c r="T409" s="245" t="s">
        <v>233</v>
      </c>
      <c r="U409" s="245" t="s">
        <v>233</v>
      </c>
      <c r="V409" s="245" t="s">
        <v>233</v>
      </c>
    </row>
    <row r="410" spans="1:42" x14ac:dyDescent="0.3">
      <c r="A410" s="245">
        <v>121009</v>
      </c>
      <c r="B410" s="245" t="s">
        <v>549</v>
      </c>
      <c r="C410" s="245" t="s">
        <v>234</v>
      </c>
      <c r="D410" s="245" t="s">
        <v>232</v>
      </c>
      <c r="E410" s="245" t="s">
        <v>232</v>
      </c>
      <c r="F410" s="245" t="s">
        <v>234</v>
      </c>
      <c r="G410" s="245" t="s">
        <v>232</v>
      </c>
      <c r="H410" s="245" t="s">
        <v>234</v>
      </c>
      <c r="I410" s="245" t="s">
        <v>233</v>
      </c>
      <c r="J410" s="245" t="s">
        <v>233</v>
      </c>
      <c r="K410" s="245" t="s">
        <v>234</v>
      </c>
      <c r="L410" s="245" t="s">
        <v>234</v>
      </c>
      <c r="M410" s="245" t="s">
        <v>234</v>
      </c>
      <c r="N410" s="245" t="s">
        <v>233</v>
      </c>
      <c r="O410" s="245" t="s">
        <v>233</v>
      </c>
      <c r="P410" s="245" t="s">
        <v>233</v>
      </c>
      <c r="Q410" s="245" t="s">
        <v>233</v>
      </c>
      <c r="R410" s="245" t="s">
        <v>234</v>
      </c>
      <c r="S410" s="245" t="s">
        <v>233</v>
      </c>
      <c r="T410" s="245" t="s">
        <v>233</v>
      </c>
      <c r="U410" s="245" t="s">
        <v>233</v>
      </c>
      <c r="V410" s="245" t="s">
        <v>233</v>
      </c>
    </row>
    <row r="411" spans="1:42" x14ac:dyDescent="0.3">
      <c r="A411" s="245">
        <v>121017</v>
      </c>
      <c r="B411" s="245" t="s">
        <v>549</v>
      </c>
      <c r="C411" s="245" t="s">
        <v>234</v>
      </c>
      <c r="D411" s="245" t="s">
        <v>232</v>
      </c>
      <c r="E411" s="245" t="s">
        <v>232</v>
      </c>
      <c r="F411" s="245" t="s">
        <v>232</v>
      </c>
      <c r="G411" s="245" t="s">
        <v>232</v>
      </c>
      <c r="H411" s="245" t="s">
        <v>232</v>
      </c>
      <c r="I411" s="245" t="s">
        <v>232</v>
      </c>
      <c r="J411" s="245" t="s">
        <v>232</v>
      </c>
      <c r="K411" s="245" t="s">
        <v>232</v>
      </c>
      <c r="L411" s="245" t="s">
        <v>232</v>
      </c>
      <c r="M411" s="245" t="s">
        <v>232</v>
      </c>
      <c r="N411" s="245" t="s">
        <v>232</v>
      </c>
      <c r="O411" s="245" t="s">
        <v>233</v>
      </c>
      <c r="P411" s="245" t="s">
        <v>234</v>
      </c>
      <c r="Q411" s="245" t="s">
        <v>233</v>
      </c>
      <c r="R411" s="245" t="s">
        <v>234</v>
      </c>
      <c r="S411" s="245" t="s">
        <v>233</v>
      </c>
      <c r="T411" s="245" t="s">
        <v>233</v>
      </c>
      <c r="U411" s="245" t="s">
        <v>234</v>
      </c>
      <c r="V411" s="245" t="s">
        <v>233</v>
      </c>
      <c r="W411" s="245" t="s">
        <v>406</v>
      </c>
      <c r="X411" s="245" t="s">
        <v>406</v>
      </c>
      <c r="Y411" s="245" t="s">
        <v>406</v>
      </c>
      <c r="Z411" s="245" t="s">
        <v>406</v>
      </c>
      <c r="AA411" s="245" t="s">
        <v>406</v>
      </c>
      <c r="AB411" s="245" t="s">
        <v>406</v>
      </c>
      <c r="AC411" s="245" t="s">
        <v>406</v>
      </c>
      <c r="AD411" s="245" t="s">
        <v>406</v>
      </c>
      <c r="AE411" s="245" t="s">
        <v>406</v>
      </c>
      <c r="AF411" s="245" t="s">
        <v>406</v>
      </c>
      <c r="AG411" s="245" t="s">
        <v>406</v>
      </c>
      <c r="AH411" s="245" t="s">
        <v>406</v>
      </c>
      <c r="AI411" s="245" t="s">
        <v>406</v>
      </c>
      <c r="AJ411" s="245" t="s">
        <v>406</v>
      </c>
      <c r="AK411" s="245" t="s">
        <v>406</v>
      </c>
      <c r="AL411" s="245" t="s">
        <v>406</v>
      </c>
      <c r="AM411" s="245" t="s">
        <v>406</v>
      </c>
      <c r="AN411" s="245" t="s">
        <v>406</v>
      </c>
      <c r="AO411" s="245" t="s">
        <v>406</v>
      </c>
      <c r="AP411" s="245" t="s">
        <v>406</v>
      </c>
    </row>
    <row r="412" spans="1:42" x14ac:dyDescent="0.3">
      <c r="A412" s="245">
        <v>121020</v>
      </c>
      <c r="B412" s="245" t="s">
        <v>549</v>
      </c>
      <c r="C412" s="245" t="s">
        <v>234</v>
      </c>
      <c r="D412" s="245" t="s">
        <v>234</v>
      </c>
      <c r="E412" s="245" t="s">
        <v>232</v>
      </c>
      <c r="F412" s="245" t="s">
        <v>234</v>
      </c>
      <c r="G412" s="245" t="s">
        <v>234</v>
      </c>
      <c r="H412" s="245" t="s">
        <v>232</v>
      </c>
      <c r="I412" s="245" t="s">
        <v>233</v>
      </c>
      <c r="J412" s="245" t="s">
        <v>232</v>
      </c>
      <c r="K412" s="245" t="s">
        <v>232</v>
      </c>
      <c r="L412" s="245" t="s">
        <v>232</v>
      </c>
      <c r="M412" s="245" t="s">
        <v>233</v>
      </c>
      <c r="N412" s="245" t="s">
        <v>233</v>
      </c>
      <c r="O412" s="245" t="s">
        <v>233</v>
      </c>
      <c r="P412" s="245" t="s">
        <v>233</v>
      </c>
      <c r="Q412" s="245" t="s">
        <v>233</v>
      </c>
      <c r="R412" s="245" t="s">
        <v>233</v>
      </c>
      <c r="S412" s="245" t="s">
        <v>233</v>
      </c>
      <c r="T412" s="245" t="s">
        <v>233</v>
      </c>
      <c r="U412" s="245" t="s">
        <v>233</v>
      </c>
      <c r="V412" s="245" t="s">
        <v>233</v>
      </c>
    </row>
    <row r="413" spans="1:42" x14ac:dyDescent="0.3">
      <c r="A413" s="245">
        <v>121044</v>
      </c>
      <c r="B413" s="245" t="s">
        <v>549</v>
      </c>
      <c r="C413" s="245" t="s">
        <v>234</v>
      </c>
      <c r="D413" s="245" t="s">
        <v>232</v>
      </c>
      <c r="E413" s="245" t="s">
        <v>234</v>
      </c>
      <c r="F413" s="245" t="s">
        <v>232</v>
      </c>
      <c r="G413" s="245" t="s">
        <v>234</v>
      </c>
      <c r="H413" s="245" t="s">
        <v>234</v>
      </c>
      <c r="I413" s="245" t="s">
        <v>234</v>
      </c>
      <c r="J413" s="245" t="s">
        <v>234</v>
      </c>
      <c r="K413" s="245" t="s">
        <v>232</v>
      </c>
      <c r="L413" s="245" t="s">
        <v>232</v>
      </c>
      <c r="M413" s="245" t="s">
        <v>232</v>
      </c>
      <c r="N413" s="245" t="s">
        <v>232</v>
      </c>
      <c r="O413" s="245" t="s">
        <v>232</v>
      </c>
      <c r="P413" s="245" t="s">
        <v>234</v>
      </c>
      <c r="Q413" s="245" t="s">
        <v>234</v>
      </c>
      <c r="R413" s="245" t="s">
        <v>234</v>
      </c>
      <c r="S413" s="245" t="s">
        <v>234</v>
      </c>
      <c r="T413" s="245" t="s">
        <v>233</v>
      </c>
      <c r="U413" s="245" t="s">
        <v>233</v>
      </c>
      <c r="V413" s="245" t="s">
        <v>234</v>
      </c>
      <c r="W413" s="245" t="s">
        <v>406</v>
      </c>
      <c r="X413" s="245" t="s">
        <v>406</v>
      </c>
      <c r="Y413" s="245" t="s">
        <v>406</v>
      </c>
      <c r="Z413" s="245" t="s">
        <v>406</v>
      </c>
      <c r="AA413" s="245" t="s">
        <v>406</v>
      </c>
      <c r="AB413" s="245" t="s">
        <v>406</v>
      </c>
      <c r="AC413" s="245" t="s">
        <v>406</v>
      </c>
      <c r="AD413" s="245" t="s">
        <v>406</v>
      </c>
      <c r="AE413" s="245" t="s">
        <v>406</v>
      </c>
      <c r="AF413" s="245" t="s">
        <v>406</v>
      </c>
      <c r="AG413" s="245" t="s">
        <v>406</v>
      </c>
      <c r="AH413" s="245" t="s">
        <v>406</v>
      </c>
      <c r="AI413" s="245" t="s">
        <v>406</v>
      </c>
      <c r="AJ413" s="245" t="s">
        <v>406</v>
      </c>
      <c r="AK413" s="245" t="s">
        <v>406</v>
      </c>
      <c r="AL413" s="245" t="s">
        <v>406</v>
      </c>
      <c r="AM413" s="245" t="s">
        <v>406</v>
      </c>
      <c r="AN413" s="245" t="s">
        <v>406</v>
      </c>
      <c r="AO413" s="245" t="s">
        <v>406</v>
      </c>
      <c r="AP413" s="245" t="s">
        <v>406</v>
      </c>
    </row>
    <row r="414" spans="1:42" x14ac:dyDescent="0.3">
      <c r="A414" s="245">
        <v>121046</v>
      </c>
      <c r="B414" s="245" t="s">
        <v>549</v>
      </c>
      <c r="C414" s="245" t="s">
        <v>234</v>
      </c>
      <c r="D414" s="245" t="s">
        <v>234</v>
      </c>
      <c r="E414" s="245" t="s">
        <v>232</v>
      </c>
      <c r="F414" s="245" t="s">
        <v>234</v>
      </c>
      <c r="G414" s="245" t="s">
        <v>232</v>
      </c>
      <c r="H414" s="245" t="s">
        <v>234</v>
      </c>
      <c r="I414" s="245" t="s">
        <v>234</v>
      </c>
      <c r="J414" s="245" t="s">
        <v>234</v>
      </c>
      <c r="K414" s="245" t="s">
        <v>234</v>
      </c>
      <c r="L414" s="245" t="s">
        <v>234</v>
      </c>
      <c r="M414" s="245" t="s">
        <v>234</v>
      </c>
      <c r="N414" s="245" t="s">
        <v>234</v>
      </c>
      <c r="O414" s="245" t="s">
        <v>234</v>
      </c>
      <c r="P414" s="245" t="s">
        <v>234</v>
      </c>
      <c r="Q414" s="245" t="s">
        <v>234</v>
      </c>
      <c r="R414" s="245" t="s">
        <v>234</v>
      </c>
      <c r="S414" s="245" t="s">
        <v>234</v>
      </c>
      <c r="T414" s="245" t="s">
        <v>234</v>
      </c>
      <c r="U414" s="245" t="s">
        <v>234</v>
      </c>
      <c r="V414" s="245" t="s">
        <v>234</v>
      </c>
    </row>
    <row r="415" spans="1:42" x14ac:dyDescent="0.3">
      <c r="A415" s="245">
        <v>121047</v>
      </c>
      <c r="B415" s="245" t="s">
        <v>549</v>
      </c>
      <c r="C415" s="245" t="s">
        <v>232</v>
      </c>
      <c r="D415" s="245" t="s">
        <v>234</v>
      </c>
      <c r="E415" s="245" t="s">
        <v>232</v>
      </c>
      <c r="F415" s="245" t="s">
        <v>232</v>
      </c>
      <c r="G415" s="245" t="s">
        <v>232</v>
      </c>
      <c r="H415" s="245" t="s">
        <v>234</v>
      </c>
      <c r="I415" s="245" t="s">
        <v>233</v>
      </c>
      <c r="J415" s="245" t="s">
        <v>234</v>
      </c>
      <c r="K415" s="245" t="s">
        <v>234</v>
      </c>
      <c r="L415" s="245" t="s">
        <v>233</v>
      </c>
      <c r="M415" s="245" t="s">
        <v>234</v>
      </c>
      <c r="N415" s="245" t="s">
        <v>233</v>
      </c>
      <c r="O415" s="245" t="s">
        <v>234</v>
      </c>
      <c r="P415" s="245" t="s">
        <v>234</v>
      </c>
      <c r="Q415" s="245" t="s">
        <v>233</v>
      </c>
      <c r="R415" s="245" t="s">
        <v>233</v>
      </c>
      <c r="S415" s="245" t="s">
        <v>233</v>
      </c>
      <c r="T415" s="245" t="s">
        <v>233</v>
      </c>
      <c r="U415" s="245" t="s">
        <v>233</v>
      </c>
      <c r="V415" s="245" t="s">
        <v>233</v>
      </c>
    </row>
    <row r="416" spans="1:42" x14ac:dyDescent="0.3">
      <c r="A416" s="245">
        <v>121048</v>
      </c>
      <c r="B416" s="245" t="s">
        <v>549</v>
      </c>
      <c r="C416" s="245" t="s">
        <v>232</v>
      </c>
      <c r="D416" s="245" t="s">
        <v>234</v>
      </c>
      <c r="E416" s="245" t="s">
        <v>234</v>
      </c>
      <c r="F416" s="245" t="s">
        <v>234</v>
      </c>
      <c r="G416" s="245" t="s">
        <v>232</v>
      </c>
      <c r="H416" s="245" t="s">
        <v>234</v>
      </c>
      <c r="I416" s="245" t="s">
        <v>234</v>
      </c>
      <c r="J416" s="245" t="s">
        <v>234</v>
      </c>
      <c r="K416" s="245" t="s">
        <v>234</v>
      </c>
      <c r="L416" s="245" t="s">
        <v>233</v>
      </c>
      <c r="M416" s="245" t="s">
        <v>233</v>
      </c>
      <c r="N416" s="245" t="s">
        <v>234</v>
      </c>
      <c r="O416" s="245" t="s">
        <v>234</v>
      </c>
      <c r="P416" s="245" t="s">
        <v>233</v>
      </c>
      <c r="Q416" s="245" t="s">
        <v>234</v>
      </c>
      <c r="R416" s="245" t="s">
        <v>233</v>
      </c>
      <c r="S416" s="245" t="s">
        <v>233</v>
      </c>
      <c r="T416" s="245" t="s">
        <v>234</v>
      </c>
      <c r="U416" s="245" t="s">
        <v>234</v>
      </c>
      <c r="V416" s="245" t="s">
        <v>234</v>
      </c>
    </row>
    <row r="417" spans="1:42" x14ac:dyDescent="0.3">
      <c r="A417" s="245">
        <v>121051</v>
      </c>
      <c r="B417" s="245" t="s">
        <v>549</v>
      </c>
      <c r="C417" s="245" t="s">
        <v>234</v>
      </c>
      <c r="D417" s="245" t="s">
        <v>232</v>
      </c>
      <c r="E417" s="245" t="s">
        <v>232</v>
      </c>
      <c r="F417" s="245" t="s">
        <v>234</v>
      </c>
      <c r="G417" s="245" t="s">
        <v>234</v>
      </c>
      <c r="H417" s="245" t="s">
        <v>234</v>
      </c>
      <c r="I417" s="245" t="s">
        <v>232</v>
      </c>
      <c r="J417" s="245" t="s">
        <v>232</v>
      </c>
      <c r="K417" s="245" t="s">
        <v>233</v>
      </c>
      <c r="L417" s="245" t="s">
        <v>232</v>
      </c>
      <c r="M417" s="245" t="s">
        <v>232</v>
      </c>
      <c r="N417" s="245" t="s">
        <v>234</v>
      </c>
      <c r="O417" s="245" t="s">
        <v>233</v>
      </c>
      <c r="P417" s="245" t="s">
        <v>234</v>
      </c>
      <c r="Q417" s="245" t="s">
        <v>233</v>
      </c>
      <c r="R417" s="245" t="s">
        <v>232</v>
      </c>
      <c r="S417" s="245" t="s">
        <v>234</v>
      </c>
      <c r="T417" s="245" t="s">
        <v>234</v>
      </c>
      <c r="U417" s="245" t="s">
        <v>232</v>
      </c>
      <c r="V417" s="245" t="s">
        <v>234</v>
      </c>
      <c r="W417" s="245" t="s">
        <v>406</v>
      </c>
      <c r="X417" s="245" t="s">
        <v>406</v>
      </c>
      <c r="Y417" s="245" t="s">
        <v>406</v>
      </c>
      <c r="Z417" s="245" t="s">
        <v>406</v>
      </c>
      <c r="AA417" s="245" t="s">
        <v>406</v>
      </c>
      <c r="AB417" s="245" t="s">
        <v>406</v>
      </c>
      <c r="AC417" s="245" t="s">
        <v>406</v>
      </c>
      <c r="AD417" s="245" t="s">
        <v>406</v>
      </c>
      <c r="AE417" s="245" t="s">
        <v>406</v>
      </c>
      <c r="AF417" s="245" t="s">
        <v>406</v>
      </c>
      <c r="AG417" s="245" t="s">
        <v>406</v>
      </c>
      <c r="AH417" s="245" t="s">
        <v>406</v>
      </c>
      <c r="AI417" s="245" t="s">
        <v>406</v>
      </c>
      <c r="AJ417" s="245" t="s">
        <v>406</v>
      </c>
      <c r="AK417" s="245" t="s">
        <v>406</v>
      </c>
      <c r="AL417" s="245" t="s">
        <v>406</v>
      </c>
      <c r="AM417" s="245" t="s">
        <v>406</v>
      </c>
      <c r="AN417" s="245" t="s">
        <v>406</v>
      </c>
      <c r="AO417" s="245" t="s">
        <v>406</v>
      </c>
      <c r="AP417" s="245" t="s">
        <v>406</v>
      </c>
    </row>
    <row r="418" spans="1:42" x14ac:dyDescent="0.3">
      <c r="A418" s="245">
        <v>121078</v>
      </c>
      <c r="B418" s="245" t="s">
        <v>549</v>
      </c>
      <c r="C418" s="245" t="s">
        <v>234</v>
      </c>
      <c r="D418" s="245" t="s">
        <v>234</v>
      </c>
      <c r="E418" s="245" t="s">
        <v>234</v>
      </c>
      <c r="F418" s="245" t="s">
        <v>234</v>
      </c>
      <c r="G418" s="245" t="s">
        <v>232</v>
      </c>
      <c r="H418" s="245" t="s">
        <v>232</v>
      </c>
      <c r="I418" s="245" t="s">
        <v>232</v>
      </c>
      <c r="J418" s="245" t="s">
        <v>232</v>
      </c>
      <c r="K418" s="245" t="s">
        <v>232</v>
      </c>
      <c r="L418" s="245" t="s">
        <v>234</v>
      </c>
      <c r="M418" s="245" t="s">
        <v>234</v>
      </c>
      <c r="N418" s="245" t="s">
        <v>233</v>
      </c>
      <c r="O418" s="245" t="s">
        <v>234</v>
      </c>
      <c r="P418" s="245" t="s">
        <v>233</v>
      </c>
      <c r="Q418" s="245" t="s">
        <v>233</v>
      </c>
      <c r="R418" s="245" t="s">
        <v>233</v>
      </c>
      <c r="S418" s="245" t="s">
        <v>233</v>
      </c>
      <c r="T418" s="245" t="s">
        <v>233</v>
      </c>
      <c r="U418" s="245" t="s">
        <v>233</v>
      </c>
      <c r="V418" s="245" t="s">
        <v>233</v>
      </c>
      <c r="W418" s="245" t="s">
        <v>406</v>
      </c>
      <c r="X418" s="245" t="s">
        <v>406</v>
      </c>
      <c r="Y418" s="245" t="s">
        <v>406</v>
      </c>
      <c r="Z418" s="245" t="s">
        <v>406</v>
      </c>
      <c r="AA418" s="245" t="s">
        <v>406</v>
      </c>
      <c r="AB418" s="245" t="s">
        <v>406</v>
      </c>
      <c r="AC418" s="245" t="s">
        <v>406</v>
      </c>
      <c r="AD418" s="245" t="s">
        <v>406</v>
      </c>
      <c r="AE418" s="245" t="s">
        <v>406</v>
      </c>
      <c r="AF418" s="245" t="s">
        <v>406</v>
      </c>
      <c r="AG418" s="245" t="s">
        <v>406</v>
      </c>
      <c r="AH418" s="245" t="s">
        <v>406</v>
      </c>
      <c r="AI418" s="245" t="s">
        <v>406</v>
      </c>
      <c r="AJ418" s="245" t="s">
        <v>406</v>
      </c>
      <c r="AK418" s="245" t="s">
        <v>406</v>
      </c>
      <c r="AL418" s="245" t="s">
        <v>406</v>
      </c>
      <c r="AM418" s="245" t="s">
        <v>406</v>
      </c>
      <c r="AN418" s="245" t="s">
        <v>406</v>
      </c>
      <c r="AO418" s="245" t="s">
        <v>406</v>
      </c>
      <c r="AP418" s="245" t="s">
        <v>406</v>
      </c>
    </row>
    <row r="419" spans="1:42" x14ac:dyDescent="0.3">
      <c r="A419" s="245">
        <v>121089</v>
      </c>
      <c r="B419" s="245" t="s">
        <v>549</v>
      </c>
      <c r="C419" s="245" t="s">
        <v>232</v>
      </c>
      <c r="D419" s="245" t="s">
        <v>232</v>
      </c>
      <c r="E419" s="245" t="s">
        <v>232</v>
      </c>
      <c r="F419" s="245" t="s">
        <v>232</v>
      </c>
      <c r="G419" s="245" t="s">
        <v>232</v>
      </c>
      <c r="H419" s="245" t="s">
        <v>234</v>
      </c>
      <c r="I419" s="245" t="s">
        <v>232</v>
      </c>
      <c r="J419" s="245" t="s">
        <v>232</v>
      </c>
      <c r="K419" s="245" t="s">
        <v>232</v>
      </c>
      <c r="L419" s="245" t="s">
        <v>234</v>
      </c>
      <c r="M419" s="245" t="s">
        <v>234</v>
      </c>
      <c r="N419" s="245" t="s">
        <v>234</v>
      </c>
      <c r="O419" s="245" t="s">
        <v>234</v>
      </c>
      <c r="P419" s="245" t="s">
        <v>234</v>
      </c>
      <c r="Q419" s="245" t="s">
        <v>234</v>
      </c>
      <c r="R419" s="245" t="s">
        <v>233</v>
      </c>
      <c r="S419" s="245" t="s">
        <v>233</v>
      </c>
      <c r="T419" s="245" t="s">
        <v>233</v>
      </c>
      <c r="U419" s="245" t="s">
        <v>233</v>
      </c>
      <c r="V419" s="245" t="s">
        <v>233</v>
      </c>
      <c r="W419" s="245" t="s">
        <v>406</v>
      </c>
      <c r="X419" s="245" t="s">
        <v>406</v>
      </c>
      <c r="Y419" s="245" t="s">
        <v>406</v>
      </c>
      <c r="Z419" s="245" t="s">
        <v>406</v>
      </c>
      <c r="AA419" s="245" t="s">
        <v>406</v>
      </c>
      <c r="AB419" s="245" t="s">
        <v>406</v>
      </c>
      <c r="AC419" s="245" t="s">
        <v>406</v>
      </c>
      <c r="AD419" s="245" t="s">
        <v>406</v>
      </c>
      <c r="AE419" s="245" t="s">
        <v>406</v>
      </c>
      <c r="AF419" s="245" t="s">
        <v>406</v>
      </c>
      <c r="AG419" s="245" t="s">
        <v>406</v>
      </c>
      <c r="AH419" s="245" t="s">
        <v>406</v>
      </c>
      <c r="AI419" s="245" t="s">
        <v>406</v>
      </c>
      <c r="AJ419" s="245" t="s">
        <v>406</v>
      </c>
      <c r="AK419" s="245" t="s">
        <v>406</v>
      </c>
      <c r="AL419" s="245" t="s">
        <v>406</v>
      </c>
      <c r="AM419" s="245" t="s">
        <v>406</v>
      </c>
      <c r="AN419" s="245" t="s">
        <v>406</v>
      </c>
      <c r="AO419" s="245" t="s">
        <v>406</v>
      </c>
      <c r="AP419" s="245" t="s">
        <v>406</v>
      </c>
    </row>
    <row r="420" spans="1:42" x14ac:dyDescent="0.3">
      <c r="A420" s="245">
        <v>121090</v>
      </c>
      <c r="B420" s="245" t="s">
        <v>549</v>
      </c>
      <c r="C420" s="245" t="s">
        <v>234</v>
      </c>
      <c r="D420" s="245" t="s">
        <v>234</v>
      </c>
      <c r="E420" s="245" t="s">
        <v>234</v>
      </c>
      <c r="F420" s="245" t="s">
        <v>234</v>
      </c>
      <c r="G420" s="245" t="s">
        <v>234</v>
      </c>
      <c r="H420" s="245" t="s">
        <v>234</v>
      </c>
      <c r="I420" s="245" t="s">
        <v>234</v>
      </c>
      <c r="J420" s="245" t="s">
        <v>234</v>
      </c>
      <c r="K420" s="245" t="s">
        <v>234</v>
      </c>
      <c r="L420" s="245" t="s">
        <v>234</v>
      </c>
      <c r="M420" s="245" t="s">
        <v>232</v>
      </c>
      <c r="N420" s="245" t="s">
        <v>232</v>
      </c>
      <c r="O420" s="245" t="s">
        <v>232</v>
      </c>
      <c r="P420" s="245" t="s">
        <v>232</v>
      </c>
      <c r="Q420" s="245" t="s">
        <v>232</v>
      </c>
      <c r="R420" s="245" t="s">
        <v>233</v>
      </c>
      <c r="S420" s="245" t="s">
        <v>233</v>
      </c>
      <c r="T420" s="245" t="s">
        <v>233</v>
      </c>
      <c r="U420" s="245" t="s">
        <v>233</v>
      </c>
      <c r="V420" s="245" t="s">
        <v>233</v>
      </c>
    </row>
    <row r="421" spans="1:42" x14ac:dyDescent="0.3">
      <c r="A421" s="245">
        <v>121094</v>
      </c>
      <c r="B421" s="245" t="s">
        <v>549</v>
      </c>
      <c r="C421" s="245" t="s">
        <v>232</v>
      </c>
      <c r="D421" s="245" t="s">
        <v>232</v>
      </c>
      <c r="E421" s="245" t="s">
        <v>232</v>
      </c>
      <c r="F421" s="245" t="s">
        <v>232</v>
      </c>
      <c r="G421" s="245" t="s">
        <v>232</v>
      </c>
      <c r="H421" s="245" t="s">
        <v>234</v>
      </c>
      <c r="I421" s="245" t="s">
        <v>234</v>
      </c>
      <c r="J421" s="245" t="s">
        <v>234</v>
      </c>
      <c r="K421" s="245" t="s">
        <v>234</v>
      </c>
      <c r="L421" s="245" t="s">
        <v>234</v>
      </c>
      <c r="M421" s="245" t="s">
        <v>234</v>
      </c>
      <c r="N421" s="245" t="s">
        <v>234</v>
      </c>
      <c r="O421" s="245" t="s">
        <v>234</v>
      </c>
      <c r="P421" s="245" t="s">
        <v>234</v>
      </c>
      <c r="Q421" s="245" t="s">
        <v>233</v>
      </c>
      <c r="R421" s="245" t="s">
        <v>233</v>
      </c>
      <c r="S421" s="245" t="s">
        <v>233</v>
      </c>
      <c r="T421" s="245" t="s">
        <v>233</v>
      </c>
      <c r="U421" s="245" t="s">
        <v>233</v>
      </c>
      <c r="V421" s="245" t="s">
        <v>233</v>
      </c>
    </row>
    <row r="422" spans="1:42" x14ac:dyDescent="0.3">
      <c r="A422" s="245">
        <v>121101</v>
      </c>
      <c r="B422" s="245" t="s">
        <v>549</v>
      </c>
      <c r="C422" s="245" t="s">
        <v>234</v>
      </c>
      <c r="D422" s="245" t="s">
        <v>234</v>
      </c>
      <c r="E422" s="245" t="s">
        <v>232</v>
      </c>
      <c r="F422" s="245" t="s">
        <v>232</v>
      </c>
      <c r="G422" s="245" t="s">
        <v>232</v>
      </c>
      <c r="H422" s="245" t="s">
        <v>234</v>
      </c>
      <c r="I422" s="245" t="s">
        <v>232</v>
      </c>
      <c r="J422" s="245" t="s">
        <v>234</v>
      </c>
      <c r="K422" s="245" t="s">
        <v>232</v>
      </c>
      <c r="L422" s="245" t="s">
        <v>233</v>
      </c>
      <c r="M422" s="245" t="s">
        <v>233</v>
      </c>
      <c r="N422" s="245" t="s">
        <v>233</v>
      </c>
      <c r="O422" s="245" t="s">
        <v>233</v>
      </c>
      <c r="P422" s="245" t="s">
        <v>233</v>
      </c>
      <c r="Q422" s="245" t="s">
        <v>233</v>
      </c>
      <c r="R422" s="245" t="s">
        <v>233</v>
      </c>
      <c r="S422" s="245" t="s">
        <v>233</v>
      </c>
      <c r="T422" s="245" t="s">
        <v>233</v>
      </c>
      <c r="U422" s="245" t="s">
        <v>233</v>
      </c>
      <c r="V422" s="245" t="s">
        <v>233</v>
      </c>
    </row>
    <row r="423" spans="1:42" x14ac:dyDescent="0.3">
      <c r="A423" s="245">
        <v>121103</v>
      </c>
      <c r="B423" s="245" t="s">
        <v>549</v>
      </c>
      <c r="C423" s="245" t="s">
        <v>232</v>
      </c>
      <c r="D423" s="245" t="s">
        <v>234</v>
      </c>
      <c r="E423" s="245" t="s">
        <v>234</v>
      </c>
      <c r="F423" s="245" t="s">
        <v>232</v>
      </c>
      <c r="G423" s="245" t="s">
        <v>234</v>
      </c>
      <c r="H423" s="245" t="s">
        <v>232</v>
      </c>
      <c r="I423" s="245" t="s">
        <v>234</v>
      </c>
      <c r="J423" s="245" t="s">
        <v>234</v>
      </c>
      <c r="K423" s="245" t="s">
        <v>234</v>
      </c>
      <c r="L423" s="245" t="s">
        <v>234</v>
      </c>
      <c r="M423" s="245" t="s">
        <v>234</v>
      </c>
      <c r="N423" s="245" t="s">
        <v>234</v>
      </c>
      <c r="O423" s="245" t="s">
        <v>234</v>
      </c>
      <c r="P423" s="245" t="s">
        <v>233</v>
      </c>
      <c r="Q423" s="245" t="s">
        <v>233</v>
      </c>
      <c r="R423" s="245" t="s">
        <v>233</v>
      </c>
      <c r="S423" s="245" t="s">
        <v>233</v>
      </c>
      <c r="T423" s="245" t="s">
        <v>233</v>
      </c>
      <c r="U423" s="245" t="s">
        <v>233</v>
      </c>
      <c r="V423" s="245" t="s">
        <v>233</v>
      </c>
    </row>
    <row r="424" spans="1:42" x14ac:dyDescent="0.3">
      <c r="A424" s="245">
        <v>121106</v>
      </c>
      <c r="B424" s="245" t="s">
        <v>549</v>
      </c>
      <c r="C424" s="245" t="s">
        <v>232</v>
      </c>
      <c r="D424" s="245" t="s">
        <v>234</v>
      </c>
      <c r="E424" s="245" t="s">
        <v>232</v>
      </c>
      <c r="F424" s="245" t="s">
        <v>232</v>
      </c>
      <c r="G424" s="245" t="s">
        <v>234</v>
      </c>
      <c r="H424" s="245" t="s">
        <v>232</v>
      </c>
      <c r="I424" s="245" t="s">
        <v>232</v>
      </c>
      <c r="J424" s="245" t="s">
        <v>232</v>
      </c>
      <c r="K424" s="245" t="s">
        <v>234</v>
      </c>
      <c r="L424" s="245" t="s">
        <v>234</v>
      </c>
      <c r="M424" s="245" t="s">
        <v>234</v>
      </c>
      <c r="N424" s="245" t="s">
        <v>234</v>
      </c>
      <c r="O424" s="245" t="s">
        <v>234</v>
      </c>
      <c r="P424" s="245" t="s">
        <v>234</v>
      </c>
      <c r="Q424" s="245" t="s">
        <v>233</v>
      </c>
      <c r="R424" s="245" t="s">
        <v>234</v>
      </c>
      <c r="S424" s="245" t="s">
        <v>233</v>
      </c>
      <c r="T424" s="245" t="s">
        <v>234</v>
      </c>
      <c r="U424" s="245" t="s">
        <v>234</v>
      </c>
      <c r="V424" s="245" t="s">
        <v>234</v>
      </c>
      <c r="W424" s="245" t="s">
        <v>406</v>
      </c>
      <c r="X424" s="245" t="s">
        <v>406</v>
      </c>
      <c r="Y424" s="245" t="s">
        <v>406</v>
      </c>
      <c r="Z424" s="245" t="s">
        <v>406</v>
      </c>
      <c r="AA424" s="245" t="s">
        <v>406</v>
      </c>
      <c r="AB424" s="245" t="s">
        <v>406</v>
      </c>
      <c r="AC424" s="245" t="s">
        <v>406</v>
      </c>
      <c r="AD424" s="245" t="s">
        <v>406</v>
      </c>
      <c r="AE424" s="245" t="s">
        <v>406</v>
      </c>
      <c r="AF424" s="245" t="s">
        <v>406</v>
      </c>
      <c r="AG424" s="245" t="s">
        <v>406</v>
      </c>
      <c r="AH424" s="245" t="s">
        <v>406</v>
      </c>
      <c r="AI424" s="245" t="s">
        <v>406</v>
      </c>
      <c r="AJ424" s="245" t="s">
        <v>406</v>
      </c>
      <c r="AK424" s="245" t="s">
        <v>406</v>
      </c>
      <c r="AL424" s="245" t="s">
        <v>406</v>
      </c>
      <c r="AM424" s="245" t="s">
        <v>406</v>
      </c>
      <c r="AN424" s="245" t="s">
        <v>406</v>
      </c>
      <c r="AO424" s="245" t="s">
        <v>406</v>
      </c>
      <c r="AP424" s="245" t="s">
        <v>406</v>
      </c>
    </row>
    <row r="425" spans="1:42" x14ac:dyDescent="0.3">
      <c r="A425" s="245">
        <v>121108</v>
      </c>
      <c r="B425" s="245" t="s">
        <v>549</v>
      </c>
      <c r="C425" s="245" t="s">
        <v>232</v>
      </c>
      <c r="D425" s="245" t="s">
        <v>232</v>
      </c>
      <c r="E425" s="245" t="s">
        <v>232</v>
      </c>
      <c r="F425" s="245" t="s">
        <v>232</v>
      </c>
      <c r="G425" s="245" t="s">
        <v>232</v>
      </c>
      <c r="H425" s="245" t="s">
        <v>234</v>
      </c>
      <c r="I425" s="245" t="s">
        <v>232</v>
      </c>
      <c r="J425" s="245" t="s">
        <v>234</v>
      </c>
      <c r="K425" s="245" t="s">
        <v>234</v>
      </c>
      <c r="L425" s="245" t="s">
        <v>232</v>
      </c>
      <c r="M425" s="245" t="s">
        <v>234</v>
      </c>
      <c r="N425" s="245" t="s">
        <v>234</v>
      </c>
      <c r="O425" s="245" t="s">
        <v>233</v>
      </c>
      <c r="P425" s="245" t="s">
        <v>234</v>
      </c>
      <c r="Q425" s="245" t="s">
        <v>233</v>
      </c>
      <c r="R425" s="245" t="s">
        <v>234</v>
      </c>
      <c r="S425" s="245" t="s">
        <v>234</v>
      </c>
      <c r="T425" s="245" t="s">
        <v>233</v>
      </c>
      <c r="U425" s="245" t="s">
        <v>234</v>
      </c>
      <c r="V425" s="245" t="s">
        <v>234</v>
      </c>
      <c r="W425" s="245" t="s">
        <v>406</v>
      </c>
      <c r="X425" s="245" t="s">
        <v>406</v>
      </c>
      <c r="Y425" s="245" t="s">
        <v>406</v>
      </c>
      <c r="Z425" s="245" t="s">
        <v>406</v>
      </c>
      <c r="AA425" s="245" t="s">
        <v>406</v>
      </c>
      <c r="AB425" s="245" t="s">
        <v>406</v>
      </c>
      <c r="AC425" s="245" t="s">
        <v>406</v>
      </c>
      <c r="AD425" s="245" t="s">
        <v>406</v>
      </c>
      <c r="AE425" s="245" t="s">
        <v>406</v>
      </c>
      <c r="AF425" s="245" t="s">
        <v>406</v>
      </c>
      <c r="AG425" s="245" t="s">
        <v>406</v>
      </c>
      <c r="AH425" s="245" t="s">
        <v>406</v>
      </c>
      <c r="AI425" s="245" t="s">
        <v>406</v>
      </c>
      <c r="AJ425" s="245" t="s">
        <v>406</v>
      </c>
      <c r="AK425" s="245" t="s">
        <v>406</v>
      </c>
      <c r="AL425" s="245" t="s">
        <v>406</v>
      </c>
      <c r="AM425" s="245" t="s">
        <v>406</v>
      </c>
      <c r="AN425" s="245" t="s">
        <v>406</v>
      </c>
      <c r="AO425" s="245" t="s">
        <v>406</v>
      </c>
      <c r="AP425" s="245" t="s">
        <v>406</v>
      </c>
    </row>
    <row r="426" spans="1:42" x14ac:dyDescent="0.3">
      <c r="A426" s="245">
        <v>121109</v>
      </c>
      <c r="B426" s="245" t="s">
        <v>549</v>
      </c>
      <c r="C426" s="245" t="s">
        <v>232</v>
      </c>
      <c r="D426" s="245" t="s">
        <v>232</v>
      </c>
      <c r="E426" s="245" t="s">
        <v>232</v>
      </c>
      <c r="F426" s="245" t="s">
        <v>234</v>
      </c>
      <c r="G426" s="245" t="s">
        <v>232</v>
      </c>
      <c r="H426" s="245" t="s">
        <v>234</v>
      </c>
      <c r="I426" s="245" t="s">
        <v>233</v>
      </c>
      <c r="J426" s="245" t="s">
        <v>234</v>
      </c>
      <c r="K426" s="245" t="s">
        <v>233</v>
      </c>
      <c r="L426" s="245" t="s">
        <v>234</v>
      </c>
      <c r="M426" s="245" t="s">
        <v>234</v>
      </c>
      <c r="N426" s="245" t="s">
        <v>233</v>
      </c>
      <c r="O426" s="245" t="s">
        <v>233</v>
      </c>
      <c r="P426" s="245" t="s">
        <v>233</v>
      </c>
      <c r="Q426" s="245" t="s">
        <v>233</v>
      </c>
      <c r="R426" s="245" t="s">
        <v>233</v>
      </c>
      <c r="S426" s="245" t="s">
        <v>233</v>
      </c>
      <c r="T426" s="245" t="s">
        <v>233</v>
      </c>
      <c r="U426" s="245" t="s">
        <v>233</v>
      </c>
      <c r="V426" s="245" t="s">
        <v>233</v>
      </c>
    </row>
    <row r="427" spans="1:42" x14ac:dyDescent="0.3">
      <c r="A427" s="245">
        <v>121113</v>
      </c>
      <c r="B427" s="245" t="s">
        <v>549</v>
      </c>
      <c r="C427" s="245" t="s">
        <v>234</v>
      </c>
      <c r="D427" s="245" t="s">
        <v>234</v>
      </c>
      <c r="E427" s="245" t="s">
        <v>232</v>
      </c>
      <c r="F427" s="245" t="s">
        <v>232</v>
      </c>
      <c r="G427" s="245" t="s">
        <v>234</v>
      </c>
      <c r="H427" s="245" t="s">
        <v>234</v>
      </c>
      <c r="I427" s="245" t="s">
        <v>234</v>
      </c>
      <c r="J427" s="245" t="s">
        <v>232</v>
      </c>
      <c r="K427" s="245" t="s">
        <v>234</v>
      </c>
      <c r="L427" s="245" t="s">
        <v>232</v>
      </c>
      <c r="M427" s="245" t="s">
        <v>232</v>
      </c>
      <c r="N427" s="245" t="s">
        <v>232</v>
      </c>
      <c r="O427" s="245" t="s">
        <v>232</v>
      </c>
      <c r="P427" s="245" t="s">
        <v>234</v>
      </c>
      <c r="Q427" s="245" t="s">
        <v>234</v>
      </c>
      <c r="R427" s="245" t="s">
        <v>233</v>
      </c>
      <c r="S427" s="245" t="s">
        <v>233</v>
      </c>
      <c r="T427" s="245" t="s">
        <v>233</v>
      </c>
      <c r="U427" s="245" t="s">
        <v>233</v>
      </c>
      <c r="V427" s="245" t="s">
        <v>233</v>
      </c>
      <c r="W427" s="245" t="s">
        <v>406</v>
      </c>
      <c r="X427" s="245" t="s">
        <v>406</v>
      </c>
      <c r="Y427" s="245" t="s">
        <v>406</v>
      </c>
      <c r="Z427" s="245" t="s">
        <v>406</v>
      </c>
      <c r="AA427" s="245" t="s">
        <v>406</v>
      </c>
      <c r="AB427" s="245" t="s">
        <v>406</v>
      </c>
      <c r="AC427" s="245" t="s">
        <v>406</v>
      </c>
      <c r="AD427" s="245" t="s">
        <v>406</v>
      </c>
      <c r="AE427" s="245" t="s">
        <v>406</v>
      </c>
      <c r="AF427" s="245" t="s">
        <v>406</v>
      </c>
      <c r="AG427" s="245" t="s">
        <v>406</v>
      </c>
      <c r="AH427" s="245" t="s">
        <v>406</v>
      </c>
      <c r="AI427" s="245" t="s">
        <v>406</v>
      </c>
      <c r="AJ427" s="245" t="s">
        <v>406</v>
      </c>
      <c r="AK427" s="245" t="s">
        <v>406</v>
      </c>
      <c r="AL427" s="245" t="s">
        <v>406</v>
      </c>
      <c r="AM427" s="245" t="s">
        <v>406</v>
      </c>
      <c r="AN427" s="245" t="s">
        <v>406</v>
      </c>
      <c r="AO427" s="245" t="s">
        <v>406</v>
      </c>
      <c r="AP427" s="245" t="s">
        <v>406</v>
      </c>
    </row>
    <row r="428" spans="1:42" x14ac:dyDescent="0.3">
      <c r="A428" s="245">
        <v>121117</v>
      </c>
      <c r="B428" s="245" t="s">
        <v>549</v>
      </c>
      <c r="C428" s="245" t="s">
        <v>234</v>
      </c>
      <c r="D428" s="245" t="s">
        <v>234</v>
      </c>
      <c r="E428" s="245" t="s">
        <v>234</v>
      </c>
      <c r="F428" s="245" t="s">
        <v>234</v>
      </c>
      <c r="G428" s="245" t="s">
        <v>233</v>
      </c>
      <c r="H428" s="245" t="s">
        <v>234</v>
      </c>
      <c r="I428" s="245" t="s">
        <v>234</v>
      </c>
      <c r="J428" s="245" t="s">
        <v>234</v>
      </c>
      <c r="K428" s="245" t="s">
        <v>234</v>
      </c>
      <c r="L428" s="245" t="s">
        <v>234</v>
      </c>
      <c r="M428" s="245" t="s">
        <v>234</v>
      </c>
      <c r="N428" s="245" t="s">
        <v>233</v>
      </c>
      <c r="O428" s="245" t="s">
        <v>234</v>
      </c>
      <c r="P428" s="245" t="s">
        <v>233</v>
      </c>
      <c r="Q428" s="245" t="s">
        <v>234</v>
      </c>
      <c r="R428" s="245" t="s">
        <v>234</v>
      </c>
      <c r="S428" s="245" t="s">
        <v>234</v>
      </c>
      <c r="T428" s="245" t="s">
        <v>233</v>
      </c>
      <c r="U428" s="245" t="s">
        <v>233</v>
      </c>
      <c r="V428" s="245" t="s">
        <v>233</v>
      </c>
    </row>
    <row r="429" spans="1:42" x14ac:dyDescent="0.3">
      <c r="A429" s="245">
        <v>121127</v>
      </c>
      <c r="B429" s="245" t="s">
        <v>549</v>
      </c>
      <c r="C429" s="245" t="s">
        <v>234</v>
      </c>
      <c r="D429" s="245" t="s">
        <v>234</v>
      </c>
      <c r="E429" s="245" t="s">
        <v>232</v>
      </c>
      <c r="F429" s="245" t="s">
        <v>232</v>
      </c>
      <c r="G429" s="245" t="s">
        <v>234</v>
      </c>
      <c r="H429" s="245" t="s">
        <v>234</v>
      </c>
      <c r="I429" s="245" t="s">
        <v>233</v>
      </c>
      <c r="J429" s="245" t="s">
        <v>234</v>
      </c>
      <c r="K429" s="245" t="s">
        <v>234</v>
      </c>
      <c r="L429" s="245" t="s">
        <v>233</v>
      </c>
      <c r="M429" s="245" t="s">
        <v>233</v>
      </c>
      <c r="N429" s="245" t="s">
        <v>233</v>
      </c>
      <c r="O429" s="245" t="s">
        <v>233</v>
      </c>
      <c r="P429" s="245" t="s">
        <v>233</v>
      </c>
      <c r="Q429" s="245" t="s">
        <v>233</v>
      </c>
      <c r="R429" s="245" t="s">
        <v>233</v>
      </c>
      <c r="S429" s="245" t="s">
        <v>233</v>
      </c>
      <c r="T429" s="245" t="s">
        <v>233</v>
      </c>
      <c r="U429" s="245" t="s">
        <v>233</v>
      </c>
      <c r="V429" s="245" t="s">
        <v>233</v>
      </c>
    </row>
    <row r="430" spans="1:42" x14ac:dyDescent="0.3">
      <c r="A430" s="245">
        <v>121130</v>
      </c>
      <c r="B430" s="245" t="s">
        <v>549</v>
      </c>
      <c r="C430" s="245" t="s">
        <v>234</v>
      </c>
      <c r="D430" s="245" t="s">
        <v>234</v>
      </c>
      <c r="E430" s="245" t="s">
        <v>234</v>
      </c>
      <c r="F430" s="245" t="s">
        <v>234</v>
      </c>
      <c r="G430" s="245" t="s">
        <v>234</v>
      </c>
      <c r="H430" s="245" t="s">
        <v>234</v>
      </c>
      <c r="I430" s="245" t="s">
        <v>234</v>
      </c>
      <c r="J430" s="245" t="s">
        <v>234</v>
      </c>
      <c r="K430" s="245" t="s">
        <v>234</v>
      </c>
      <c r="L430" s="245" t="s">
        <v>234</v>
      </c>
      <c r="M430" s="245" t="s">
        <v>232</v>
      </c>
      <c r="N430" s="245" t="s">
        <v>234</v>
      </c>
      <c r="O430" s="245" t="s">
        <v>234</v>
      </c>
      <c r="P430" s="245" t="s">
        <v>234</v>
      </c>
      <c r="Q430" s="245" t="s">
        <v>232</v>
      </c>
      <c r="R430" s="245" t="s">
        <v>234</v>
      </c>
      <c r="S430" s="245" t="s">
        <v>234</v>
      </c>
      <c r="T430" s="245" t="s">
        <v>233</v>
      </c>
      <c r="U430" s="245" t="s">
        <v>233</v>
      </c>
      <c r="V430" s="245" t="s">
        <v>233</v>
      </c>
      <c r="W430" s="245" t="s">
        <v>406</v>
      </c>
      <c r="X430" s="245" t="s">
        <v>406</v>
      </c>
      <c r="Y430" s="245" t="s">
        <v>406</v>
      </c>
      <c r="Z430" s="245" t="s">
        <v>406</v>
      </c>
      <c r="AA430" s="245" t="s">
        <v>406</v>
      </c>
      <c r="AB430" s="245" t="s">
        <v>406</v>
      </c>
      <c r="AC430" s="245" t="s">
        <v>406</v>
      </c>
      <c r="AD430" s="245" t="s">
        <v>406</v>
      </c>
      <c r="AE430" s="245" t="s">
        <v>406</v>
      </c>
      <c r="AF430" s="245" t="s">
        <v>406</v>
      </c>
      <c r="AG430" s="245" t="s">
        <v>406</v>
      </c>
      <c r="AH430" s="245" t="s">
        <v>406</v>
      </c>
      <c r="AI430" s="245" t="s">
        <v>406</v>
      </c>
      <c r="AJ430" s="245" t="s">
        <v>406</v>
      </c>
      <c r="AK430" s="245" t="s">
        <v>406</v>
      </c>
      <c r="AL430" s="245" t="s">
        <v>406</v>
      </c>
      <c r="AM430" s="245" t="s">
        <v>406</v>
      </c>
      <c r="AN430" s="245" t="s">
        <v>406</v>
      </c>
      <c r="AO430" s="245" t="s">
        <v>406</v>
      </c>
      <c r="AP430" s="245" t="s">
        <v>406</v>
      </c>
    </row>
    <row r="431" spans="1:42" x14ac:dyDescent="0.3">
      <c r="A431" s="245">
        <v>121135</v>
      </c>
      <c r="B431" s="245" t="s">
        <v>549</v>
      </c>
      <c r="C431" s="245" t="s">
        <v>234</v>
      </c>
      <c r="D431" s="245" t="s">
        <v>234</v>
      </c>
      <c r="E431" s="245" t="s">
        <v>234</v>
      </c>
      <c r="F431" s="245" t="s">
        <v>232</v>
      </c>
      <c r="G431" s="245" t="s">
        <v>234</v>
      </c>
      <c r="H431" s="245" t="s">
        <v>234</v>
      </c>
      <c r="I431" s="245" t="s">
        <v>234</v>
      </c>
      <c r="J431" s="245" t="s">
        <v>234</v>
      </c>
      <c r="K431" s="245" t="s">
        <v>233</v>
      </c>
      <c r="L431" s="245" t="s">
        <v>234</v>
      </c>
      <c r="M431" s="245" t="s">
        <v>234</v>
      </c>
      <c r="N431" s="245" t="s">
        <v>234</v>
      </c>
      <c r="O431" s="245" t="s">
        <v>234</v>
      </c>
      <c r="P431" s="245" t="s">
        <v>234</v>
      </c>
      <c r="Q431" s="245" t="s">
        <v>234</v>
      </c>
      <c r="R431" s="245" t="s">
        <v>232</v>
      </c>
      <c r="S431" s="245" t="s">
        <v>234</v>
      </c>
      <c r="T431" s="245" t="s">
        <v>234</v>
      </c>
      <c r="U431" s="245" t="s">
        <v>234</v>
      </c>
      <c r="V431" s="245" t="s">
        <v>234</v>
      </c>
    </row>
    <row r="432" spans="1:42" x14ac:dyDescent="0.3">
      <c r="A432" s="245">
        <v>121140</v>
      </c>
      <c r="B432" s="245" t="s">
        <v>549</v>
      </c>
      <c r="C432" s="245" t="s">
        <v>234</v>
      </c>
      <c r="D432" s="245" t="s">
        <v>232</v>
      </c>
      <c r="E432" s="245" t="s">
        <v>232</v>
      </c>
      <c r="F432" s="245" t="s">
        <v>232</v>
      </c>
      <c r="G432" s="245" t="s">
        <v>232</v>
      </c>
      <c r="H432" s="245" t="s">
        <v>234</v>
      </c>
      <c r="I432" s="245" t="s">
        <v>234</v>
      </c>
      <c r="J432" s="245" t="s">
        <v>233</v>
      </c>
      <c r="K432" s="245" t="s">
        <v>234</v>
      </c>
      <c r="L432" s="245" t="s">
        <v>233</v>
      </c>
      <c r="M432" s="245" t="s">
        <v>234</v>
      </c>
      <c r="N432" s="245" t="s">
        <v>232</v>
      </c>
      <c r="O432" s="245" t="s">
        <v>234</v>
      </c>
      <c r="P432" s="245" t="s">
        <v>233</v>
      </c>
      <c r="Q432" s="245" t="s">
        <v>234</v>
      </c>
      <c r="R432" s="245" t="s">
        <v>234</v>
      </c>
      <c r="S432" s="245" t="s">
        <v>234</v>
      </c>
      <c r="T432" s="245" t="s">
        <v>233</v>
      </c>
      <c r="U432" s="245" t="s">
        <v>233</v>
      </c>
      <c r="V432" s="245" t="s">
        <v>234</v>
      </c>
    </row>
    <row r="433" spans="1:42" x14ac:dyDescent="0.3">
      <c r="A433" s="245">
        <v>121154</v>
      </c>
      <c r="B433" s="245" t="s">
        <v>549</v>
      </c>
      <c r="C433" s="245" t="s">
        <v>232</v>
      </c>
      <c r="D433" s="245" t="s">
        <v>232</v>
      </c>
      <c r="E433" s="245" t="s">
        <v>232</v>
      </c>
      <c r="F433" s="245" t="s">
        <v>232</v>
      </c>
      <c r="G433" s="245" t="s">
        <v>232</v>
      </c>
      <c r="H433" s="245" t="s">
        <v>232</v>
      </c>
      <c r="I433" s="245" t="s">
        <v>232</v>
      </c>
      <c r="J433" s="245" t="s">
        <v>234</v>
      </c>
      <c r="K433" s="245" t="s">
        <v>232</v>
      </c>
      <c r="L433" s="245" t="s">
        <v>232</v>
      </c>
      <c r="M433" s="245" t="s">
        <v>232</v>
      </c>
      <c r="N433" s="245" t="s">
        <v>234</v>
      </c>
      <c r="O433" s="245" t="s">
        <v>232</v>
      </c>
      <c r="P433" s="245" t="s">
        <v>232</v>
      </c>
      <c r="Q433" s="245" t="s">
        <v>232</v>
      </c>
      <c r="R433" s="245" t="s">
        <v>232</v>
      </c>
      <c r="S433" s="245" t="s">
        <v>234</v>
      </c>
      <c r="T433" s="245" t="s">
        <v>234</v>
      </c>
      <c r="U433" s="245" t="s">
        <v>232</v>
      </c>
      <c r="V433" s="245" t="s">
        <v>232</v>
      </c>
      <c r="W433" s="245" t="s">
        <v>406</v>
      </c>
      <c r="X433" s="245" t="s">
        <v>406</v>
      </c>
      <c r="Y433" s="245" t="s">
        <v>406</v>
      </c>
      <c r="Z433" s="245" t="s">
        <v>406</v>
      </c>
      <c r="AA433" s="245" t="s">
        <v>406</v>
      </c>
      <c r="AB433" s="245" t="s">
        <v>406</v>
      </c>
      <c r="AC433" s="245" t="s">
        <v>406</v>
      </c>
      <c r="AD433" s="245" t="s">
        <v>406</v>
      </c>
      <c r="AE433" s="245" t="s">
        <v>406</v>
      </c>
      <c r="AF433" s="245" t="s">
        <v>406</v>
      </c>
      <c r="AG433" s="245" t="s">
        <v>406</v>
      </c>
      <c r="AH433" s="245" t="s">
        <v>406</v>
      </c>
      <c r="AI433" s="245" t="s">
        <v>406</v>
      </c>
      <c r="AJ433" s="245" t="s">
        <v>406</v>
      </c>
      <c r="AK433" s="245" t="s">
        <v>406</v>
      </c>
      <c r="AL433" s="245" t="s">
        <v>406</v>
      </c>
      <c r="AM433" s="245" t="s">
        <v>406</v>
      </c>
      <c r="AN433" s="245" t="s">
        <v>406</v>
      </c>
      <c r="AO433" s="245" t="s">
        <v>406</v>
      </c>
      <c r="AP433" s="245" t="s">
        <v>406</v>
      </c>
    </row>
    <row r="434" spans="1:42" x14ac:dyDescent="0.3">
      <c r="A434" s="245">
        <v>121162</v>
      </c>
      <c r="B434" s="245" t="s">
        <v>549</v>
      </c>
      <c r="C434" s="245" t="s">
        <v>232</v>
      </c>
      <c r="D434" s="245" t="s">
        <v>234</v>
      </c>
      <c r="E434" s="245" t="s">
        <v>232</v>
      </c>
      <c r="F434" s="245" t="s">
        <v>232</v>
      </c>
      <c r="G434" s="245" t="s">
        <v>232</v>
      </c>
      <c r="H434" s="245" t="s">
        <v>232</v>
      </c>
      <c r="I434" s="245" t="s">
        <v>232</v>
      </c>
      <c r="J434" s="245" t="s">
        <v>234</v>
      </c>
      <c r="K434" s="245" t="s">
        <v>232</v>
      </c>
      <c r="L434" s="245" t="s">
        <v>232</v>
      </c>
      <c r="M434" s="245" t="s">
        <v>234</v>
      </c>
      <c r="N434" s="245" t="s">
        <v>232</v>
      </c>
      <c r="O434" s="245" t="s">
        <v>232</v>
      </c>
      <c r="P434" s="245" t="s">
        <v>232</v>
      </c>
      <c r="Q434" s="245" t="s">
        <v>232</v>
      </c>
      <c r="R434" s="245" t="s">
        <v>233</v>
      </c>
      <c r="S434" s="245" t="s">
        <v>234</v>
      </c>
      <c r="T434" s="245" t="s">
        <v>234</v>
      </c>
      <c r="U434" s="245" t="s">
        <v>234</v>
      </c>
      <c r="V434" s="245" t="s">
        <v>234</v>
      </c>
    </row>
    <row r="435" spans="1:42" x14ac:dyDescent="0.3">
      <c r="A435" s="245">
        <v>121167</v>
      </c>
      <c r="B435" s="245" t="s">
        <v>549</v>
      </c>
      <c r="C435" s="245" t="s">
        <v>234</v>
      </c>
      <c r="D435" s="245" t="s">
        <v>232</v>
      </c>
      <c r="E435" s="245" t="s">
        <v>234</v>
      </c>
      <c r="F435" s="245" t="s">
        <v>234</v>
      </c>
      <c r="G435" s="245" t="s">
        <v>234</v>
      </c>
      <c r="H435" s="245" t="s">
        <v>234</v>
      </c>
      <c r="I435" s="245" t="s">
        <v>233</v>
      </c>
      <c r="J435" s="245" t="s">
        <v>234</v>
      </c>
      <c r="K435" s="245" t="s">
        <v>234</v>
      </c>
      <c r="L435" s="245" t="s">
        <v>234</v>
      </c>
      <c r="M435" s="245" t="s">
        <v>234</v>
      </c>
      <c r="N435" s="245" t="s">
        <v>234</v>
      </c>
      <c r="O435" s="245" t="s">
        <v>232</v>
      </c>
      <c r="P435" s="245" t="s">
        <v>232</v>
      </c>
      <c r="Q435" s="245" t="s">
        <v>232</v>
      </c>
      <c r="R435" s="245" t="s">
        <v>234</v>
      </c>
      <c r="S435" s="245" t="s">
        <v>234</v>
      </c>
      <c r="T435" s="245" t="s">
        <v>234</v>
      </c>
      <c r="U435" s="245" t="s">
        <v>234</v>
      </c>
      <c r="V435" s="245" t="s">
        <v>234</v>
      </c>
    </row>
    <row r="436" spans="1:42" x14ac:dyDescent="0.3">
      <c r="A436" s="245">
        <v>121169</v>
      </c>
      <c r="B436" s="245" t="s">
        <v>549</v>
      </c>
      <c r="C436" s="245" t="s">
        <v>234</v>
      </c>
      <c r="D436" s="245" t="s">
        <v>234</v>
      </c>
      <c r="E436" s="245" t="s">
        <v>234</v>
      </c>
      <c r="F436" s="245" t="s">
        <v>234</v>
      </c>
      <c r="G436" s="245" t="s">
        <v>234</v>
      </c>
      <c r="H436" s="245" t="s">
        <v>234</v>
      </c>
      <c r="I436" s="245" t="s">
        <v>234</v>
      </c>
      <c r="J436" s="245" t="s">
        <v>234</v>
      </c>
      <c r="K436" s="245" t="s">
        <v>234</v>
      </c>
      <c r="L436" s="245" t="s">
        <v>234</v>
      </c>
      <c r="M436" s="245" t="s">
        <v>233</v>
      </c>
      <c r="N436" s="245" t="s">
        <v>234</v>
      </c>
      <c r="O436" s="245" t="s">
        <v>234</v>
      </c>
      <c r="P436" s="245" t="s">
        <v>233</v>
      </c>
      <c r="Q436" s="245" t="s">
        <v>233</v>
      </c>
      <c r="R436" s="245" t="s">
        <v>233</v>
      </c>
      <c r="S436" s="245" t="s">
        <v>233</v>
      </c>
      <c r="T436" s="245" t="s">
        <v>233</v>
      </c>
      <c r="U436" s="245" t="s">
        <v>233</v>
      </c>
      <c r="V436" s="245" t="s">
        <v>233</v>
      </c>
    </row>
    <row r="437" spans="1:42" x14ac:dyDescent="0.3">
      <c r="A437" s="245">
        <v>121174</v>
      </c>
      <c r="B437" s="245" t="s">
        <v>549</v>
      </c>
      <c r="C437" s="245" t="s">
        <v>232</v>
      </c>
      <c r="D437" s="245" t="s">
        <v>234</v>
      </c>
      <c r="E437" s="245" t="s">
        <v>234</v>
      </c>
      <c r="F437" s="245" t="s">
        <v>234</v>
      </c>
      <c r="G437" s="245" t="s">
        <v>234</v>
      </c>
      <c r="H437" s="245" t="s">
        <v>232</v>
      </c>
      <c r="I437" s="245" t="s">
        <v>234</v>
      </c>
      <c r="J437" s="245" t="s">
        <v>234</v>
      </c>
      <c r="K437" s="245" t="s">
        <v>234</v>
      </c>
      <c r="L437" s="245" t="s">
        <v>234</v>
      </c>
      <c r="M437" s="245" t="s">
        <v>233</v>
      </c>
      <c r="N437" s="245" t="s">
        <v>234</v>
      </c>
      <c r="O437" s="245" t="s">
        <v>233</v>
      </c>
      <c r="P437" s="245" t="s">
        <v>233</v>
      </c>
      <c r="Q437" s="245" t="s">
        <v>233</v>
      </c>
      <c r="R437" s="245" t="s">
        <v>233</v>
      </c>
      <c r="S437" s="245" t="s">
        <v>233</v>
      </c>
      <c r="T437" s="245" t="s">
        <v>233</v>
      </c>
      <c r="U437" s="245" t="s">
        <v>233</v>
      </c>
      <c r="V437" s="245" t="s">
        <v>233</v>
      </c>
    </row>
    <row r="438" spans="1:42" x14ac:dyDescent="0.3">
      <c r="A438" s="245">
        <v>121184</v>
      </c>
      <c r="B438" s="245" t="s">
        <v>549</v>
      </c>
      <c r="C438" s="245" t="s">
        <v>232</v>
      </c>
      <c r="D438" s="245" t="s">
        <v>232</v>
      </c>
      <c r="E438" s="245" t="s">
        <v>232</v>
      </c>
      <c r="F438" s="245" t="s">
        <v>232</v>
      </c>
      <c r="G438" s="245" t="s">
        <v>232</v>
      </c>
      <c r="H438" s="245" t="s">
        <v>234</v>
      </c>
      <c r="I438" s="245" t="s">
        <v>232</v>
      </c>
      <c r="J438" s="245" t="s">
        <v>234</v>
      </c>
      <c r="K438" s="245" t="s">
        <v>234</v>
      </c>
      <c r="L438" s="245" t="s">
        <v>232</v>
      </c>
      <c r="M438" s="245" t="s">
        <v>234</v>
      </c>
      <c r="N438" s="245" t="s">
        <v>234</v>
      </c>
      <c r="O438" s="245" t="s">
        <v>234</v>
      </c>
      <c r="P438" s="245" t="s">
        <v>234</v>
      </c>
      <c r="Q438" s="245" t="s">
        <v>234</v>
      </c>
      <c r="R438" s="245" t="s">
        <v>234</v>
      </c>
      <c r="S438" s="245" t="s">
        <v>234</v>
      </c>
      <c r="T438" s="245" t="s">
        <v>234</v>
      </c>
      <c r="U438" s="245" t="s">
        <v>234</v>
      </c>
      <c r="V438" s="245" t="s">
        <v>234</v>
      </c>
      <c r="W438" s="245" t="s">
        <v>406</v>
      </c>
      <c r="X438" s="245" t="s">
        <v>406</v>
      </c>
      <c r="Y438" s="245" t="s">
        <v>406</v>
      </c>
      <c r="Z438" s="245" t="s">
        <v>406</v>
      </c>
      <c r="AA438" s="245" t="s">
        <v>406</v>
      </c>
      <c r="AB438" s="245" t="s">
        <v>406</v>
      </c>
      <c r="AC438" s="245" t="s">
        <v>406</v>
      </c>
      <c r="AD438" s="245" t="s">
        <v>406</v>
      </c>
      <c r="AE438" s="245" t="s">
        <v>406</v>
      </c>
      <c r="AF438" s="245" t="s">
        <v>406</v>
      </c>
      <c r="AG438" s="245" t="s">
        <v>406</v>
      </c>
      <c r="AH438" s="245" t="s">
        <v>406</v>
      </c>
      <c r="AI438" s="245" t="s">
        <v>406</v>
      </c>
      <c r="AJ438" s="245" t="s">
        <v>406</v>
      </c>
      <c r="AK438" s="245" t="s">
        <v>406</v>
      </c>
      <c r="AL438" s="245" t="s">
        <v>406</v>
      </c>
      <c r="AM438" s="245" t="s">
        <v>406</v>
      </c>
      <c r="AN438" s="245" t="s">
        <v>406</v>
      </c>
      <c r="AO438" s="245" t="s">
        <v>406</v>
      </c>
      <c r="AP438" s="245" t="s">
        <v>406</v>
      </c>
    </row>
    <row r="439" spans="1:42" x14ac:dyDescent="0.3">
      <c r="A439" s="245">
        <v>121187</v>
      </c>
      <c r="B439" s="245" t="s">
        <v>549</v>
      </c>
      <c r="C439" s="245" t="s">
        <v>232</v>
      </c>
      <c r="D439" s="245" t="s">
        <v>234</v>
      </c>
      <c r="E439" s="245" t="s">
        <v>234</v>
      </c>
      <c r="F439" s="245" t="s">
        <v>234</v>
      </c>
      <c r="G439" s="245" t="s">
        <v>234</v>
      </c>
      <c r="H439" s="245" t="s">
        <v>234</v>
      </c>
      <c r="I439" s="245" t="s">
        <v>234</v>
      </c>
      <c r="J439" s="245" t="s">
        <v>234</v>
      </c>
      <c r="K439" s="245" t="s">
        <v>234</v>
      </c>
      <c r="L439" s="245" t="s">
        <v>234</v>
      </c>
      <c r="M439" s="245" t="s">
        <v>233</v>
      </c>
      <c r="N439" s="245" t="s">
        <v>234</v>
      </c>
      <c r="O439" s="245" t="s">
        <v>233</v>
      </c>
      <c r="P439" s="245" t="s">
        <v>233</v>
      </c>
      <c r="Q439" s="245" t="s">
        <v>233</v>
      </c>
      <c r="R439" s="245" t="s">
        <v>233</v>
      </c>
      <c r="S439" s="245" t="s">
        <v>233</v>
      </c>
      <c r="T439" s="245" t="s">
        <v>233</v>
      </c>
      <c r="U439" s="245" t="s">
        <v>233</v>
      </c>
      <c r="V439" s="245" t="s">
        <v>233</v>
      </c>
    </row>
    <row r="440" spans="1:42" x14ac:dyDescent="0.3">
      <c r="A440" s="245">
        <v>121210</v>
      </c>
      <c r="B440" s="245" t="s">
        <v>549</v>
      </c>
      <c r="C440" s="245" t="s">
        <v>232</v>
      </c>
      <c r="D440" s="245" t="s">
        <v>234</v>
      </c>
      <c r="E440" s="245" t="s">
        <v>232</v>
      </c>
      <c r="F440" s="245" t="s">
        <v>234</v>
      </c>
      <c r="G440" s="245" t="s">
        <v>232</v>
      </c>
      <c r="H440" s="245" t="s">
        <v>232</v>
      </c>
      <c r="I440" s="245" t="s">
        <v>232</v>
      </c>
      <c r="J440" s="245" t="s">
        <v>234</v>
      </c>
      <c r="K440" s="245" t="s">
        <v>232</v>
      </c>
      <c r="L440" s="245" t="s">
        <v>234</v>
      </c>
      <c r="M440" s="245" t="s">
        <v>234</v>
      </c>
      <c r="N440" s="245" t="s">
        <v>234</v>
      </c>
      <c r="O440" s="245" t="s">
        <v>232</v>
      </c>
      <c r="P440" s="245" t="s">
        <v>234</v>
      </c>
      <c r="Q440" s="245" t="s">
        <v>232</v>
      </c>
      <c r="R440" s="245" t="s">
        <v>234</v>
      </c>
      <c r="S440" s="245" t="s">
        <v>234</v>
      </c>
      <c r="T440" s="245" t="s">
        <v>232</v>
      </c>
      <c r="U440" s="245" t="s">
        <v>234</v>
      </c>
      <c r="V440" s="245" t="s">
        <v>232</v>
      </c>
    </row>
    <row r="441" spans="1:42" x14ac:dyDescent="0.3">
      <c r="A441" s="245">
        <v>121219</v>
      </c>
      <c r="B441" s="245" t="s">
        <v>549</v>
      </c>
      <c r="C441" s="245" t="s">
        <v>234</v>
      </c>
      <c r="D441" s="245" t="s">
        <v>234</v>
      </c>
      <c r="E441" s="245" t="s">
        <v>232</v>
      </c>
      <c r="F441" s="245" t="s">
        <v>232</v>
      </c>
      <c r="G441" s="245" t="s">
        <v>234</v>
      </c>
      <c r="H441" s="245" t="s">
        <v>234</v>
      </c>
      <c r="I441" s="245" t="s">
        <v>234</v>
      </c>
      <c r="J441" s="245" t="s">
        <v>234</v>
      </c>
      <c r="K441" s="245" t="s">
        <v>234</v>
      </c>
      <c r="L441" s="245" t="s">
        <v>234</v>
      </c>
      <c r="M441" s="245" t="s">
        <v>234</v>
      </c>
      <c r="N441" s="245" t="s">
        <v>234</v>
      </c>
      <c r="O441" s="245" t="s">
        <v>234</v>
      </c>
      <c r="P441" s="245" t="s">
        <v>233</v>
      </c>
      <c r="Q441" s="245" t="s">
        <v>233</v>
      </c>
      <c r="R441" s="245" t="s">
        <v>233</v>
      </c>
      <c r="S441" s="245" t="s">
        <v>233</v>
      </c>
      <c r="T441" s="245" t="s">
        <v>233</v>
      </c>
      <c r="U441" s="245" t="s">
        <v>233</v>
      </c>
      <c r="V441" s="245" t="s">
        <v>233</v>
      </c>
    </row>
    <row r="442" spans="1:42" x14ac:dyDescent="0.3">
      <c r="A442" s="245">
        <v>121223</v>
      </c>
      <c r="B442" s="245" t="s">
        <v>549</v>
      </c>
      <c r="C442" s="245" t="s">
        <v>234</v>
      </c>
      <c r="D442" s="245" t="s">
        <v>234</v>
      </c>
      <c r="E442" s="245" t="s">
        <v>232</v>
      </c>
      <c r="F442" s="245" t="s">
        <v>232</v>
      </c>
      <c r="G442" s="245" t="s">
        <v>234</v>
      </c>
      <c r="H442" s="245" t="s">
        <v>234</v>
      </c>
      <c r="I442" s="245" t="s">
        <v>232</v>
      </c>
      <c r="J442" s="245" t="s">
        <v>232</v>
      </c>
      <c r="K442" s="245" t="s">
        <v>234</v>
      </c>
      <c r="L442" s="245" t="s">
        <v>232</v>
      </c>
      <c r="M442" s="245" t="s">
        <v>233</v>
      </c>
      <c r="N442" s="245" t="s">
        <v>233</v>
      </c>
      <c r="O442" s="245" t="s">
        <v>233</v>
      </c>
      <c r="P442" s="245" t="s">
        <v>233</v>
      </c>
      <c r="Q442" s="245" t="s">
        <v>233</v>
      </c>
      <c r="R442" s="245" t="s">
        <v>233</v>
      </c>
      <c r="S442" s="245" t="s">
        <v>233</v>
      </c>
      <c r="T442" s="245" t="s">
        <v>233</v>
      </c>
      <c r="U442" s="245" t="s">
        <v>233</v>
      </c>
      <c r="V442" s="245" t="s">
        <v>233</v>
      </c>
    </row>
    <row r="443" spans="1:42" x14ac:dyDescent="0.3">
      <c r="A443" s="245">
        <v>121225</v>
      </c>
      <c r="B443" s="245" t="s">
        <v>549</v>
      </c>
      <c r="C443" s="245" t="s">
        <v>234</v>
      </c>
      <c r="D443" s="245" t="s">
        <v>234</v>
      </c>
      <c r="E443" s="245" t="s">
        <v>232</v>
      </c>
      <c r="F443" s="245" t="s">
        <v>232</v>
      </c>
      <c r="G443" s="245" t="s">
        <v>234</v>
      </c>
      <c r="H443" s="245" t="s">
        <v>234</v>
      </c>
      <c r="I443" s="245" t="s">
        <v>234</v>
      </c>
      <c r="J443" s="245" t="s">
        <v>233</v>
      </c>
      <c r="K443" s="245" t="s">
        <v>234</v>
      </c>
      <c r="L443" s="245" t="s">
        <v>234</v>
      </c>
      <c r="M443" s="245" t="s">
        <v>233</v>
      </c>
      <c r="N443" s="245" t="s">
        <v>233</v>
      </c>
      <c r="O443" s="245" t="s">
        <v>233</v>
      </c>
      <c r="P443" s="245" t="s">
        <v>233</v>
      </c>
      <c r="Q443" s="245" t="s">
        <v>233</v>
      </c>
      <c r="R443" s="245" t="s">
        <v>233</v>
      </c>
      <c r="S443" s="245" t="s">
        <v>233</v>
      </c>
      <c r="T443" s="245" t="s">
        <v>233</v>
      </c>
      <c r="U443" s="245" t="s">
        <v>233</v>
      </c>
      <c r="V443" s="245" t="s">
        <v>233</v>
      </c>
    </row>
    <row r="444" spans="1:42" x14ac:dyDescent="0.3">
      <c r="A444" s="245">
        <v>121230</v>
      </c>
      <c r="B444" s="245" t="s">
        <v>549</v>
      </c>
      <c r="C444" s="245" t="s">
        <v>234</v>
      </c>
      <c r="D444" s="245" t="s">
        <v>232</v>
      </c>
      <c r="E444" s="245" t="s">
        <v>232</v>
      </c>
      <c r="F444" s="245" t="s">
        <v>232</v>
      </c>
      <c r="G444" s="245" t="s">
        <v>232</v>
      </c>
      <c r="H444" s="245" t="s">
        <v>232</v>
      </c>
      <c r="I444" s="245" t="s">
        <v>232</v>
      </c>
      <c r="J444" s="245" t="s">
        <v>232</v>
      </c>
      <c r="K444" s="245" t="s">
        <v>232</v>
      </c>
      <c r="L444" s="245" t="s">
        <v>232</v>
      </c>
      <c r="M444" s="245" t="s">
        <v>234</v>
      </c>
      <c r="N444" s="245" t="s">
        <v>232</v>
      </c>
      <c r="O444" s="245" t="s">
        <v>234</v>
      </c>
      <c r="P444" s="245" t="s">
        <v>234</v>
      </c>
      <c r="Q444" s="245" t="s">
        <v>232</v>
      </c>
      <c r="R444" s="245" t="s">
        <v>234</v>
      </c>
      <c r="S444" s="245" t="s">
        <v>233</v>
      </c>
      <c r="T444" s="245" t="s">
        <v>234</v>
      </c>
      <c r="U444" s="245" t="s">
        <v>234</v>
      </c>
      <c r="V444" s="245" t="s">
        <v>234</v>
      </c>
      <c r="W444" s="245" t="s">
        <v>406</v>
      </c>
      <c r="X444" s="245" t="s">
        <v>406</v>
      </c>
      <c r="Y444" s="245" t="s">
        <v>406</v>
      </c>
      <c r="Z444" s="245" t="s">
        <v>406</v>
      </c>
      <c r="AA444" s="245" t="s">
        <v>406</v>
      </c>
      <c r="AB444" s="245" t="s">
        <v>406</v>
      </c>
      <c r="AC444" s="245" t="s">
        <v>406</v>
      </c>
      <c r="AD444" s="245" t="s">
        <v>406</v>
      </c>
      <c r="AE444" s="245" t="s">
        <v>406</v>
      </c>
      <c r="AF444" s="245" t="s">
        <v>406</v>
      </c>
      <c r="AG444" s="245" t="s">
        <v>406</v>
      </c>
      <c r="AH444" s="245" t="s">
        <v>406</v>
      </c>
      <c r="AI444" s="245" t="s">
        <v>406</v>
      </c>
      <c r="AJ444" s="245" t="s">
        <v>406</v>
      </c>
      <c r="AK444" s="245" t="s">
        <v>406</v>
      </c>
      <c r="AL444" s="245" t="s">
        <v>406</v>
      </c>
      <c r="AM444" s="245" t="s">
        <v>406</v>
      </c>
      <c r="AN444" s="245" t="s">
        <v>406</v>
      </c>
      <c r="AO444" s="245" t="s">
        <v>406</v>
      </c>
      <c r="AP444" s="245" t="s">
        <v>406</v>
      </c>
    </row>
    <row r="445" spans="1:42" x14ac:dyDescent="0.3">
      <c r="A445" s="245">
        <v>121233</v>
      </c>
      <c r="B445" s="245" t="s">
        <v>549</v>
      </c>
      <c r="C445" s="245" t="s">
        <v>234</v>
      </c>
      <c r="D445" s="245" t="s">
        <v>234</v>
      </c>
      <c r="E445" s="245" t="s">
        <v>234</v>
      </c>
      <c r="F445" s="245" t="s">
        <v>232</v>
      </c>
      <c r="G445" s="245" t="s">
        <v>234</v>
      </c>
      <c r="H445" s="245" t="s">
        <v>234</v>
      </c>
      <c r="I445" s="245" t="s">
        <v>234</v>
      </c>
      <c r="J445" s="245" t="s">
        <v>234</v>
      </c>
      <c r="K445" s="245" t="s">
        <v>232</v>
      </c>
      <c r="L445" s="245" t="s">
        <v>234</v>
      </c>
      <c r="M445" s="245" t="s">
        <v>234</v>
      </c>
      <c r="N445" s="245" t="s">
        <v>232</v>
      </c>
      <c r="O445" s="245" t="s">
        <v>234</v>
      </c>
      <c r="P445" s="245" t="s">
        <v>232</v>
      </c>
      <c r="Q445" s="245" t="s">
        <v>232</v>
      </c>
      <c r="R445" s="245" t="s">
        <v>234</v>
      </c>
      <c r="S445" s="245" t="s">
        <v>234</v>
      </c>
      <c r="T445" s="245" t="s">
        <v>234</v>
      </c>
      <c r="U445" s="245" t="s">
        <v>233</v>
      </c>
      <c r="V445" s="245" t="s">
        <v>234</v>
      </c>
    </row>
    <row r="446" spans="1:42" x14ac:dyDescent="0.3">
      <c r="A446" s="245">
        <v>121234</v>
      </c>
      <c r="B446" s="245" t="s">
        <v>549</v>
      </c>
      <c r="C446" s="245" t="s">
        <v>234</v>
      </c>
      <c r="D446" s="245" t="s">
        <v>232</v>
      </c>
      <c r="E446" s="245" t="s">
        <v>232</v>
      </c>
      <c r="F446" s="245" t="s">
        <v>234</v>
      </c>
      <c r="G446" s="245" t="s">
        <v>232</v>
      </c>
      <c r="H446" s="245" t="s">
        <v>234</v>
      </c>
      <c r="I446" s="245" t="s">
        <v>232</v>
      </c>
      <c r="J446" s="245" t="s">
        <v>234</v>
      </c>
      <c r="K446" s="245" t="s">
        <v>232</v>
      </c>
      <c r="L446" s="245" t="s">
        <v>232</v>
      </c>
      <c r="M446" s="245" t="s">
        <v>232</v>
      </c>
      <c r="N446" s="245" t="s">
        <v>232</v>
      </c>
      <c r="O446" s="245" t="s">
        <v>234</v>
      </c>
      <c r="P446" s="245" t="s">
        <v>232</v>
      </c>
      <c r="Q446" s="245" t="s">
        <v>234</v>
      </c>
      <c r="R446" s="245" t="s">
        <v>233</v>
      </c>
      <c r="S446" s="245" t="s">
        <v>234</v>
      </c>
      <c r="T446" s="245" t="s">
        <v>233</v>
      </c>
      <c r="U446" s="245" t="s">
        <v>234</v>
      </c>
      <c r="V446" s="245" t="s">
        <v>233</v>
      </c>
    </row>
    <row r="447" spans="1:42" x14ac:dyDescent="0.3">
      <c r="A447" s="245">
        <v>121266</v>
      </c>
      <c r="B447" s="245" t="s">
        <v>549</v>
      </c>
      <c r="C447" s="245" t="s">
        <v>232</v>
      </c>
      <c r="D447" s="245" t="s">
        <v>232</v>
      </c>
      <c r="E447" s="245" t="s">
        <v>234</v>
      </c>
      <c r="F447" s="245" t="s">
        <v>232</v>
      </c>
      <c r="G447" s="245" t="s">
        <v>232</v>
      </c>
      <c r="H447" s="245" t="s">
        <v>234</v>
      </c>
      <c r="I447" s="245" t="s">
        <v>232</v>
      </c>
      <c r="J447" s="245" t="s">
        <v>234</v>
      </c>
      <c r="K447" s="245" t="s">
        <v>232</v>
      </c>
      <c r="L447" s="245" t="s">
        <v>234</v>
      </c>
      <c r="M447" s="245" t="s">
        <v>233</v>
      </c>
      <c r="N447" s="245" t="s">
        <v>234</v>
      </c>
      <c r="O447" s="245" t="s">
        <v>233</v>
      </c>
      <c r="P447" s="245" t="s">
        <v>234</v>
      </c>
      <c r="Q447" s="245" t="s">
        <v>234</v>
      </c>
      <c r="R447" s="245" t="s">
        <v>233</v>
      </c>
      <c r="S447" s="245" t="s">
        <v>233</v>
      </c>
      <c r="T447" s="245" t="s">
        <v>234</v>
      </c>
      <c r="U447" s="245" t="s">
        <v>234</v>
      </c>
      <c r="V447" s="245" t="s">
        <v>234</v>
      </c>
      <c r="W447" s="245" t="s">
        <v>406</v>
      </c>
      <c r="X447" s="245" t="s">
        <v>406</v>
      </c>
      <c r="Y447" s="245" t="s">
        <v>406</v>
      </c>
      <c r="Z447" s="245" t="s">
        <v>406</v>
      </c>
      <c r="AA447" s="245" t="s">
        <v>406</v>
      </c>
      <c r="AB447" s="245" t="s">
        <v>406</v>
      </c>
      <c r="AC447" s="245" t="s">
        <v>406</v>
      </c>
      <c r="AD447" s="245" t="s">
        <v>406</v>
      </c>
      <c r="AE447" s="245" t="s">
        <v>406</v>
      </c>
      <c r="AF447" s="245" t="s">
        <v>406</v>
      </c>
      <c r="AG447" s="245" t="s">
        <v>406</v>
      </c>
      <c r="AH447" s="245" t="s">
        <v>406</v>
      </c>
      <c r="AI447" s="245" t="s">
        <v>406</v>
      </c>
      <c r="AJ447" s="245" t="s">
        <v>406</v>
      </c>
      <c r="AK447" s="245" t="s">
        <v>406</v>
      </c>
      <c r="AL447" s="245" t="s">
        <v>406</v>
      </c>
      <c r="AM447" s="245" t="s">
        <v>406</v>
      </c>
      <c r="AN447" s="245" t="s">
        <v>406</v>
      </c>
      <c r="AO447" s="245" t="s">
        <v>406</v>
      </c>
      <c r="AP447" s="245" t="s">
        <v>406</v>
      </c>
    </row>
    <row r="448" spans="1:42" x14ac:dyDescent="0.3">
      <c r="A448" s="245">
        <v>121269</v>
      </c>
      <c r="B448" s="245" t="s">
        <v>549</v>
      </c>
      <c r="C448" s="245" t="s">
        <v>234</v>
      </c>
      <c r="D448" s="245" t="s">
        <v>234</v>
      </c>
      <c r="E448" s="245" t="s">
        <v>232</v>
      </c>
      <c r="F448" s="245" t="s">
        <v>232</v>
      </c>
      <c r="G448" s="245" t="s">
        <v>232</v>
      </c>
      <c r="H448" s="245" t="s">
        <v>232</v>
      </c>
      <c r="I448" s="245" t="s">
        <v>232</v>
      </c>
      <c r="J448" s="245" t="s">
        <v>232</v>
      </c>
      <c r="K448" s="245" t="s">
        <v>232</v>
      </c>
      <c r="L448" s="245" t="s">
        <v>232</v>
      </c>
      <c r="M448" s="245" t="s">
        <v>234</v>
      </c>
      <c r="N448" s="245" t="s">
        <v>233</v>
      </c>
      <c r="O448" s="245" t="s">
        <v>233</v>
      </c>
      <c r="P448" s="245" t="s">
        <v>234</v>
      </c>
      <c r="Q448" s="245" t="s">
        <v>233</v>
      </c>
      <c r="R448" s="245" t="s">
        <v>233</v>
      </c>
      <c r="S448" s="245" t="s">
        <v>233</v>
      </c>
      <c r="T448" s="245" t="s">
        <v>233</v>
      </c>
      <c r="U448" s="245" t="s">
        <v>233</v>
      </c>
      <c r="V448" s="245" t="s">
        <v>233</v>
      </c>
      <c r="W448" s="245" t="s">
        <v>406</v>
      </c>
      <c r="X448" s="245" t="s">
        <v>406</v>
      </c>
      <c r="Y448" s="245" t="s">
        <v>406</v>
      </c>
      <c r="Z448" s="245" t="s">
        <v>406</v>
      </c>
      <c r="AA448" s="245" t="s">
        <v>406</v>
      </c>
      <c r="AB448" s="245" t="s">
        <v>406</v>
      </c>
      <c r="AC448" s="245" t="s">
        <v>406</v>
      </c>
      <c r="AD448" s="245" t="s">
        <v>406</v>
      </c>
      <c r="AE448" s="245" t="s">
        <v>406</v>
      </c>
      <c r="AF448" s="245" t="s">
        <v>406</v>
      </c>
      <c r="AG448" s="245" t="s">
        <v>406</v>
      </c>
      <c r="AH448" s="245" t="s">
        <v>406</v>
      </c>
      <c r="AI448" s="245" t="s">
        <v>406</v>
      </c>
      <c r="AJ448" s="245" t="s">
        <v>406</v>
      </c>
      <c r="AK448" s="245" t="s">
        <v>406</v>
      </c>
      <c r="AL448" s="245" t="s">
        <v>406</v>
      </c>
      <c r="AM448" s="245" t="s">
        <v>406</v>
      </c>
      <c r="AN448" s="245" t="s">
        <v>406</v>
      </c>
      <c r="AO448" s="245" t="s">
        <v>406</v>
      </c>
      <c r="AP448" s="245" t="s">
        <v>406</v>
      </c>
    </row>
    <row r="449" spans="1:42" x14ac:dyDescent="0.3">
      <c r="A449" s="245">
        <v>121276</v>
      </c>
      <c r="B449" s="245" t="s">
        <v>549</v>
      </c>
      <c r="C449" s="245" t="s">
        <v>232</v>
      </c>
      <c r="D449" s="245" t="s">
        <v>232</v>
      </c>
      <c r="E449" s="245" t="s">
        <v>232</v>
      </c>
      <c r="F449" s="245" t="s">
        <v>232</v>
      </c>
      <c r="G449" s="245" t="s">
        <v>234</v>
      </c>
      <c r="H449" s="245" t="s">
        <v>234</v>
      </c>
      <c r="I449" s="245" t="s">
        <v>233</v>
      </c>
      <c r="J449" s="245" t="s">
        <v>234</v>
      </c>
      <c r="K449" s="245" t="s">
        <v>234</v>
      </c>
      <c r="L449" s="245" t="s">
        <v>234</v>
      </c>
      <c r="M449" s="245" t="s">
        <v>233</v>
      </c>
      <c r="N449" s="245" t="s">
        <v>233</v>
      </c>
      <c r="O449" s="245" t="s">
        <v>233</v>
      </c>
      <c r="P449" s="245" t="s">
        <v>233</v>
      </c>
      <c r="Q449" s="245" t="s">
        <v>233</v>
      </c>
      <c r="R449" s="245" t="s">
        <v>233</v>
      </c>
      <c r="S449" s="245" t="s">
        <v>233</v>
      </c>
      <c r="T449" s="245" t="s">
        <v>233</v>
      </c>
      <c r="U449" s="245" t="s">
        <v>233</v>
      </c>
      <c r="V449" s="245" t="s">
        <v>233</v>
      </c>
    </row>
    <row r="450" spans="1:42" x14ac:dyDescent="0.3">
      <c r="A450" s="245">
        <v>121283</v>
      </c>
      <c r="B450" s="245" t="s">
        <v>549</v>
      </c>
      <c r="C450" s="245" t="s">
        <v>232</v>
      </c>
      <c r="D450" s="245" t="s">
        <v>232</v>
      </c>
      <c r="E450" s="245" t="s">
        <v>232</v>
      </c>
      <c r="F450" s="245" t="s">
        <v>234</v>
      </c>
      <c r="G450" s="245" t="s">
        <v>234</v>
      </c>
      <c r="H450" s="245" t="s">
        <v>232</v>
      </c>
      <c r="I450" s="245" t="s">
        <v>232</v>
      </c>
      <c r="J450" s="245" t="s">
        <v>234</v>
      </c>
      <c r="K450" s="245" t="s">
        <v>233</v>
      </c>
      <c r="L450" s="245" t="s">
        <v>234</v>
      </c>
      <c r="M450" s="245" t="s">
        <v>234</v>
      </c>
      <c r="N450" s="245" t="s">
        <v>233</v>
      </c>
      <c r="O450" s="245" t="s">
        <v>233</v>
      </c>
      <c r="P450" s="245" t="s">
        <v>233</v>
      </c>
      <c r="Q450" s="245" t="s">
        <v>233</v>
      </c>
      <c r="R450" s="245" t="s">
        <v>233</v>
      </c>
      <c r="S450" s="245" t="s">
        <v>233</v>
      </c>
      <c r="T450" s="245" t="s">
        <v>233</v>
      </c>
      <c r="U450" s="245" t="s">
        <v>233</v>
      </c>
      <c r="V450" s="245" t="s">
        <v>233</v>
      </c>
      <c r="W450" s="245" t="s">
        <v>406</v>
      </c>
      <c r="X450" s="245" t="s">
        <v>406</v>
      </c>
      <c r="Y450" s="245" t="s">
        <v>406</v>
      </c>
      <c r="Z450" s="245" t="s">
        <v>406</v>
      </c>
      <c r="AA450" s="245" t="s">
        <v>406</v>
      </c>
      <c r="AB450" s="245" t="s">
        <v>406</v>
      </c>
      <c r="AC450" s="245" t="s">
        <v>406</v>
      </c>
      <c r="AD450" s="245" t="s">
        <v>406</v>
      </c>
      <c r="AE450" s="245" t="s">
        <v>406</v>
      </c>
      <c r="AF450" s="245" t="s">
        <v>406</v>
      </c>
      <c r="AG450" s="245" t="s">
        <v>406</v>
      </c>
      <c r="AH450" s="245" t="s">
        <v>406</v>
      </c>
      <c r="AI450" s="245" t="s">
        <v>406</v>
      </c>
      <c r="AJ450" s="245" t="s">
        <v>406</v>
      </c>
      <c r="AK450" s="245" t="s">
        <v>406</v>
      </c>
      <c r="AL450" s="245" t="s">
        <v>406</v>
      </c>
      <c r="AM450" s="245" t="s">
        <v>406</v>
      </c>
      <c r="AN450" s="245" t="s">
        <v>406</v>
      </c>
      <c r="AO450" s="245" t="s">
        <v>406</v>
      </c>
      <c r="AP450" s="245" t="s">
        <v>406</v>
      </c>
    </row>
    <row r="451" spans="1:42" x14ac:dyDescent="0.3">
      <c r="A451" s="245">
        <v>121293</v>
      </c>
      <c r="B451" s="245" t="s">
        <v>549</v>
      </c>
      <c r="C451" s="245" t="s">
        <v>232</v>
      </c>
      <c r="D451" s="245" t="s">
        <v>232</v>
      </c>
      <c r="E451" s="245" t="s">
        <v>232</v>
      </c>
      <c r="F451" s="245" t="s">
        <v>232</v>
      </c>
      <c r="G451" s="245" t="s">
        <v>234</v>
      </c>
      <c r="H451" s="245" t="s">
        <v>234</v>
      </c>
      <c r="I451" s="245" t="s">
        <v>234</v>
      </c>
      <c r="J451" s="245" t="s">
        <v>232</v>
      </c>
      <c r="K451" s="245" t="s">
        <v>232</v>
      </c>
      <c r="L451" s="245" t="s">
        <v>234</v>
      </c>
      <c r="M451" s="245" t="s">
        <v>234</v>
      </c>
      <c r="N451" s="245" t="s">
        <v>233</v>
      </c>
      <c r="O451" s="245" t="s">
        <v>233</v>
      </c>
      <c r="P451" s="245" t="s">
        <v>234</v>
      </c>
      <c r="Q451" s="245" t="s">
        <v>234</v>
      </c>
      <c r="R451" s="245" t="s">
        <v>233</v>
      </c>
      <c r="S451" s="245" t="s">
        <v>233</v>
      </c>
      <c r="T451" s="245" t="s">
        <v>233</v>
      </c>
      <c r="U451" s="245" t="s">
        <v>233</v>
      </c>
      <c r="V451" s="245" t="s">
        <v>233</v>
      </c>
    </row>
    <row r="452" spans="1:42" x14ac:dyDescent="0.3">
      <c r="A452" s="245">
        <v>121305</v>
      </c>
      <c r="B452" s="245" t="s">
        <v>549</v>
      </c>
      <c r="C452" s="245" t="s">
        <v>234</v>
      </c>
      <c r="D452" s="245" t="s">
        <v>234</v>
      </c>
      <c r="E452" s="245" t="s">
        <v>232</v>
      </c>
      <c r="F452" s="245" t="s">
        <v>232</v>
      </c>
      <c r="G452" s="245" t="s">
        <v>232</v>
      </c>
      <c r="H452" s="245" t="s">
        <v>234</v>
      </c>
      <c r="I452" s="245" t="s">
        <v>234</v>
      </c>
      <c r="J452" s="245" t="s">
        <v>234</v>
      </c>
      <c r="K452" s="245" t="s">
        <v>234</v>
      </c>
      <c r="L452" s="245" t="s">
        <v>234</v>
      </c>
      <c r="M452" s="245" t="s">
        <v>234</v>
      </c>
      <c r="N452" s="245" t="s">
        <v>232</v>
      </c>
      <c r="O452" s="245" t="s">
        <v>234</v>
      </c>
      <c r="P452" s="245" t="s">
        <v>234</v>
      </c>
      <c r="Q452" s="245" t="s">
        <v>234</v>
      </c>
      <c r="R452" s="245" t="s">
        <v>234</v>
      </c>
      <c r="S452" s="245" t="s">
        <v>234</v>
      </c>
      <c r="T452" s="245" t="s">
        <v>234</v>
      </c>
      <c r="U452" s="245" t="s">
        <v>232</v>
      </c>
      <c r="V452" s="245" t="s">
        <v>234</v>
      </c>
      <c r="W452" s="245" t="s">
        <v>406</v>
      </c>
      <c r="X452" s="245" t="s">
        <v>406</v>
      </c>
      <c r="Y452" s="245" t="s">
        <v>406</v>
      </c>
      <c r="Z452" s="245" t="s">
        <v>406</v>
      </c>
      <c r="AA452" s="245" t="s">
        <v>406</v>
      </c>
      <c r="AB452" s="245" t="s">
        <v>406</v>
      </c>
      <c r="AC452" s="245" t="s">
        <v>406</v>
      </c>
      <c r="AD452" s="245" t="s">
        <v>406</v>
      </c>
      <c r="AE452" s="245" t="s">
        <v>406</v>
      </c>
      <c r="AF452" s="245" t="s">
        <v>406</v>
      </c>
      <c r="AG452" s="245" t="s">
        <v>406</v>
      </c>
      <c r="AH452" s="245" t="s">
        <v>406</v>
      </c>
      <c r="AI452" s="245" t="s">
        <v>406</v>
      </c>
      <c r="AJ452" s="245" t="s">
        <v>406</v>
      </c>
      <c r="AK452" s="245" t="s">
        <v>406</v>
      </c>
      <c r="AL452" s="245" t="s">
        <v>406</v>
      </c>
      <c r="AM452" s="245" t="s">
        <v>406</v>
      </c>
      <c r="AN452" s="245" t="s">
        <v>406</v>
      </c>
      <c r="AO452" s="245" t="s">
        <v>406</v>
      </c>
      <c r="AP452" s="245" t="s">
        <v>406</v>
      </c>
    </row>
    <row r="453" spans="1:42" x14ac:dyDescent="0.3">
      <c r="A453" s="245">
        <v>121306</v>
      </c>
      <c r="B453" s="245" t="s">
        <v>549</v>
      </c>
      <c r="C453" s="245" t="s">
        <v>232</v>
      </c>
      <c r="D453" s="245" t="s">
        <v>232</v>
      </c>
      <c r="E453" s="245" t="s">
        <v>232</v>
      </c>
      <c r="F453" s="245" t="s">
        <v>232</v>
      </c>
      <c r="G453" s="245" t="s">
        <v>232</v>
      </c>
      <c r="H453" s="245" t="s">
        <v>234</v>
      </c>
      <c r="I453" s="245" t="s">
        <v>234</v>
      </c>
      <c r="J453" s="245" t="s">
        <v>232</v>
      </c>
      <c r="K453" s="245" t="s">
        <v>234</v>
      </c>
      <c r="L453" s="245" t="s">
        <v>234</v>
      </c>
      <c r="M453" s="245" t="s">
        <v>232</v>
      </c>
      <c r="N453" s="245" t="s">
        <v>234</v>
      </c>
      <c r="O453" s="245" t="s">
        <v>232</v>
      </c>
      <c r="P453" s="245" t="s">
        <v>234</v>
      </c>
      <c r="Q453" s="245" t="s">
        <v>234</v>
      </c>
      <c r="R453" s="245" t="s">
        <v>233</v>
      </c>
      <c r="S453" s="245" t="s">
        <v>233</v>
      </c>
      <c r="T453" s="245" t="s">
        <v>233</v>
      </c>
      <c r="U453" s="245" t="s">
        <v>233</v>
      </c>
      <c r="V453" s="245" t="s">
        <v>233</v>
      </c>
    </row>
    <row r="454" spans="1:42" x14ac:dyDescent="0.3">
      <c r="A454" s="245">
        <v>121315</v>
      </c>
      <c r="B454" s="245" t="s">
        <v>549</v>
      </c>
      <c r="C454" s="245" t="s">
        <v>232</v>
      </c>
      <c r="D454" s="245" t="s">
        <v>232</v>
      </c>
      <c r="E454" s="245" t="s">
        <v>232</v>
      </c>
      <c r="F454" s="245" t="s">
        <v>232</v>
      </c>
      <c r="G454" s="245" t="s">
        <v>232</v>
      </c>
      <c r="H454" s="245" t="s">
        <v>232</v>
      </c>
      <c r="I454" s="245" t="s">
        <v>234</v>
      </c>
      <c r="J454" s="245" t="s">
        <v>232</v>
      </c>
      <c r="K454" s="245" t="s">
        <v>232</v>
      </c>
      <c r="L454" s="245" t="s">
        <v>234</v>
      </c>
      <c r="M454" s="245" t="s">
        <v>232</v>
      </c>
      <c r="N454" s="245" t="s">
        <v>232</v>
      </c>
      <c r="O454" s="245" t="s">
        <v>234</v>
      </c>
      <c r="P454" s="245" t="s">
        <v>232</v>
      </c>
      <c r="Q454" s="245" t="s">
        <v>234</v>
      </c>
      <c r="R454" s="245" t="s">
        <v>234</v>
      </c>
      <c r="S454" s="245" t="s">
        <v>232</v>
      </c>
      <c r="T454" s="245" t="s">
        <v>234</v>
      </c>
      <c r="U454" s="245" t="s">
        <v>232</v>
      </c>
      <c r="V454" s="245" t="s">
        <v>234</v>
      </c>
      <c r="W454" s="245" t="s">
        <v>406</v>
      </c>
      <c r="X454" s="245" t="s">
        <v>406</v>
      </c>
      <c r="Y454" s="245" t="s">
        <v>406</v>
      </c>
      <c r="Z454" s="245" t="s">
        <v>406</v>
      </c>
      <c r="AA454" s="245" t="s">
        <v>406</v>
      </c>
      <c r="AB454" s="245" t="s">
        <v>406</v>
      </c>
      <c r="AC454" s="245" t="s">
        <v>406</v>
      </c>
      <c r="AD454" s="245" t="s">
        <v>406</v>
      </c>
      <c r="AE454" s="245" t="s">
        <v>406</v>
      </c>
      <c r="AF454" s="245" t="s">
        <v>406</v>
      </c>
      <c r="AG454" s="245" t="s">
        <v>406</v>
      </c>
      <c r="AH454" s="245" t="s">
        <v>406</v>
      </c>
      <c r="AI454" s="245" t="s">
        <v>406</v>
      </c>
      <c r="AJ454" s="245" t="s">
        <v>406</v>
      </c>
      <c r="AK454" s="245" t="s">
        <v>406</v>
      </c>
      <c r="AL454" s="245" t="s">
        <v>406</v>
      </c>
      <c r="AM454" s="245" t="s">
        <v>406</v>
      </c>
      <c r="AN454" s="245" t="s">
        <v>406</v>
      </c>
      <c r="AO454" s="245" t="s">
        <v>406</v>
      </c>
      <c r="AP454" s="245" t="s">
        <v>406</v>
      </c>
    </row>
    <row r="455" spans="1:42" x14ac:dyDescent="0.3">
      <c r="A455" s="245">
        <v>121329</v>
      </c>
      <c r="B455" s="245" t="s">
        <v>549</v>
      </c>
      <c r="C455" s="245" t="s">
        <v>234</v>
      </c>
      <c r="D455" s="245" t="s">
        <v>232</v>
      </c>
      <c r="E455" s="245" t="s">
        <v>232</v>
      </c>
      <c r="F455" s="245" t="s">
        <v>232</v>
      </c>
      <c r="G455" s="245" t="s">
        <v>232</v>
      </c>
      <c r="H455" s="245" t="s">
        <v>234</v>
      </c>
      <c r="I455" s="245" t="s">
        <v>234</v>
      </c>
      <c r="J455" s="245" t="s">
        <v>234</v>
      </c>
      <c r="K455" s="245" t="s">
        <v>234</v>
      </c>
      <c r="L455" s="245" t="s">
        <v>232</v>
      </c>
      <c r="M455" s="245" t="s">
        <v>234</v>
      </c>
      <c r="N455" s="245" t="s">
        <v>232</v>
      </c>
      <c r="O455" s="245" t="s">
        <v>233</v>
      </c>
      <c r="P455" s="245" t="s">
        <v>234</v>
      </c>
      <c r="Q455" s="245" t="s">
        <v>233</v>
      </c>
      <c r="R455" s="245" t="s">
        <v>233</v>
      </c>
      <c r="S455" s="245" t="s">
        <v>233</v>
      </c>
      <c r="T455" s="245" t="s">
        <v>233</v>
      </c>
      <c r="U455" s="245" t="s">
        <v>233</v>
      </c>
      <c r="V455" s="245" t="s">
        <v>233</v>
      </c>
      <c r="W455" s="245" t="s">
        <v>406</v>
      </c>
      <c r="X455" s="245" t="s">
        <v>406</v>
      </c>
      <c r="Y455" s="245" t="s">
        <v>406</v>
      </c>
      <c r="Z455" s="245" t="s">
        <v>406</v>
      </c>
      <c r="AA455" s="245" t="s">
        <v>406</v>
      </c>
      <c r="AB455" s="245" t="s">
        <v>406</v>
      </c>
      <c r="AC455" s="245" t="s">
        <v>406</v>
      </c>
      <c r="AD455" s="245" t="s">
        <v>406</v>
      </c>
      <c r="AE455" s="245" t="s">
        <v>406</v>
      </c>
      <c r="AF455" s="245" t="s">
        <v>406</v>
      </c>
      <c r="AG455" s="245" t="s">
        <v>406</v>
      </c>
      <c r="AH455" s="245" t="s">
        <v>406</v>
      </c>
      <c r="AI455" s="245" t="s">
        <v>406</v>
      </c>
      <c r="AJ455" s="245" t="s">
        <v>406</v>
      </c>
      <c r="AK455" s="245" t="s">
        <v>406</v>
      </c>
      <c r="AL455" s="245" t="s">
        <v>406</v>
      </c>
      <c r="AM455" s="245" t="s">
        <v>406</v>
      </c>
      <c r="AN455" s="245" t="s">
        <v>406</v>
      </c>
      <c r="AO455" s="245" t="s">
        <v>406</v>
      </c>
      <c r="AP455" s="245" t="s">
        <v>406</v>
      </c>
    </row>
    <row r="456" spans="1:42" x14ac:dyDescent="0.3">
      <c r="A456" s="245">
        <v>121333</v>
      </c>
      <c r="B456" s="245" t="s">
        <v>549</v>
      </c>
      <c r="C456" s="245" t="s">
        <v>234</v>
      </c>
      <c r="D456" s="245" t="s">
        <v>232</v>
      </c>
      <c r="E456" s="245" t="s">
        <v>232</v>
      </c>
      <c r="F456" s="245" t="s">
        <v>232</v>
      </c>
      <c r="G456" s="245" t="s">
        <v>232</v>
      </c>
      <c r="H456" s="245" t="s">
        <v>234</v>
      </c>
      <c r="I456" s="245" t="s">
        <v>234</v>
      </c>
      <c r="J456" s="245" t="s">
        <v>232</v>
      </c>
      <c r="K456" s="245" t="s">
        <v>232</v>
      </c>
      <c r="L456" s="245" t="s">
        <v>232</v>
      </c>
      <c r="M456" s="245" t="s">
        <v>232</v>
      </c>
      <c r="N456" s="245" t="s">
        <v>232</v>
      </c>
      <c r="O456" s="245" t="s">
        <v>232</v>
      </c>
      <c r="P456" s="245" t="s">
        <v>234</v>
      </c>
      <c r="Q456" s="245" t="s">
        <v>234</v>
      </c>
      <c r="R456" s="245" t="s">
        <v>232</v>
      </c>
      <c r="S456" s="245" t="s">
        <v>234</v>
      </c>
      <c r="T456" s="245" t="s">
        <v>232</v>
      </c>
      <c r="U456" s="245" t="s">
        <v>232</v>
      </c>
      <c r="V456" s="245" t="s">
        <v>234</v>
      </c>
      <c r="W456" s="245" t="s">
        <v>406</v>
      </c>
      <c r="X456" s="245" t="s">
        <v>406</v>
      </c>
      <c r="Y456" s="245" t="s">
        <v>406</v>
      </c>
      <c r="Z456" s="245" t="s">
        <v>406</v>
      </c>
      <c r="AA456" s="245" t="s">
        <v>406</v>
      </c>
      <c r="AB456" s="245" t="s">
        <v>406</v>
      </c>
      <c r="AC456" s="245" t="s">
        <v>406</v>
      </c>
      <c r="AD456" s="245" t="s">
        <v>406</v>
      </c>
      <c r="AE456" s="245" t="s">
        <v>406</v>
      </c>
      <c r="AF456" s="245" t="s">
        <v>406</v>
      </c>
      <c r="AG456" s="245" t="s">
        <v>406</v>
      </c>
      <c r="AH456" s="245" t="s">
        <v>406</v>
      </c>
      <c r="AI456" s="245" t="s">
        <v>406</v>
      </c>
      <c r="AJ456" s="245" t="s">
        <v>406</v>
      </c>
      <c r="AK456" s="245" t="s">
        <v>406</v>
      </c>
      <c r="AL456" s="245" t="s">
        <v>406</v>
      </c>
      <c r="AM456" s="245" t="s">
        <v>406</v>
      </c>
      <c r="AN456" s="245" t="s">
        <v>406</v>
      </c>
      <c r="AO456" s="245" t="s">
        <v>406</v>
      </c>
      <c r="AP456" s="245" t="s">
        <v>406</v>
      </c>
    </row>
    <row r="457" spans="1:42" x14ac:dyDescent="0.3">
      <c r="A457" s="245">
        <v>121337</v>
      </c>
      <c r="B457" s="245" t="s">
        <v>549</v>
      </c>
      <c r="C457" s="245" t="s">
        <v>234</v>
      </c>
      <c r="D457" s="245" t="s">
        <v>234</v>
      </c>
      <c r="E457" s="245" t="s">
        <v>234</v>
      </c>
      <c r="F457" s="245" t="s">
        <v>232</v>
      </c>
      <c r="G457" s="245" t="s">
        <v>234</v>
      </c>
      <c r="H457" s="245" t="s">
        <v>234</v>
      </c>
      <c r="I457" s="245" t="s">
        <v>234</v>
      </c>
      <c r="J457" s="245" t="s">
        <v>234</v>
      </c>
      <c r="K457" s="245" t="s">
        <v>234</v>
      </c>
      <c r="L457" s="245" t="s">
        <v>234</v>
      </c>
      <c r="M457" s="245" t="s">
        <v>232</v>
      </c>
      <c r="N457" s="245" t="s">
        <v>234</v>
      </c>
      <c r="O457" s="245" t="s">
        <v>234</v>
      </c>
      <c r="P457" s="245" t="s">
        <v>232</v>
      </c>
      <c r="Q457" s="245" t="s">
        <v>234</v>
      </c>
      <c r="R457" s="245" t="s">
        <v>234</v>
      </c>
      <c r="S457" s="245" t="s">
        <v>234</v>
      </c>
      <c r="T457" s="245" t="s">
        <v>234</v>
      </c>
      <c r="U457" s="245" t="s">
        <v>234</v>
      </c>
      <c r="V457" s="245" t="s">
        <v>233</v>
      </c>
    </row>
    <row r="458" spans="1:42" x14ac:dyDescent="0.3">
      <c r="A458" s="245">
        <v>121340</v>
      </c>
      <c r="B458" s="245" t="s">
        <v>549</v>
      </c>
      <c r="C458" s="245" t="s">
        <v>234</v>
      </c>
      <c r="D458" s="245" t="s">
        <v>234</v>
      </c>
      <c r="E458" s="245" t="s">
        <v>234</v>
      </c>
      <c r="F458" s="245" t="s">
        <v>232</v>
      </c>
      <c r="G458" s="245" t="s">
        <v>234</v>
      </c>
      <c r="H458" s="245" t="s">
        <v>234</v>
      </c>
      <c r="I458" s="245" t="s">
        <v>232</v>
      </c>
      <c r="J458" s="245" t="s">
        <v>232</v>
      </c>
      <c r="K458" s="245" t="s">
        <v>234</v>
      </c>
      <c r="L458" s="245" t="s">
        <v>232</v>
      </c>
      <c r="M458" s="245" t="s">
        <v>232</v>
      </c>
      <c r="N458" s="245" t="s">
        <v>232</v>
      </c>
      <c r="O458" s="245" t="s">
        <v>232</v>
      </c>
      <c r="P458" s="245" t="s">
        <v>232</v>
      </c>
      <c r="Q458" s="245" t="s">
        <v>232</v>
      </c>
      <c r="R458" s="245" t="s">
        <v>233</v>
      </c>
      <c r="S458" s="245" t="s">
        <v>234</v>
      </c>
      <c r="T458" s="245" t="s">
        <v>233</v>
      </c>
      <c r="U458" s="245" t="s">
        <v>234</v>
      </c>
      <c r="V458" s="245" t="s">
        <v>233</v>
      </c>
      <c r="W458" s="245" t="s">
        <v>406</v>
      </c>
      <c r="X458" s="245" t="s">
        <v>406</v>
      </c>
      <c r="Y458" s="245" t="s">
        <v>406</v>
      </c>
      <c r="Z458" s="245" t="s">
        <v>406</v>
      </c>
      <c r="AA458" s="245" t="s">
        <v>406</v>
      </c>
      <c r="AB458" s="245" t="s">
        <v>406</v>
      </c>
      <c r="AC458" s="245" t="s">
        <v>406</v>
      </c>
      <c r="AD458" s="245" t="s">
        <v>406</v>
      </c>
      <c r="AE458" s="245" t="s">
        <v>406</v>
      </c>
      <c r="AF458" s="245" t="s">
        <v>406</v>
      </c>
      <c r="AG458" s="245" t="s">
        <v>406</v>
      </c>
      <c r="AH458" s="245" t="s">
        <v>406</v>
      </c>
      <c r="AI458" s="245" t="s">
        <v>406</v>
      </c>
      <c r="AJ458" s="245" t="s">
        <v>406</v>
      </c>
      <c r="AK458" s="245" t="s">
        <v>406</v>
      </c>
      <c r="AL458" s="245" t="s">
        <v>406</v>
      </c>
      <c r="AM458" s="245" t="s">
        <v>406</v>
      </c>
      <c r="AN458" s="245" t="s">
        <v>406</v>
      </c>
      <c r="AO458" s="245" t="s">
        <v>406</v>
      </c>
      <c r="AP458" s="245" t="s">
        <v>406</v>
      </c>
    </row>
    <row r="459" spans="1:42" x14ac:dyDescent="0.3">
      <c r="A459" s="245">
        <v>121349</v>
      </c>
      <c r="B459" s="245" t="s">
        <v>549</v>
      </c>
      <c r="C459" s="245" t="s">
        <v>232</v>
      </c>
      <c r="D459" s="245" t="s">
        <v>234</v>
      </c>
      <c r="E459" s="245" t="s">
        <v>232</v>
      </c>
      <c r="F459" s="245" t="s">
        <v>232</v>
      </c>
      <c r="G459" s="245" t="s">
        <v>234</v>
      </c>
      <c r="H459" s="245" t="s">
        <v>234</v>
      </c>
      <c r="I459" s="245" t="s">
        <v>232</v>
      </c>
      <c r="J459" s="245" t="s">
        <v>232</v>
      </c>
      <c r="K459" s="245" t="s">
        <v>232</v>
      </c>
      <c r="L459" s="245" t="s">
        <v>232</v>
      </c>
      <c r="M459" s="245" t="s">
        <v>234</v>
      </c>
      <c r="N459" s="245" t="s">
        <v>233</v>
      </c>
      <c r="O459" s="245" t="s">
        <v>233</v>
      </c>
      <c r="P459" s="245" t="s">
        <v>234</v>
      </c>
      <c r="Q459" s="245" t="s">
        <v>233</v>
      </c>
      <c r="R459" s="245" t="s">
        <v>233</v>
      </c>
      <c r="S459" s="245" t="s">
        <v>233</v>
      </c>
      <c r="T459" s="245" t="s">
        <v>233</v>
      </c>
      <c r="U459" s="245" t="s">
        <v>233</v>
      </c>
      <c r="V459" s="245" t="s">
        <v>233</v>
      </c>
      <c r="W459" s="245" t="s">
        <v>406</v>
      </c>
      <c r="X459" s="245" t="s">
        <v>406</v>
      </c>
      <c r="Y459" s="245" t="s">
        <v>406</v>
      </c>
      <c r="Z459" s="245" t="s">
        <v>406</v>
      </c>
      <c r="AA459" s="245" t="s">
        <v>406</v>
      </c>
      <c r="AB459" s="245" t="s">
        <v>406</v>
      </c>
      <c r="AC459" s="245" t="s">
        <v>406</v>
      </c>
      <c r="AD459" s="245" t="s">
        <v>406</v>
      </c>
      <c r="AE459" s="245" t="s">
        <v>406</v>
      </c>
      <c r="AF459" s="245" t="s">
        <v>406</v>
      </c>
      <c r="AG459" s="245" t="s">
        <v>406</v>
      </c>
      <c r="AH459" s="245" t="s">
        <v>406</v>
      </c>
      <c r="AI459" s="245" t="s">
        <v>406</v>
      </c>
      <c r="AJ459" s="245" t="s">
        <v>406</v>
      </c>
      <c r="AK459" s="245" t="s">
        <v>406</v>
      </c>
      <c r="AL459" s="245" t="s">
        <v>406</v>
      </c>
      <c r="AM459" s="245" t="s">
        <v>406</v>
      </c>
      <c r="AN459" s="245" t="s">
        <v>406</v>
      </c>
      <c r="AO459" s="245" t="s">
        <v>406</v>
      </c>
      <c r="AP459" s="245" t="s">
        <v>406</v>
      </c>
    </row>
    <row r="460" spans="1:42" x14ac:dyDescent="0.3">
      <c r="A460" s="245">
        <v>121353</v>
      </c>
      <c r="B460" s="245" t="s">
        <v>549</v>
      </c>
      <c r="C460" s="245" t="s">
        <v>234</v>
      </c>
      <c r="D460" s="245" t="s">
        <v>232</v>
      </c>
      <c r="E460" s="245" t="s">
        <v>234</v>
      </c>
      <c r="F460" s="245" t="s">
        <v>232</v>
      </c>
      <c r="G460" s="245" t="s">
        <v>232</v>
      </c>
      <c r="H460" s="245" t="s">
        <v>234</v>
      </c>
      <c r="I460" s="245" t="s">
        <v>234</v>
      </c>
      <c r="J460" s="245" t="s">
        <v>234</v>
      </c>
      <c r="K460" s="245" t="s">
        <v>234</v>
      </c>
      <c r="L460" s="245" t="s">
        <v>234</v>
      </c>
      <c r="M460" s="245" t="s">
        <v>234</v>
      </c>
      <c r="N460" s="245" t="s">
        <v>232</v>
      </c>
      <c r="O460" s="245" t="s">
        <v>232</v>
      </c>
      <c r="P460" s="245" t="s">
        <v>232</v>
      </c>
      <c r="Q460" s="245" t="s">
        <v>232</v>
      </c>
      <c r="R460" s="245" t="s">
        <v>234</v>
      </c>
      <c r="S460" s="245" t="s">
        <v>234</v>
      </c>
      <c r="T460" s="245" t="s">
        <v>234</v>
      </c>
      <c r="U460" s="245" t="s">
        <v>234</v>
      </c>
      <c r="V460" s="245" t="s">
        <v>234</v>
      </c>
      <c r="W460" s="245" t="s">
        <v>406</v>
      </c>
      <c r="X460" s="245" t="s">
        <v>406</v>
      </c>
      <c r="Y460" s="245" t="s">
        <v>406</v>
      </c>
      <c r="Z460" s="245" t="s">
        <v>406</v>
      </c>
      <c r="AA460" s="245" t="s">
        <v>406</v>
      </c>
      <c r="AB460" s="245" t="s">
        <v>406</v>
      </c>
      <c r="AC460" s="245" t="s">
        <v>406</v>
      </c>
      <c r="AD460" s="245" t="s">
        <v>406</v>
      </c>
      <c r="AE460" s="245" t="s">
        <v>406</v>
      </c>
      <c r="AF460" s="245" t="s">
        <v>406</v>
      </c>
      <c r="AG460" s="245" t="s">
        <v>406</v>
      </c>
      <c r="AH460" s="245" t="s">
        <v>406</v>
      </c>
      <c r="AI460" s="245" t="s">
        <v>406</v>
      </c>
      <c r="AJ460" s="245" t="s">
        <v>406</v>
      </c>
      <c r="AK460" s="245" t="s">
        <v>406</v>
      </c>
      <c r="AL460" s="245" t="s">
        <v>406</v>
      </c>
      <c r="AM460" s="245" t="s">
        <v>406</v>
      </c>
      <c r="AN460" s="245" t="s">
        <v>406</v>
      </c>
      <c r="AO460" s="245" t="s">
        <v>406</v>
      </c>
      <c r="AP460" s="245" t="s">
        <v>406</v>
      </c>
    </row>
    <row r="461" spans="1:42" x14ac:dyDescent="0.3">
      <c r="A461" s="245">
        <v>121360</v>
      </c>
      <c r="B461" s="245" t="s">
        <v>549</v>
      </c>
      <c r="C461" s="245" t="s">
        <v>234</v>
      </c>
      <c r="D461" s="245" t="s">
        <v>234</v>
      </c>
      <c r="E461" s="245" t="s">
        <v>232</v>
      </c>
      <c r="F461" s="245" t="s">
        <v>232</v>
      </c>
      <c r="G461" s="245" t="s">
        <v>234</v>
      </c>
      <c r="H461" s="245" t="s">
        <v>234</v>
      </c>
      <c r="I461" s="245" t="s">
        <v>234</v>
      </c>
      <c r="J461" s="245" t="s">
        <v>234</v>
      </c>
      <c r="K461" s="245" t="s">
        <v>233</v>
      </c>
      <c r="L461" s="245" t="s">
        <v>234</v>
      </c>
      <c r="M461" s="245" t="s">
        <v>234</v>
      </c>
      <c r="N461" s="245" t="s">
        <v>234</v>
      </c>
      <c r="O461" s="245" t="s">
        <v>234</v>
      </c>
      <c r="P461" s="245" t="s">
        <v>234</v>
      </c>
      <c r="Q461" s="245" t="s">
        <v>234</v>
      </c>
      <c r="R461" s="245" t="s">
        <v>233</v>
      </c>
      <c r="S461" s="245" t="s">
        <v>233</v>
      </c>
      <c r="T461" s="245" t="s">
        <v>233</v>
      </c>
      <c r="U461" s="245" t="s">
        <v>233</v>
      </c>
      <c r="V461" s="245" t="s">
        <v>233</v>
      </c>
    </row>
    <row r="462" spans="1:42" x14ac:dyDescent="0.3">
      <c r="A462" s="245">
        <v>121364</v>
      </c>
      <c r="B462" s="245" t="s">
        <v>549</v>
      </c>
      <c r="C462" s="245" t="s">
        <v>233</v>
      </c>
      <c r="D462" s="245" t="s">
        <v>232</v>
      </c>
      <c r="E462" s="245" t="s">
        <v>232</v>
      </c>
      <c r="F462" s="245" t="s">
        <v>232</v>
      </c>
      <c r="G462" s="245" t="s">
        <v>233</v>
      </c>
      <c r="H462" s="245" t="s">
        <v>232</v>
      </c>
      <c r="I462" s="245" t="s">
        <v>232</v>
      </c>
      <c r="J462" s="245" t="s">
        <v>232</v>
      </c>
      <c r="K462" s="245" t="s">
        <v>232</v>
      </c>
      <c r="L462" s="245" t="s">
        <v>232</v>
      </c>
      <c r="M462" s="245" t="s">
        <v>234</v>
      </c>
      <c r="N462" s="245" t="s">
        <v>233</v>
      </c>
      <c r="O462" s="245" t="s">
        <v>233</v>
      </c>
      <c r="P462" s="245" t="s">
        <v>233</v>
      </c>
      <c r="Q462" s="245" t="s">
        <v>233</v>
      </c>
      <c r="R462" s="245" t="s">
        <v>233</v>
      </c>
      <c r="S462" s="245" t="s">
        <v>233</v>
      </c>
      <c r="T462" s="245" t="s">
        <v>233</v>
      </c>
      <c r="U462" s="245" t="s">
        <v>233</v>
      </c>
      <c r="V462" s="245" t="s">
        <v>233</v>
      </c>
      <c r="W462" s="245" t="s">
        <v>406</v>
      </c>
      <c r="X462" s="245" t="s">
        <v>406</v>
      </c>
      <c r="Y462" s="245" t="s">
        <v>406</v>
      </c>
      <c r="Z462" s="245" t="s">
        <v>406</v>
      </c>
      <c r="AA462" s="245" t="s">
        <v>406</v>
      </c>
      <c r="AB462" s="245" t="s">
        <v>406</v>
      </c>
      <c r="AC462" s="245" t="s">
        <v>406</v>
      </c>
      <c r="AD462" s="245" t="s">
        <v>406</v>
      </c>
      <c r="AE462" s="245" t="s">
        <v>406</v>
      </c>
      <c r="AF462" s="245" t="s">
        <v>406</v>
      </c>
      <c r="AG462" s="245" t="s">
        <v>406</v>
      </c>
      <c r="AH462" s="245" t="s">
        <v>406</v>
      </c>
      <c r="AI462" s="245" t="s">
        <v>406</v>
      </c>
      <c r="AJ462" s="245" t="s">
        <v>406</v>
      </c>
      <c r="AK462" s="245" t="s">
        <v>406</v>
      </c>
      <c r="AL462" s="245" t="s">
        <v>406</v>
      </c>
      <c r="AM462" s="245" t="s">
        <v>406</v>
      </c>
      <c r="AN462" s="245" t="s">
        <v>406</v>
      </c>
      <c r="AO462" s="245" t="s">
        <v>406</v>
      </c>
      <c r="AP462" s="245" t="s">
        <v>406</v>
      </c>
    </row>
    <row r="463" spans="1:42" x14ac:dyDescent="0.3">
      <c r="A463" s="245">
        <v>121371</v>
      </c>
      <c r="B463" s="245" t="s">
        <v>549</v>
      </c>
      <c r="C463" s="245" t="s">
        <v>232</v>
      </c>
      <c r="D463" s="245" t="s">
        <v>234</v>
      </c>
      <c r="E463" s="245" t="s">
        <v>232</v>
      </c>
      <c r="F463" s="245" t="s">
        <v>232</v>
      </c>
      <c r="G463" s="245" t="s">
        <v>234</v>
      </c>
      <c r="H463" s="245" t="s">
        <v>234</v>
      </c>
      <c r="I463" s="245" t="s">
        <v>234</v>
      </c>
      <c r="J463" s="245" t="s">
        <v>234</v>
      </c>
      <c r="K463" s="245" t="s">
        <v>234</v>
      </c>
      <c r="L463" s="245" t="s">
        <v>234</v>
      </c>
      <c r="M463" s="245" t="s">
        <v>234</v>
      </c>
      <c r="N463" s="245" t="s">
        <v>234</v>
      </c>
      <c r="O463" s="245" t="s">
        <v>232</v>
      </c>
      <c r="P463" s="245" t="s">
        <v>233</v>
      </c>
      <c r="Q463" s="245" t="s">
        <v>234</v>
      </c>
      <c r="R463" s="245" t="s">
        <v>234</v>
      </c>
      <c r="S463" s="245" t="s">
        <v>234</v>
      </c>
      <c r="T463" s="245" t="s">
        <v>234</v>
      </c>
      <c r="U463" s="245" t="s">
        <v>234</v>
      </c>
      <c r="V463" s="245" t="s">
        <v>234</v>
      </c>
    </row>
    <row r="464" spans="1:42" x14ac:dyDescent="0.3">
      <c r="A464" s="245">
        <v>121383</v>
      </c>
      <c r="B464" s="245" t="s">
        <v>549</v>
      </c>
      <c r="C464" s="245" t="s">
        <v>232</v>
      </c>
      <c r="D464" s="245" t="s">
        <v>234</v>
      </c>
      <c r="E464" s="245" t="s">
        <v>232</v>
      </c>
      <c r="F464" s="245" t="s">
        <v>232</v>
      </c>
      <c r="G464" s="245" t="s">
        <v>234</v>
      </c>
      <c r="H464" s="245" t="s">
        <v>234</v>
      </c>
      <c r="I464" s="245" t="s">
        <v>234</v>
      </c>
      <c r="J464" s="245" t="s">
        <v>234</v>
      </c>
      <c r="K464" s="245" t="s">
        <v>234</v>
      </c>
      <c r="L464" s="245" t="s">
        <v>234</v>
      </c>
      <c r="M464" s="245" t="s">
        <v>234</v>
      </c>
      <c r="N464" s="245" t="s">
        <v>234</v>
      </c>
      <c r="O464" s="245" t="s">
        <v>234</v>
      </c>
      <c r="P464" s="245" t="s">
        <v>234</v>
      </c>
      <c r="Q464" s="245" t="s">
        <v>234</v>
      </c>
      <c r="R464" s="245" t="s">
        <v>233</v>
      </c>
      <c r="S464" s="245" t="s">
        <v>233</v>
      </c>
      <c r="T464" s="245" t="s">
        <v>233</v>
      </c>
      <c r="U464" s="245" t="s">
        <v>233</v>
      </c>
      <c r="V464" s="245" t="s">
        <v>233</v>
      </c>
      <c r="W464" s="245" t="s">
        <v>406</v>
      </c>
      <c r="X464" s="245" t="s">
        <v>406</v>
      </c>
      <c r="Y464" s="245" t="s">
        <v>406</v>
      </c>
      <c r="Z464" s="245" t="s">
        <v>406</v>
      </c>
      <c r="AA464" s="245" t="s">
        <v>406</v>
      </c>
      <c r="AB464" s="245" t="s">
        <v>406</v>
      </c>
      <c r="AC464" s="245" t="s">
        <v>406</v>
      </c>
      <c r="AD464" s="245" t="s">
        <v>406</v>
      </c>
      <c r="AE464" s="245" t="s">
        <v>406</v>
      </c>
      <c r="AF464" s="245" t="s">
        <v>406</v>
      </c>
      <c r="AG464" s="245" t="s">
        <v>406</v>
      </c>
      <c r="AH464" s="245" t="s">
        <v>406</v>
      </c>
      <c r="AI464" s="245" t="s">
        <v>406</v>
      </c>
      <c r="AJ464" s="245" t="s">
        <v>406</v>
      </c>
      <c r="AK464" s="245" t="s">
        <v>406</v>
      </c>
      <c r="AL464" s="245" t="s">
        <v>406</v>
      </c>
      <c r="AM464" s="245" t="s">
        <v>406</v>
      </c>
      <c r="AN464" s="245" t="s">
        <v>406</v>
      </c>
      <c r="AO464" s="245" t="s">
        <v>406</v>
      </c>
      <c r="AP464" s="245" t="s">
        <v>406</v>
      </c>
    </row>
    <row r="465" spans="1:42" x14ac:dyDescent="0.3">
      <c r="A465" s="245">
        <v>121391</v>
      </c>
      <c r="B465" s="245" t="s">
        <v>549</v>
      </c>
      <c r="C465" s="245" t="s">
        <v>234</v>
      </c>
      <c r="D465" s="245" t="s">
        <v>232</v>
      </c>
      <c r="E465" s="245" t="s">
        <v>232</v>
      </c>
      <c r="F465" s="245" t="s">
        <v>232</v>
      </c>
      <c r="G465" s="245" t="s">
        <v>232</v>
      </c>
      <c r="H465" s="245" t="s">
        <v>232</v>
      </c>
      <c r="I465" s="245" t="s">
        <v>232</v>
      </c>
      <c r="J465" s="245" t="s">
        <v>232</v>
      </c>
      <c r="K465" s="245" t="s">
        <v>232</v>
      </c>
      <c r="L465" s="245" t="s">
        <v>234</v>
      </c>
      <c r="M465" s="245" t="s">
        <v>234</v>
      </c>
      <c r="N465" s="245" t="s">
        <v>232</v>
      </c>
      <c r="O465" s="245" t="s">
        <v>232</v>
      </c>
      <c r="P465" s="245" t="s">
        <v>234</v>
      </c>
      <c r="Q465" s="245" t="s">
        <v>232</v>
      </c>
      <c r="R465" s="245" t="s">
        <v>232</v>
      </c>
      <c r="S465" s="245" t="s">
        <v>232</v>
      </c>
      <c r="T465" s="245" t="s">
        <v>234</v>
      </c>
      <c r="U465" s="245" t="s">
        <v>234</v>
      </c>
      <c r="V465" s="245" t="s">
        <v>233</v>
      </c>
      <c r="W465" s="245" t="s">
        <v>406</v>
      </c>
      <c r="X465" s="245" t="s">
        <v>406</v>
      </c>
      <c r="Y465" s="245" t="s">
        <v>406</v>
      </c>
      <c r="Z465" s="245" t="s">
        <v>406</v>
      </c>
      <c r="AA465" s="245" t="s">
        <v>406</v>
      </c>
      <c r="AB465" s="245" t="s">
        <v>406</v>
      </c>
      <c r="AC465" s="245" t="s">
        <v>406</v>
      </c>
      <c r="AD465" s="245" t="s">
        <v>406</v>
      </c>
      <c r="AE465" s="245" t="s">
        <v>406</v>
      </c>
      <c r="AF465" s="245" t="s">
        <v>406</v>
      </c>
      <c r="AG465" s="245" t="s">
        <v>406</v>
      </c>
      <c r="AH465" s="245" t="s">
        <v>406</v>
      </c>
      <c r="AI465" s="245" t="s">
        <v>406</v>
      </c>
      <c r="AJ465" s="245" t="s">
        <v>406</v>
      </c>
      <c r="AK465" s="245" t="s">
        <v>406</v>
      </c>
      <c r="AL465" s="245" t="s">
        <v>406</v>
      </c>
      <c r="AM465" s="245" t="s">
        <v>406</v>
      </c>
      <c r="AN465" s="245" t="s">
        <v>406</v>
      </c>
      <c r="AO465" s="245" t="s">
        <v>406</v>
      </c>
      <c r="AP465" s="245" t="s">
        <v>406</v>
      </c>
    </row>
    <row r="466" spans="1:42" x14ac:dyDescent="0.3">
      <c r="A466" s="245">
        <v>121395</v>
      </c>
      <c r="B466" s="245" t="s">
        <v>549</v>
      </c>
      <c r="C466" s="245" t="s">
        <v>232</v>
      </c>
      <c r="D466" s="245" t="s">
        <v>232</v>
      </c>
      <c r="E466" s="245" t="s">
        <v>232</v>
      </c>
      <c r="F466" s="245" t="s">
        <v>232</v>
      </c>
      <c r="G466" s="245" t="s">
        <v>232</v>
      </c>
      <c r="H466" s="245" t="s">
        <v>232</v>
      </c>
      <c r="I466" s="245" t="s">
        <v>234</v>
      </c>
      <c r="J466" s="245" t="s">
        <v>232</v>
      </c>
      <c r="K466" s="245" t="s">
        <v>232</v>
      </c>
      <c r="L466" s="245" t="s">
        <v>232</v>
      </c>
      <c r="M466" s="245" t="s">
        <v>234</v>
      </c>
      <c r="N466" s="245" t="s">
        <v>232</v>
      </c>
      <c r="O466" s="245" t="s">
        <v>232</v>
      </c>
      <c r="P466" s="245" t="s">
        <v>232</v>
      </c>
      <c r="Q466" s="245" t="s">
        <v>232</v>
      </c>
      <c r="R466" s="245" t="s">
        <v>234</v>
      </c>
      <c r="S466" s="245" t="s">
        <v>234</v>
      </c>
      <c r="T466" s="245" t="s">
        <v>234</v>
      </c>
      <c r="U466" s="245" t="s">
        <v>233</v>
      </c>
      <c r="V466" s="245" t="s">
        <v>234</v>
      </c>
      <c r="W466" s="245" t="s">
        <v>406</v>
      </c>
      <c r="X466" s="245" t="s">
        <v>406</v>
      </c>
      <c r="Y466" s="245" t="s">
        <v>406</v>
      </c>
      <c r="Z466" s="245" t="s">
        <v>406</v>
      </c>
      <c r="AA466" s="245" t="s">
        <v>406</v>
      </c>
      <c r="AB466" s="245" t="s">
        <v>406</v>
      </c>
      <c r="AC466" s="245" t="s">
        <v>406</v>
      </c>
      <c r="AD466" s="245" t="s">
        <v>406</v>
      </c>
      <c r="AE466" s="245" t="s">
        <v>406</v>
      </c>
      <c r="AF466" s="245" t="s">
        <v>406</v>
      </c>
      <c r="AG466" s="245" t="s">
        <v>406</v>
      </c>
      <c r="AH466" s="245" t="s">
        <v>406</v>
      </c>
      <c r="AI466" s="245" t="s">
        <v>406</v>
      </c>
      <c r="AJ466" s="245" t="s">
        <v>406</v>
      </c>
      <c r="AK466" s="245" t="s">
        <v>406</v>
      </c>
      <c r="AL466" s="245" t="s">
        <v>406</v>
      </c>
      <c r="AM466" s="245" t="s">
        <v>406</v>
      </c>
      <c r="AN466" s="245" t="s">
        <v>406</v>
      </c>
      <c r="AO466" s="245" t="s">
        <v>406</v>
      </c>
      <c r="AP466" s="245" t="s">
        <v>406</v>
      </c>
    </row>
    <row r="467" spans="1:42" x14ac:dyDescent="0.3">
      <c r="A467" s="245">
        <v>121400</v>
      </c>
      <c r="B467" s="245" t="s">
        <v>549</v>
      </c>
      <c r="C467" s="245" t="s">
        <v>232</v>
      </c>
      <c r="D467" s="245" t="s">
        <v>232</v>
      </c>
      <c r="E467" s="245" t="s">
        <v>234</v>
      </c>
      <c r="F467" s="245" t="s">
        <v>232</v>
      </c>
      <c r="G467" s="245" t="s">
        <v>234</v>
      </c>
      <c r="H467" s="245" t="s">
        <v>232</v>
      </c>
      <c r="I467" s="245" t="s">
        <v>232</v>
      </c>
      <c r="J467" s="245" t="s">
        <v>234</v>
      </c>
      <c r="K467" s="245" t="s">
        <v>232</v>
      </c>
      <c r="L467" s="245" t="s">
        <v>234</v>
      </c>
      <c r="M467" s="245" t="s">
        <v>232</v>
      </c>
      <c r="N467" s="245" t="s">
        <v>232</v>
      </c>
      <c r="O467" s="245" t="s">
        <v>232</v>
      </c>
      <c r="P467" s="245" t="s">
        <v>234</v>
      </c>
      <c r="Q467" s="245" t="s">
        <v>232</v>
      </c>
      <c r="R467" s="245" t="s">
        <v>234</v>
      </c>
      <c r="S467" s="245" t="s">
        <v>234</v>
      </c>
      <c r="T467" s="245" t="s">
        <v>234</v>
      </c>
      <c r="U467" s="245" t="s">
        <v>232</v>
      </c>
      <c r="V467" s="245" t="s">
        <v>234</v>
      </c>
      <c r="W467" s="245" t="s">
        <v>406</v>
      </c>
      <c r="X467" s="245" t="s">
        <v>406</v>
      </c>
      <c r="Y467" s="245" t="s">
        <v>406</v>
      </c>
      <c r="Z467" s="245" t="s">
        <v>406</v>
      </c>
      <c r="AA467" s="245" t="s">
        <v>406</v>
      </c>
      <c r="AB467" s="245" t="s">
        <v>406</v>
      </c>
      <c r="AC467" s="245" t="s">
        <v>406</v>
      </c>
      <c r="AD467" s="245" t="s">
        <v>406</v>
      </c>
      <c r="AE467" s="245" t="s">
        <v>406</v>
      </c>
      <c r="AF467" s="245" t="s">
        <v>406</v>
      </c>
      <c r="AG467" s="245" t="s">
        <v>406</v>
      </c>
      <c r="AH467" s="245" t="s">
        <v>406</v>
      </c>
      <c r="AI467" s="245" t="s">
        <v>406</v>
      </c>
      <c r="AJ467" s="245" t="s">
        <v>406</v>
      </c>
      <c r="AK467" s="245" t="s">
        <v>406</v>
      </c>
      <c r="AL467" s="245" t="s">
        <v>406</v>
      </c>
      <c r="AM467" s="245" t="s">
        <v>406</v>
      </c>
      <c r="AN467" s="245" t="s">
        <v>406</v>
      </c>
      <c r="AO467" s="245" t="s">
        <v>406</v>
      </c>
      <c r="AP467" s="245" t="s">
        <v>406</v>
      </c>
    </row>
    <row r="468" spans="1:42" x14ac:dyDescent="0.3">
      <c r="A468" s="245">
        <v>121401</v>
      </c>
      <c r="B468" s="245" t="s">
        <v>549</v>
      </c>
      <c r="C468" s="245" t="s">
        <v>234</v>
      </c>
      <c r="D468" s="245" t="s">
        <v>234</v>
      </c>
      <c r="E468" s="245" t="s">
        <v>232</v>
      </c>
      <c r="F468" s="245" t="s">
        <v>232</v>
      </c>
      <c r="G468" s="245" t="s">
        <v>234</v>
      </c>
      <c r="H468" s="245" t="s">
        <v>234</v>
      </c>
      <c r="I468" s="245" t="s">
        <v>232</v>
      </c>
      <c r="J468" s="245" t="s">
        <v>234</v>
      </c>
      <c r="K468" s="245" t="s">
        <v>234</v>
      </c>
      <c r="L468" s="245" t="s">
        <v>234</v>
      </c>
      <c r="M468" s="245" t="s">
        <v>232</v>
      </c>
      <c r="N468" s="245" t="s">
        <v>234</v>
      </c>
      <c r="O468" s="245" t="s">
        <v>232</v>
      </c>
      <c r="P468" s="245" t="s">
        <v>234</v>
      </c>
      <c r="Q468" s="245" t="s">
        <v>234</v>
      </c>
      <c r="R468" s="245" t="s">
        <v>232</v>
      </c>
      <c r="S468" s="245" t="s">
        <v>232</v>
      </c>
      <c r="T468" s="245" t="s">
        <v>234</v>
      </c>
      <c r="U468" s="245" t="s">
        <v>234</v>
      </c>
      <c r="V468" s="245" t="s">
        <v>232</v>
      </c>
    </row>
    <row r="469" spans="1:42" x14ac:dyDescent="0.3">
      <c r="A469" s="245">
        <v>121402</v>
      </c>
      <c r="B469" s="245" t="s">
        <v>549</v>
      </c>
      <c r="C469" s="245" t="s">
        <v>234</v>
      </c>
      <c r="D469" s="245" t="s">
        <v>234</v>
      </c>
      <c r="E469" s="245" t="s">
        <v>234</v>
      </c>
      <c r="F469" s="245" t="s">
        <v>234</v>
      </c>
      <c r="G469" s="245" t="s">
        <v>234</v>
      </c>
      <c r="H469" s="245" t="s">
        <v>234</v>
      </c>
      <c r="I469" s="245" t="s">
        <v>233</v>
      </c>
      <c r="J469" s="245" t="s">
        <v>234</v>
      </c>
      <c r="K469" s="245" t="s">
        <v>233</v>
      </c>
      <c r="L469" s="245" t="s">
        <v>234</v>
      </c>
      <c r="M469" s="245" t="s">
        <v>234</v>
      </c>
      <c r="N469" s="245" t="s">
        <v>234</v>
      </c>
      <c r="O469" s="245" t="s">
        <v>234</v>
      </c>
      <c r="P469" s="245" t="s">
        <v>233</v>
      </c>
      <c r="Q469" s="245" t="s">
        <v>233</v>
      </c>
      <c r="R469" s="245" t="s">
        <v>233</v>
      </c>
      <c r="S469" s="245" t="s">
        <v>233</v>
      </c>
      <c r="T469" s="245" t="s">
        <v>233</v>
      </c>
      <c r="U469" s="245" t="s">
        <v>233</v>
      </c>
      <c r="V469" s="245" t="s">
        <v>233</v>
      </c>
    </row>
    <row r="470" spans="1:42" x14ac:dyDescent="0.3">
      <c r="A470" s="245">
        <v>121403</v>
      </c>
      <c r="B470" s="245" t="s">
        <v>549</v>
      </c>
      <c r="C470" s="245" t="s">
        <v>232</v>
      </c>
      <c r="D470" s="245" t="s">
        <v>234</v>
      </c>
      <c r="E470" s="245" t="s">
        <v>232</v>
      </c>
      <c r="F470" s="245" t="s">
        <v>234</v>
      </c>
      <c r="G470" s="245" t="s">
        <v>232</v>
      </c>
      <c r="H470" s="245" t="s">
        <v>234</v>
      </c>
      <c r="I470" s="245" t="s">
        <v>234</v>
      </c>
      <c r="J470" s="245" t="s">
        <v>234</v>
      </c>
      <c r="K470" s="245" t="s">
        <v>234</v>
      </c>
      <c r="L470" s="245" t="s">
        <v>232</v>
      </c>
      <c r="M470" s="245" t="s">
        <v>233</v>
      </c>
      <c r="N470" s="245" t="s">
        <v>234</v>
      </c>
      <c r="O470" s="245" t="s">
        <v>234</v>
      </c>
      <c r="P470" s="245" t="s">
        <v>234</v>
      </c>
      <c r="Q470" s="245" t="s">
        <v>234</v>
      </c>
      <c r="R470" s="245" t="s">
        <v>233</v>
      </c>
      <c r="S470" s="245" t="s">
        <v>233</v>
      </c>
      <c r="T470" s="245" t="s">
        <v>233</v>
      </c>
      <c r="U470" s="245" t="s">
        <v>233</v>
      </c>
      <c r="V470" s="245" t="s">
        <v>233</v>
      </c>
    </row>
    <row r="471" spans="1:42" x14ac:dyDescent="0.3">
      <c r="A471" s="245">
        <v>121405</v>
      </c>
      <c r="B471" s="245" t="s">
        <v>549</v>
      </c>
      <c r="C471" s="245" t="s">
        <v>232</v>
      </c>
      <c r="D471" s="245" t="s">
        <v>232</v>
      </c>
      <c r="E471" s="245" t="s">
        <v>232</v>
      </c>
      <c r="F471" s="245" t="s">
        <v>234</v>
      </c>
      <c r="G471" s="245" t="s">
        <v>232</v>
      </c>
      <c r="H471" s="245" t="s">
        <v>232</v>
      </c>
      <c r="I471" s="245" t="s">
        <v>234</v>
      </c>
      <c r="J471" s="245" t="s">
        <v>232</v>
      </c>
      <c r="K471" s="245" t="s">
        <v>232</v>
      </c>
      <c r="L471" s="245" t="s">
        <v>234</v>
      </c>
      <c r="M471" s="245" t="s">
        <v>234</v>
      </c>
      <c r="N471" s="245" t="s">
        <v>234</v>
      </c>
      <c r="O471" s="245" t="s">
        <v>234</v>
      </c>
      <c r="P471" s="245" t="s">
        <v>234</v>
      </c>
      <c r="Q471" s="245" t="s">
        <v>232</v>
      </c>
      <c r="R471" s="245" t="s">
        <v>234</v>
      </c>
      <c r="S471" s="245" t="s">
        <v>233</v>
      </c>
      <c r="T471" s="245" t="s">
        <v>233</v>
      </c>
      <c r="U471" s="245" t="s">
        <v>234</v>
      </c>
      <c r="V471" s="245" t="s">
        <v>233</v>
      </c>
      <c r="W471" s="245" t="s">
        <v>406</v>
      </c>
      <c r="X471" s="245" t="s">
        <v>406</v>
      </c>
      <c r="Y471" s="245" t="s">
        <v>406</v>
      </c>
      <c r="Z471" s="245" t="s">
        <v>406</v>
      </c>
      <c r="AA471" s="245" t="s">
        <v>406</v>
      </c>
      <c r="AB471" s="245" t="s">
        <v>406</v>
      </c>
      <c r="AC471" s="245" t="s">
        <v>406</v>
      </c>
      <c r="AD471" s="245" t="s">
        <v>406</v>
      </c>
      <c r="AE471" s="245" t="s">
        <v>406</v>
      </c>
      <c r="AF471" s="245" t="s">
        <v>406</v>
      </c>
      <c r="AG471" s="245" t="s">
        <v>406</v>
      </c>
      <c r="AH471" s="245" t="s">
        <v>406</v>
      </c>
      <c r="AI471" s="245" t="s">
        <v>406</v>
      </c>
      <c r="AJ471" s="245" t="s">
        <v>406</v>
      </c>
      <c r="AK471" s="245" t="s">
        <v>406</v>
      </c>
      <c r="AL471" s="245" t="s">
        <v>406</v>
      </c>
      <c r="AM471" s="245" t="s">
        <v>406</v>
      </c>
      <c r="AN471" s="245" t="s">
        <v>406</v>
      </c>
      <c r="AO471" s="245" t="s">
        <v>406</v>
      </c>
      <c r="AP471" s="245" t="s">
        <v>406</v>
      </c>
    </row>
    <row r="472" spans="1:42" x14ac:dyDescent="0.3">
      <c r="A472" s="245">
        <v>121434</v>
      </c>
      <c r="B472" s="245" t="s">
        <v>549</v>
      </c>
      <c r="C472" s="245" t="s">
        <v>232</v>
      </c>
      <c r="D472" s="245" t="s">
        <v>234</v>
      </c>
      <c r="E472" s="245" t="s">
        <v>234</v>
      </c>
      <c r="F472" s="245" t="s">
        <v>232</v>
      </c>
      <c r="G472" s="245" t="s">
        <v>234</v>
      </c>
      <c r="H472" s="245" t="s">
        <v>232</v>
      </c>
      <c r="I472" s="245" t="s">
        <v>232</v>
      </c>
      <c r="J472" s="245" t="s">
        <v>234</v>
      </c>
      <c r="K472" s="245" t="s">
        <v>234</v>
      </c>
      <c r="L472" s="245" t="s">
        <v>234</v>
      </c>
      <c r="M472" s="245" t="s">
        <v>234</v>
      </c>
      <c r="N472" s="245" t="s">
        <v>232</v>
      </c>
      <c r="O472" s="245" t="s">
        <v>234</v>
      </c>
      <c r="P472" s="245" t="s">
        <v>232</v>
      </c>
      <c r="Q472" s="245" t="s">
        <v>234</v>
      </c>
      <c r="R472" s="245" t="s">
        <v>233</v>
      </c>
      <c r="S472" s="245" t="s">
        <v>234</v>
      </c>
      <c r="T472" s="245" t="s">
        <v>234</v>
      </c>
      <c r="U472" s="245" t="s">
        <v>234</v>
      </c>
      <c r="V472" s="245" t="s">
        <v>234</v>
      </c>
      <c r="W472" s="245" t="s">
        <v>406</v>
      </c>
      <c r="X472" s="245" t="s">
        <v>406</v>
      </c>
      <c r="Y472" s="245" t="s">
        <v>406</v>
      </c>
      <c r="Z472" s="245" t="s">
        <v>406</v>
      </c>
      <c r="AA472" s="245" t="s">
        <v>406</v>
      </c>
      <c r="AB472" s="245" t="s">
        <v>406</v>
      </c>
      <c r="AC472" s="245" t="s">
        <v>406</v>
      </c>
      <c r="AD472" s="245" t="s">
        <v>406</v>
      </c>
      <c r="AE472" s="245" t="s">
        <v>406</v>
      </c>
      <c r="AF472" s="245" t="s">
        <v>406</v>
      </c>
      <c r="AG472" s="245" t="s">
        <v>406</v>
      </c>
      <c r="AH472" s="245" t="s">
        <v>406</v>
      </c>
      <c r="AI472" s="245" t="s">
        <v>406</v>
      </c>
      <c r="AJ472" s="245" t="s">
        <v>406</v>
      </c>
      <c r="AK472" s="245" t="s">
        <v>406</v>
      </c>
      <c r="AL472" s="245" t="s">
        <v>406</v>
      </c>
      <c r="AM472" s="245" t="s">
        <v>406</v>
      </c>
      <c r="AN472" s="245" t="s">
        <v>406</v>
      </c>
      <c r="AO472" s="245" t="s">
        <v>406</v>
      </c>
      <c r="AP472" s="245" t="s">
        <v>406</v>
      </c>
    </row>
    <row r="473" spans="1:42" x14ac:dyDescent="0.3">
      <c r="A473" s="245">
        <v>121435</v>
      </c>
      <c r="B473" s="245" t="s">
        <v>549</v>
      </c>
      <c r="C473" s="245" t="s">
        <v>234</v>
      </c>
      <c r="D473" s="245" t="s">
        <v>234</v>
      </c>
      <c r="E473" s="245" t="s">
        <v>234</v>
      </c>
      <c r="F473" s="245" t="s">
        <v>232</v>
      </c>
      <c r="G473" s="245" t="s">
        <v>234</v>
      </c>
      <c r="H473" s="245" t="s">
        <v>232</v>
      </c>
      <c r="I473" s="245" t="s">
        <v>232</v>
      </c>
      <c r="J473" s="245" t="s">
        <v>232</v>
      </c>
      <c r="K473" s="245" t="s">
        <v>232</v>
      </c>
      <c r="L473" s="245" t="s">
        <v>234</v>
      </c>
      <c r="M473" s="245" t="s">
        <v>234</v>
      </c>
      <c r="N473" s="245" t="s">
        <v>234</v>
      </c>
      <c r="O473" s="245" t="s">
        <v>234</v>
      </c>
      <c r="P473" s="245" t="s">
        <v>232</v>
      </c>
      <c r="Q473" s="245" t="s">
        <v>232</v>
      </c>
      <c r="R473" s="245" t="s">
        <v>234</v>
      </c>
      <c r="S473" s="245" t="s">
        <v>234</v>
      </c>
      <c r="T473" s="245" t="s">
        <v>233</v>
      </c>
      <c r="U473" s="245" t="s">
        <v>234</v>
      </c>
      <c r="V473" s="245" t="s">
        <v>234</v>
      </c>
    </row>
    <row r="474" spans="1:42" x14ac:dyDescent="0.3">
      <c r="A474" s="245">
        <v>121447</v>
      </c>
      <c r="B474" s="245" t="s">
        <v>549</v>
      </c>
      <c r="C474" s="245" t="s">
        <v>234</v>
      </c>
      <c r="D474" s="245" t="s">
        <v>232</v>
      </c>
      <c r="E474" s="245" t="s">
        <v>232</v>
      </c>
      <c r="F474" s="245" t="s">
        <v>232</v>
      </c>
      <c r="G474" s="245" t="s">
        <v>233</v>
      </c>
      <c r="H474" s="245" t="s">
        <v>234</v>
      </c>
      <c r="I474" s="245" t="s">
        <v>233</v>
      </c>
      <c r="J474" s="245" t="s">
        <v>232</v>
      </c>
      <c r="K474" s="245" t="s">
        <v>234</v>
      </c>
      <c r="L474" s="245" t="s">
        <v>233</v>
      </c>
      <c r="M474" s="245" t="s">
        <v>234</v>
      </c>
      <c r="N474" s="245" t="s">
        <v>232</v>
      </c>
      <c r="O474" s="245" t="s">
        <v>234</v>
      </c>
      <c r="P474" s="245" t="s">
        <v>233</v>
      </c>
      <c r="Q474" s="245" t="s">
        <v>232</v>
      </c>
      <c r="R474" s="245" t="s">
        <v>234</v>
      </c>
      <c r="S474" s="245" t="s">
        <v>234</v>
      </c>
      <c r="T474" s="245" t="s">
        <v>234</v>
      </c>
      <c r="U474" s="245" t="s">
        <v>232</v>
      </c>
      <c r="V474" s="245" t="s">
        <v>234</v>
      </c>
      <c r="W474" s="245" t="s">
        <v>406</v>
      </c>
      <c r="X474" s="245" t="s">
        <v>406</v>
      </c>
      <c r="Y474" s="245" t="s">
        <v>406</v>
      </c>
      <c r="Z474" s="245" t="s">
        <v>406</v>
      </c>
      <c r="AA474" s="245" t="s">
        <v>406</v>
      </c>
      <c r="AB474" s="245" t="s">
        <v>406</v>
      </c>
      <c r="AC474" s="245" t="s">
        <v>406</v>
      </c>
      <c r="AD474" s="245" t="s">
        <v>406</v>
      </c>
      <c r="AE474" s="245" t="s">
        <v>406</v>
      </c>
      <c r="AF474" s="245" t="s">
        <v>406</v>
      </c>
      <c r="AG474" s="245" t="s">
        <v>406</v>
      </c>
      <c r="AH474" s="245" t="s">
        <v>406</v>
      </c>
      <c r="AI474" s="245" t="s">
        <v>406</v>
      </c>
      <c r="AJ474" s="245" t="s">
        <v>406</v>
      </c>
      <c r="AK474" s="245" t="s">
        <v>406</v>
      </c>
      <c r="AL474" s="245" t="s">
        <v>406</v>
      </c>
      <c r="AM474" s="245" t="s">
        <v>406</v>
      </c>
      <c r="AN474" s="245" t="s">
        <v>406</v>
      </c>
      <c r="AO474" s="245" t="s">
        <v>406</v>
      </c>
      <c r="AP474" s="245" t="s">
        <v>406</v>
      </c>
    </row>
    <row r="475" spans="1:42" x14ac:dyDescent="0.3">
      <c r="A475" s="245">
        <v>121459</v>
      </c>
      <c r="B475" s="245" t="s">
        <v>549</v>
      </c>
      <c r="C475" s="245" t="s">
        <v>233</v>
      </c>
      <c r="D475" s="245" t="s">
        <v>232</v>
      </c>
      <c r="E475" s="245" t="s">
        <v>233</v>
      </c>
      <c r="F475" s="245" t="s">
        <v>233</v>
      </c>
      <c r="G475" s="245" t="s">
        <v>233</v>
      </c>
      <c r="H475" s="245" t="s">
        <v>233</v>
      </c>
      <c r="I475" s="245" t="s">
        <v>233</v>
      </c>
      <c r="J475" s="245" t="s">
        <v>233</v>
      </c>
      <c r="K475" s="245" t="s">
        <v>233</v>
      </c>
      <c r="L475" s="245" t="s">
        <v>233</v>
      </c>
      <c r="M475" s="245" t="s">
        <v>233</v>
      </c>
      <c r="N475" s="245" t="s">
        <v>234</v>
      </c>
      <c r="O475" s="245" t="s">
        <v>234</v>
      </c>
      <c r="P475" s="245" t="s">
        <v>233</v>
      </c>
      <c r="Q475" s="245" t="s">
        <v>233</v>
      </c>
      <c r="R475" s="245" t="s">
        <v>233</v>
      </c>
      <c r="S475" s="245" t="s">
        <v>233</v>
      </c>
      <c r="T475" s="245" t="s">
        <v>233</v>
      </c>
      <c r="U475" s="245" t="s">
        <v>234</v>
      </c>
      <c r="V475" s="245" t="s">
        <v>233</v>
      </c>
    </row>
    <row r="476" spans="1:42" x14ac:dyDescent="0.3">
      <c r="A476" s="245">
        <v>121460</v>
      </c>
      <c r="B476" s="245" t="s">
        <v>549</v>
      </c>
      <c r="C476" s="245" t="s">
        <v>233</v>
      </c>
      <c r="D476" s="245" t="s">
        <v>233</v>
      </c>
      <c r="E476" s="245" t="s">
        <v>233</v>
      </c>
      <c r="F476" s="245" t="s">
        <v>233</v>
      </c>
      <c r="G476" s="245" t="s">
        <v>233</v>
      </c>
      <c r="H476" s="245" t="s">
        <v>233</v>
      </c>
      <c r="I476" s="245" t="s">
        <v>233</v>
      </c>
      <c r="J476" s="245" t="s">
        <v>234</v>
      </c>
      <c r="K476" s="245" t="s">
        <v>232</v>
      </c>
      <c r="L476" s="245" t="s">
        <v>234</v>
      </c>
      <c r="M476" s="245" t="s">
        <v>234</v>
      </c>
      <c r="N476" s="245" t="s">
        <v>234</v>
      </c>
      <c r="O476" s="245" t="s">
        <v>233</v>
      </c>
      <c r="P476" s="245" t="s">
        <v>234</v>
      </c>
      <c r="Q476" s="245" t="s">
        <v>233</v>
      </c>
      <c r="R476" s="245" t="s">
        <v>233</v>
      </c>
      <c r="S476" s="245" t="s">
        <v>233</v>
      </c>
      <c r="T476" s="245" t="s">
        <v>233</v>
      </c>
      <c r="U476" s="245" t="s">
        <v>233</v>
      </c>
      <c r="V476" s="245" t="s">
        <v>233</v>
      </c>
    </row>
    <row r="477" spans="1:42" x14ac:dyDescent="0.3">
      <c r="A477" s="245">
        <v>121472</v>
      </c>
      <c r="B477" s="245" t="s">
        <v>549</v>
      </c>
      <c r="C477" s="245" t="s">
        <v>234</v>
      </c>
      <c r="D477" s="245" t="s">
        <v>234</v>
      </c>
      <c r="E477" s="245" t="s">
        <v>232</v>
      </c>
      <c r="F477" s="245" t="s">
        <v>234</v>
      </c>
      <c r="G477" s="245" t="s">
        <v>232</v>
      </c>
      <c r="H477" s="245" t="s">
        <v>232</v>
      </c>
      <c r="I477" s="245" t="s">
        <v>234</v>
      </c>
      <c r="J477" s="245" t="s">
        <v>234</v>
      </c>
      <c r="K477" s="245" t="s">
        <v>234</v>
      </c>
      <c r="L477" s="245" t="s">
        <v>232</v>
      </c>
      <c r="M477" s="245" t="s">
        <v>234</v>
      </c>
      <c r="N477" s="245" t="s">
        <v>232</v>
      </c>
      <c r="O477" s="245" t="s">
        <v>234</v>
      </c>
      <c r="P477" s="245" t="s">
        <v>234</v>
      </c>
      <c r="Q477" s="245" t="s">
        <v>234</v>
      </c>
      <c r="R477" s="245" t="s">
        <v>233</v>
      </c>
      <c r="S477" s="245" t="s">
        <v>233</v>
      </c>
      <c r="T477" s="245" t="s">
        <v>233</v>
      </c>
      <c r="U477" s="245" t="s">
        <v>233</v>
      </c>
      <c r="V477" s="245" t="s">
        <v>233</v>
      </c>
    </row>
    <row r="478" spans="1:42" x14ac:dyDescent="0.3">
      <c r="A478" s="245">
        <v>121489</v>
      </c>
      <c r="B478" s="245" t="s">
        <v>549</v>
      </c>
      <c r="C478" s="245" t="s">
        <v>234</v>
      </c>
      <c r="D478" s="245" t="s">
        <v>234</v>
      </c>
      <c r="E478" s="245" t="s">
        <v>232</v>
      </c>
      <c r="F478" s="245" t="s">
        <v>232</v>
      </c>
      <c r="G478" s="245" t="s">
        <v>232</v>
      </c>
      <c r="H478" s="245" t="s">
        <v>232</v>
      </c>
      <c r="I478" s="245" t="s">
        <v>233</v>
      </c>
      <c r="J478" s="245" t="s">
        <v>234</v>
      </c>
      <c r="K478" s="245" t="s">
        <v>234</v>
      </c>
      <c r="L478" s="245" t="s">
        <v>232</v>
      </c>
      <c r="M478" s="245" t="s">
        <v>234</v>
      </c>
      <c r="N478" s="245" t="s">
        <v>234</v>
      </c>
      <c r="O478" s="245" t="s">
        <v>233</v>
      </c>
      <c r="P478" s="245" t="s">
        <v>233</v>
      </c>
      <c r="Q478" s="245" t="s">
        <v>233</v>
      </c>
      <c r="R478" s="245" t="s">
        <v>234</v>
      </c>
      <c r="S478" s="245" t="s">
        <v>233</v>
      </c>
      <c r="T478" s="245" t="s">
        <v>233</v>
      </c>
      <c r="U478" s="245" t="s">
        <v>234</v>
      </c>
      <c r="V478" s="245" t="s">
        <v>233</v>
      </c>
    </row>
    <row r="479" spans="1:42" x14ac:dyDescent="0.3">
      <c r="A479" s="245">
        <v>121496</v>
      </c>
      <c r="B479" s="245" t="s">
        <v>549</v>
      </c>
      <c r="C479" s="245" t="s">
        <v>232</v>
      </c>
      <c r="D479" s="245" t="s">
        <v>234</v>
      </c>
      <c r="E479" s="245" t="s">
        <v>232</v>
      </c>
      <c r="F479" s="245" t="s">
        <v>234</v>
      </c>
      <c r="G479" s="245" t="s">
        <v>232</v>
      </c>
      <c r="H479" s="245" t="s">
        <v>232</v>
      </c>
      <c r="I479" s="245" t="s">
        <v>234</v>
      </c>
      <c r="J479" s="245" t="s">
        <v>234</v>
      </c>
      <c r="K479" s="245" t="s">
        <v>234</v>
      </c>
      <c r="L479" s="245" t="s">
        <v>232</v>
      </c>
      <c r="M479" s="245" t="s">
        <v>233</v>
      </c>
      <c r="N479" s="245" t="s">
        <v>233</v>
      </c>
      <c r="O479" s="245" t="s">
        <v>233</v>
      </c>
      <c r="P479" s="245" t="s">
        <v>233</v>
      </c>
      <c r="Q479" s="245" t="s">
        <v>233</v>
      </c>
      <c r="R479" s="245" t="s">
        <v>233</v>
      </c>
      <c r="S479" s="245" t="s">
        <v>233</v>
      </c>
      <c r="T479" s="245" t="s">
        <v>233</v>
      </c>
      <c r="U479" s="245" t="s">
        <v>233</v>
      </c>
      <c r="V479" s="245" t="s">
        <v>233</v>
      </c>
    </row>
    <row r="480" spans="1:42" x14ac:dyDescent="0.3">
      <c r="A480" s="245">
        <v>121497</v>
      </c>
      <c r="B480" s="245" t="s">
        <v>549</v>
      </c>
      <c r="C480" s="245" t="s">
        <v>234</v>
      </c>
      <c r="D480" s="245" t="s">
        <v>232</v>
      </c>
      <c r="E480" s="245" t="s">
        <v>232</v>
      </c>
      <c r="F480" s="245" t="s">
        <v>232</v>
      </c>
      <c r="G480" s="245" t="s">
        <v>232</v>
      </c>
      <c r="H480" s="245" t="s">
        <v>232</v>
      </c>
      <c r="I480" s="245" t="s">
        <v>234</v>
      </c>
      <c r="J480" s="245" t="s">
        <v>232</v>
      </c>
      <c r="K480" s="245" t="s">
        <v>234</v>
      </c>
      <c r="L480" s="245" t="s">
        <v>234</v>
      </c>
      <c r="M480" s="245" t="s">
        <v>234</v>
      </c>
      <c r="N480" s="245" t="s">
        <v>232</v>
      </c>
      <c r="O480" s="245" t="s">
        <v>234</v>
      </c>
      <c r="P480" s="245" t="s">
        <v>232</v>
      </c>
      <c r="Q480" s="245" t="s">
        <v>234</v>
      </c>
      <c r="R480" s="245" t="s">
        <v>234</v>
      </c>
      <c r="S480" s="245" t="s">
        <v>233</v>
      </c>
      <c r="T480" s="245" t="s">
        <v>233</v>
      </c>
      <c r="U480" s="245" t="s">
        <v>233</v>
      </c>
      <c r="V480" s="245" t="s">
        <v>234</v>
      </c>
      <c r="W480" s="245" t="s">
        <v>406</v>
      </c>
      <c r="X480" s="245" t="s">
        <v>406</v>
      </c>
      <c r="Y480" s="245" t="s">
        <v>406</v>
      </c>
      <c r="Z480" s="245" t="s">
        <v>406</v>
      </c>
      <c r="AA480" s="245" t="s">
        <v>406</v>
      </c>
      <c r="AB480" s="245" t="s">
        <v>406</v>
      </c>
      <c r="AC480" s="245" t="s">
        <v>406</v>
      </c>
      <c r="AD480" s="245" t="s">
        <v>406</v>
      </c>
      <c r="AE480" s="245" t="s">
        <v>406</v>
      </c>
      <c r="AF480" s="245" t="s">
        <v>406</v>
      </c>
      <c r="AG480" s="245" t="s">
        <v>406</v>
      </c>
      <c r="AH480" s="245" t="s">
        <v>406</v>
      </c>
      <c r="AI480" s="245" t="s">
        <v>406</v>
      </c>
      <c r="AJ480" s="245" t="s">
        <v>406</v>
      </c>
      <c r="AK480" s="245" t="s">
        <v>406</v>
      </c>
      <c r="AL480" s="245" t="s">
        <v>406</v>
      </c>
      <c r="AM480" s="245" t="s">
        <v>406</v>
      </c>
      <c r="AN480" s="245" t="s">
        <v>406</v>
      </c>
      <c r="AO480" s="245" t="s">
        <v>406</v>
      </c>
      <c r="AP480" s="245" t="s">
        <v>406</v>
      </c>
    </row>
    <row r="481" spans="1:42" x14ac:dyDescent="0.3">
      <c r="A481" s="245">
        <v>121511</v>
      </c>
      <c r="B481" s="245" t="s">
        <v>549</v>
      </c>
      <c r="C481" s="245" t="s">
        <v>233</v>
      </c>
      <c r="D481" s="245" t="s">
        <v>233</v>
      </c>
      <c r="E481" s="245" t="s">
        <v>233</v>
      </c>
      <c r="F481" s="245" t="s">
        <v>233</v>
      </c>
      <c r="G481" s="245" t="s">
        <v>234</v>
      </c>
      <c r="H481" s="245" t="s">
        <v>233</v>
      </c>
      <c r="I481" s="245" t="s">
        <v>233</v>
      </c>
      <c r="J481" s="245" t="s">
        <v>233</v>
      </c>
      <c r="K481" s="245" t="s">
        <v>233</v>
      </c>
      <c r="L481" s="245" t="s">
        <v>234</v>
      </c>
      <c r="M481" s="245" t="s">
        <v>233</v>
      </c>
      <c r="N481" s="245" t="s">
        <v>233</v>
      </c>
      <c r="O481" s="245" t="s">
        <v>233</v>
      </c>
      <c r="P481" s="245" t="s">
        <v>233</v>
      </c>
      <c r="Q481" s="245" t="s">
        <v>233</v>
      </c>
      <c r="R481" s="245" t="s">
        <v>234</v>
      </c>
      <c r="S481" s="245" t="s">
        <v>234</v>
      </c>
      <c r="T481" s="245" t="s">
        <v>233</v>
      </c>
      <c r="U481" s="245" t="s">
        <v>233</v>
      </c>
      <c r="V481" s="245" t="s">
        <v>233</v>
      </c>
    </row>
    <row r="482" spans="1:42" x14ac:dyDescent="0.3">
      <c r="A482" s="245">
        <v>121521</v>
      </c>
      <c r="B482" s="245" t="s">
        <v>549</v>
      </c>
      <c r="C482" s="245" t="s">
        <v>233</v>
      </c>
      <c r="D482" s="245" t="s">
        <v>233</v>
      </c>
      <c r="E482" s="245" t="s">
        <v>233</v>
      </c>
      <c r="F482" s="245" t="s">
        <v>233</v>
      </c>
      <c r="G482" s="245" t="s">
        <v>232</v>
      </c>
      <c r="H482" s="245" t="s">
        <v>233</v>
      </c>
      <c r="I482" s="245" t="s">
        <v>233</v>
      </c>
      <c r="J482" s="245" t="s">
        <v>233</v>
      </c>
      <c r="K482" s="245" t="s">
        <v>233</v>
      </c>
      <c r="L482" s="245" t="s">
        <v>232</v>
      </c>
      <c r="M482" s="245" t="s">
        <v>233</v>
      </c>
      <c r="N482" s="245" t="s">
        <v>233</v>
      </c>
      <c r="O482" s="245" t="s">
        <v>233</v>
      </c>
      <c r="P482" s="245" t="s">
        <v>233</v>
      </c>
      <c r="Q482" s="245" t="s">
        <v>233</v>
      </c>
      <c r="R482" s="245" t="s">
        <v>233</v>
      </c>
      <c r="S482" s="245" t="s">
        <v>233</v>
      </c>
      <c r="T482" s="245" t="s">
        <v>233</v>
      </c>
      <c r="U482" s="245" t="s">
        <v>233</v>
      </c>
      <c r="V482" s="245" t="s">
        <v>233</v>
      </c>
    </row>
    <row r="483" spans="1:42" x14ac:dyDescent="0.3">
      <c r="A483" s="245">
        <v>121522</v>
      </c>
      <c r="B483" s="245" t="s">
        <v>549</v>
      </c>
      <c r="C483" s="245" t="s">
        <v>234</v>
      </c>
      <c r="D483" s="245" t="s">
        <v>234</v>
      </c>
      <c r="E483" s="245" t="s">
        <v>234</v>
      </c>
      <c r="F483" s="245" t="s">
        <v>234</v>
      </c>
      <c r="G483" s="245" t="s">
        <v>232</v>
      </c>
      <c r="H483" s="245" t="s">
        <v>232</v>
      </c>
      <c r="I483" s="245" t="s">
        <v>234</v>
      </c>
      <c r="J483" s="245" t="s">
        <v>234</v>
      </c>
      <c r="K483" s="245" t="s">
        <v>234</v>
      </c>
      <c r="L483" s="245" t="s">
        <v>232</v>
      </c>
      <c r="M483" s="245" t="s">
        <v>232</v>
      </c>
      <c r="N483" s="245" t="s">
        <v>234</v>
      </c>
      <c r="O483" s="245" t="s">
        <v>234</v>
      </c>
      <c r="P483" s="245" t="s">
        <v>234</v>
      </c>
      <c r="Q483" s="245" t="s">
        <v>234</v>
      </c>
      <c r="R483" s="245" t="s">
        <v>233</v>
      </c>
      <c r="S483" s="245" t="s">
        <v>233</v>
      </c>
      <c r="T483" s="245" t="s">
        <v>233</v>
      </c>
      <c r="U483" s="245" t="s">
        <v>233</v>
      </c>
      <c r="V483" s="245" t="s">
        <v>233</v>
      </c>
    </row>
    <row r="484" spans="1:42" x14ac:dyDescent="0.3">
      <c r="A484" s="245">
        <v>121525</v>
      </c>
      <c r="B484" s="245" t="s">
        <v>549</v>
      </c>
      <c r="C484" s="245" t="s">
        <v>234</v>
      </c>
      <c r="D484" s="245" t="s">
        <v>232</v>
      </c>
      <c r="E484" s="245" t="s">
        <v>232</v>
      </c>
      <c r="F484" s="245" t="s">
        <v>232</v>
      </c>
      <c r="G484" s="245" t="s">
        <v>234</v>
      </c>
      <c r="H484" s="245" t="s">
        <v>232</v>
      </c>
      <c r="I484" s="245" t="s">
        <v>233</v>
      </c>
      <c r="J484" s="245" t="s">
        <v>232</v>
      </c>
      <c r="K484" s="245" t="s">
        <v>234</v>
      </c>
      <c r="L484" s="245" t="s">
        <v>234</v>
      </c>
      <c r="M484" s="245" t="s">
        <v>234</v>
      </c>
      <c r="N484" s="245" t="s">
        <v>233</v>
      </c>
      <c r="O484" s="245" t="s">
        <v>233</v>
      </c>
      <c r="P484" s="245" t="s">
        <v>233</v>
      </c>
      <c r="Q484" s="245" t="s">
        <v>233</v>
      </c>
      <c r="R484" s="245" t="s">
        <v>234</v>
      </c>
      <c r="S484" s="245" t="s">
        <v>233</v>
      </c>
      <c r="T484" s="245" t="s">
        <v>234</v>
      </c>
      <c r="U484" s="245" t="s">
        <v>233</v>
      </c>
      <c r="V484" s="245" t="s">
        <v>234</v>
      </c>
      <c r="W484" s="245" t="s">
        <v>406</v>
      </c>
      <c r="X484" s="245" t="s">
        <v>406</v>
      </c>
      <c r="Y484" s="245" t="s">
        <v>406</v>
      </c>
      <c r="Z484" s="245" t="s">
        <v>406</v>
      </c>
      <c r="AA484" s="245" t="s">
        <v>406</v>
      </c>
      <c r="AB484" s="245" t="s">
        <v>406</v>
      </c>
      <c r="AC484" s="245" t="s">
        <v>406</v>
      </c>
      <c r="AD484" s="245" t="s">
        <v>406</v>
      </c>
      <c r="AE484" s="245" t="s">
        <v>406</v>
      </c>
      <c r="AF484" s="245" t="s">
        <v>406</v>
      </c>
      <c r="AG484" s="245" t="s">
        <v>406</v>
      </c>
      <c r="AH484" s="245" t="s">
        <v>406</v>
      </c>
      <c r="AI484" s="245" t="s">
        <v>406</v>
      </c>
      <c r="AJ484" s="245" t="s">
        <v>406</v>
      </c>
      <c r="AK484" s="245" t="s">
        <v>406</v>
      </c>
      <c r="AL484" s="245" t="s">
        <v>406</v>
      </c>
      <c r="AM484" s="245" t="s">
        <v>406</v>
      </c>
      <c r="AN484" s="245" t="s">
        <v>406</v>
      </c>
      <c r="AO484" s="245" t="s">
        <v>406</v>
      </c>
      <c r="AP484" s="245" t="s">
        <v>406</v>
      </c>
    </row>
    <row r="485" spans="1:42" x14ac:dyDescent="0.3">
      <c r="A485" s="245">
        <v>121529</v>
      </c>
      <c r="B485" s="245" t="s">
        <v>549</v>
      </c>
      <c r="C485" s="245" t="s">
        <v>234</v>
      </c>
      <c r="D485" s="245" t="s">
        <v>232</v>
      </c>
      <c r="E485" s="245" t="s">
        <v>232</v>
      </c>
      <c r="F485" s="245" t="s">
        <v>232</v>
      </c>
      <c r="G485" s="245" t="s">
        <v>234</v>
      </c>
      <c r="H485" s="245" t="s">
        <v>234</v>
      </c>
      <c r="I485" s="245" t="s">
        <v>234</v>
      </c>
      <c r="J485" s="245" t="s">
        <v>233</v>
      </c>
      <c r="K485" s="245" t="s">
        <v>232</v>
      </c>
      <c r="L485" s="245" t="s">
        <v>234</v>
      </c>
      <c r="M485" s="245" t="s">
        <v>234</v>
      </c>
      <c r="N485" s="245" t="s">
        <v>232</v>
      </c>
      <c r="O485" s="245" t="s">
        <v>232</v>
      </c>
      <c r="P485" s="245" t="s">
        <v>233</v>
      </c>
      <c r="Q485" s="245" t="s">
        <v>233</v>
      </c>
      <c r="R485" s="245" t="s">
        <v>233</v>
      </c>
      <c r="S485" s="245" t="s">
        <v>233</v>
      </c>
      <c r="T485" s="245" t="s">
        <v>233</v>
      </c>
      <c r="U485" s="245" t="s">
        <v>233</v>
      </c>
      <c r="V485" s="245" t="s">
        <v>233</v>
      </c>
      <c r="W485" s="245" t="s">
        <v>406</v>
      </c>
      <c r="X485" s="245" t="s">
        <v>406</v>
      </c>
      <c r="Y485" s="245" t="s">
        <v>406</v>
      </c>
      <c r="Z485" s="245" t="s">
        <v>406</v>
      </c>
      <c r="AA485" s="245" t="s">
        <v>406</v>
      </c>
      <c r="AB485" s="245" t="s">
        <v>406</v>
      </c>
      <c r="AC485" s="245" t="s">
        <v>406</v>
      </c>
      <c r="AD485" s="245" t="s">
        <v>406</v>
      </c>
      <c r="AE485" s="245" t="s">
        <v>406</v>
      </c>
      <c r="AF485" s="245" t="s">
        <v>406</v>
      </c>
      <c r="AG485" s="245" t="s">
        <v>406</v>
      </c>
      <c r="AH485" s="245" t="s">
        <v>406</v>
      </c>
      <c r="AI485" s="245" t="s">
        <v>406</v>
      </c>
      <c r="AJ485" s="245" t="s">
        <v>406</v>
      </c>
      <c r="AK485" s="245" t="s">
        <v>406</v>
      </c>
      <c r="AL485" s="245" t="s">
        <v>406</v>
      </c>
      <c r="AM485" s="245" t="s">
        <v>406</v>
      </c>
      <c r="AN485" s="245" t="s">
        <v>406</v>
      </c>
      <c r="AO485" s="245" t="s">
        <v>406</v>
      </c>
      <c r="AP485" s="245" t="s">
        <v>406</v>
      </c>
    </row>
    <row r="486" spans="1:42" x14ac:dyDescent="0.3">
      <c r="A486" s="245">
        <v>121530</v>
      </c>
      <c r="B486" s="245" t="s">
        <v>549</v>
      </c>
      <c r="C486" s="245" t="s">
        <v>234</v>
      </c>
      <c r="D486" s="245" t="s">
        <v>234</v>
      </c>
      <c r="E486" s="245" t="s">
        <v>234</v>
      </c>
      <c r="F486" s="245" t="s">
        <v>234</v>
      </c>
      <c r="G486" s="245" t="s">
        <v>232</v>
      </c>
      <c r="H486" s="245" t="s">
        <v>234</v>
      </c>
      <c r="I486" s="245" t="s">
        <v>234</v>
      </c>
      <c r="J486" s="245" t="s">
        <v>234</v>
      </c>
      <c r="K486" s="245" t="s">
        <v>234</v>
      </c>
      <c r="L486" s="245" t="s">
        <v>234</v>
      </c>
      <c r="M486" s="245" t="s">
        <v>234</v>
      </c>
      <c r="N486" s="245" t="s">
        <v>234</v>
      </c>
      <c r="O486" s="245" t="s">
        <v>233</v>
      </c>
      <c r="P486" s="245" t="s">
        <v>234</v>
      </c>
      <c r="Q486" s="245" t="s">
        <v>234</v>
      </c>
      <c r="R486" s="245" t="s">
        <v>233</v>
      </c>
      <c r="S486" s="245" t="s">
        <v>234</v>
      </c>
      <c r="T486" s="245" t="s">
        <v>234</v>
      </c>
      <c r="U486" s="245" t="s">
        <v>232</v>
      </c>
      <c r="V486" s="245" t="s">
        <v>233</v>
      </c>
      <c r="W486" s="245" t="s">
        <v>233</v>
      </c>
      <c r="X486" s="245" t="s">
        <v>233</v>
      </c>
      <c r="Y486" s="245" t="s">
        <v>406</v>
      </c>
      <c r="Z486" s="245" t="s">
        <v>406</v>
      </c>
      <c r="AA486" s="245" t="s">
        <v>406</v>
      </c>
      <c r="AB486" s="245" t="s">
        <v>406</v>
      </c>
      <c r="AC486" s="245" t="s">
        <v>406</v>
      </c>
      <c r="AD486" s="245" t="s">
        <v>406</v>
      </c>
      <c r="AE486" s="245" t="s">
        <v>406</v>
      </c>
      <c r="AF486" s="245" t="s">
        <v>406</v>
      </c>
      <c r="AG486" s="245" t="s">
        <v>406</v>
      </c>
      <c r="AH486" s="245" t="s">
        <v>406</v>
      </c>
      <c r="AI486" s="245" t="s">
        <v>406</v>
      </c>
      <c r="AJ486" s="245" t="s">
        <v>406</v>
      </c>
      <c r="AK486" s="245" t="s">
        <v>406</v>
      </c>
      <c r="AL486" s="245" t="s">
        <v>406</v>
      </c>
      <c r="AM486" s="245" t="s">
        <v>406</v>
      </c>
      <c r="AN486" s="245" t="s">
        <v>406</v>
      </c>
      <c r="AO486" s="245" t="s">
        <v>406</v>
      </c>
      <c r="AP486" s="245" t="s">
        <v>406</v>
      </c>
    </row>
    <row r="487" spans="1:42" x14ac:dyDescent="0.3">
      <c r="A487" s="245">
        <v>121537</v>
      </c>
      <c r="B487" s="245" t="s">
        <v>549</v>
      </c>
      <c r="C487" s="245" t="s">
        <v>234</v>
      </c>
      <c r="D487" s="245" t="s">
        <v>234</v>
      </c>
      <c r="E487" s="245" t="s">
        <v>232</v>
      </c>
      <c r="F487" s="245" t="s">
        <v>232</v>
      </c>
      <c r="G487" s="245" t="s">
        <v>232</v>
      </c>
      <c r="H487" s="245" t="s">
        <v>234</v>
      </c>
      <c r="I487" s="245" t="s">
        <v>234</v>
      </c>
      <c r="J487" s="245" t="s">
        <v>234</v>
      </c>
      <c r="K487" s="245" t="s">
        <v>234</v>
      </c>
      <c r="L487" s="245" t="s">
        <v>232</v>
      </c>
      <c r="M487" s="245" t="s">
        <v>232</v>
      </c>
      <c r="N487" s="245" t="s">
        <v>234</v>
      </c>
      <c r="O487" s="245" t="s">
        <v>232</v>
      </c>
      <c r="P487" s="245" t="s">
        <v>234</v>
      </c>
      <c r="Q487" s="245" t="s">
        <v>232</v>
      </c>
      <c r="R487" s="245" t="s">
        <v>234</v>
      </c>
      <c r="S487" s="245" t="s">
        <v>233</v>
      </c>
      <c r="T487" s="245" t="s">
        <v>233</v>
      </c>
      <c r="U487" s="245" t="s">
        <v>233</v>
      </c>
      <c r="V487" s="245" t="s">
        <v>234</v>
      </c>
      <c r="W487" s="245" t="s">
        <v>406</v>
      </c>
      <c r="X487" s="245" t="s">
        <v>406</v>
      </c>
      <c r="Y487" s="245" t="s">
        <v>406</v>
      </c>
      <c r="Z487" s="245" t="s">
        <v>406</v>
      </c>
      <c r="AA487" s="245" t="s">
        <v>406</v>
      </c>
      <c r="AB487" s="245" t="s">
        <v>406</v>
      </c>
      <c r="AC487" s="245" t="s">
        <v>406</v>
      </c>
      <c r="AD487" s="245" t="s">
        <v>406</v>
      </c>
      <c r="AE487" s="245" t="s">
        <v>406</v>
      </c>
      <c r="AF487" s="245" t="s">
        <v>406</v>
      </c>
      <c r="AG487" s="245" t="s">
        <v>406</v>
      </c>
      <c r="AH487" s="245" t="s">
        <v>406</v>
      </c>
      <c r="AI487" s="245" t="s">
        <v>406</v>
      </c>
      <c r="AJ487" s="245" t="s">
        <v>406</v>
      </c>
      <c r="AK487" s="245" t="s">
        <v>406</v>
      </c>
      <c r="AL487" s="245" t="s">
        <v>406</v>
      </c>
      <c r="AM487" s="245" t="s">
        <v>406</v>
      </c>
      <c r="AN487" s="245" t="s">
        <v>406</v>
      </c>
      <c r="AO487" s="245" t="s">
        <v>406</v>
      </c>
      <c r="AP487" s="245" t="s">
        <v>406</v>
      </c>
    </row>
    <row r="488" spans="1:42" x14ac:dyDescent="0.3">
      <c r="A488" s="245">
        <v>121542</v>
      </c>
      <c r="B488" s="245" t="s">
        <v>549</v>
      </c>
      <c r="C488" s="245" t="s">
        <v>234</v>
      </c>
      <c r="D488" s="245" t="s">
        <v>232</v>
      </c>
      <c r="E488" s="245" t="s">
        <v>232</v>
      </c>
      <c r="F488" s="245" t="s">
        <v>234</v>
      </c>
      <c r="G488" s="245" t="s">
        <v>234</v>
      </c>
      <c r="H488" s="245" t="s">
        <v>234</v>
      </c>
      <c r="I488" s="245" t="s">
        <v>232</v>
      </c>
      <c r="J488" s="245" t="s">
        <v>234</v>
      </c>
      <c r="K488" s="245" t="s">
        <v>234</v>
      </c>
      <c r="L488" s="245" t="s">
        <v>232</v>
      </c>
      <c r="M488" s="245" t="s">
        <v>234</v>
      </c>
      <c r="N488" s="245" t="s">
        <v>232</v>
      </c>
      <c r="O488" s="245" t="s">
        <v>232</v>
      </c>
      <c r="P488" s="245" t="s">
        <v>232</v>
      </c>
      <c r="Q488" s="245" t="s">
        <v>232</v>
      </c>
      <c r="R488" s="245" t="s">
        <v>234</v>
      </c>
      <c r="S488" s="245" t="s">
        <v>233</v>
      </c>
      <c r="T488" s="245" t="s">
        <v>233</v>
      </c>
      <c r="U488" s="245" t="s">
        <v>233</v>
      </c>
      <c r="V488" s="245" t="s">
        <v>233</v>
      </c>
    </row>
    <row r="489" spans="1:42" x14ac:dyDescent="0.3">
      <c r="A489" s="245">
        <v>121543</v>
      </c>
      <c r="B489" s="245" t="s">
        <v>549</v>
      </c>
      <c r="C489" s="245" t="s">
        <v>234</v>
      </c>
      <c r="D489" s="245" t="s">
        <v>234</v>
      </c>
      <c r="E489" s="245" t="s">
        <v>234</v>
      </c>
      <c r="F489" s="245" t="s">
        <v>234</v>
      </c>
      <c r="G489" s="245" t="s">
        <v>232</v>
      </c>
      <c r="H489" s="245" t="s">
        <v>234</v>
      </c>
      <c r="I489" s="245" t="s">
        <v>234</v>
      </c>
      <c r="J489" s="245" t="s">
        <v>234</v>
      </c>
      <c r="K489" s="245" t="s">
        <v>234</v>
      </c>
      <c r="L489" s="245" t="s">
        <v>234</v>
      </c>
      <c r="M489" s="245" t="s">
        <v>233</v>
      </c>
      <c r="N489" s="245" t="s">
        <v>233</v>
      </c>
      <c r="O489" s="245" t="s">
        <v>233</v>
      </c>
      <c r="P489" s="245" t="s">
        <v>233</v>
      </c>
      <c r="Q489" s="245" t="s">
        <v>233</v>
      </c>
      <c r="R489" s="245" t="s">
        <v>233</v>
      </c>
      <c r="S489" s="245" t="s">
        <v>233</v>
      </c>
      <c r="T489" s="245" t="s">
        <v>233</v>
      </c>
      <c r="U489" s="245" t="s">
        <v>233</v>
      </c>
      <c r="V489" s="245" t="s">
        <v>233</v>
      </c>
    </row>
    <row r="490" spans="1:42" x14ac:dyDescent="0.3">
      <c r="A490" s="245">
        <v>121544</v>
      </c>
      <c r="B490" s="245" t="s">
        <v>549</v>
      </c>
      <c r="C490" s="245" t="s">
        <v>234</v>
      </c>
      <c r="D490" s="245" t="s">
        <v>234</v>
      </c>
      <c r="E490" s="245" t="s">
        <v>232</v>
      </c>
      <c r="F490" s="245" t="s">
        <v>234</v>
      </c>
      <c r="G490" s="245" t="s">
        <v>232</v>
      </c>
      <c r="H490" s="245" t="s">
        <v>234</v>
      </c>
      <c r="I490" s="245" t="s">
        <v>234</v>
      </c>
      <c r="J490" s="245" t="s">
        <v>232</v>
      </c>
      <c r="K490" s="245" t="s">
        <v>234</v>
      </c>
      <c r="L490" s="245" t="s">
        <v>232</v>
      </c>
      <c r="M490" s="245" t="s">
        <v>234</v>
      </c>
      <c r="N490" s="245" t="s">
        <v>232</v>
      </c>
      <c r="O490" s="245" t="s">
        <v>234</v>
      </c>
      <c r="P490" s="245" t="s">
        <v>234</v>
      </c>
      <c r="Q490" s="245" t="s">
        <v>234</v>
      </c>
      <c r="R490" s="245" t="s">
        <v>233</v>
      </c>
      <c r="S490" s="245" t="s">
        <v>234</v>
      </c>
      <c r="T490" s="245" t="s">
        <v>233</v>
      </c>
      <c r="U490" s="245" t="s">
        <v>234</v>
      </c>
      <c r="V490" s="245" t="s">
        <v>234</v>
      </c>
    </row>
    <row r="491" spans="1:42" x14ac:dyDescent="0.3">
      <c r="A491" s="245">
        <v>121547</v>
      </c>
      <c r="B491" s="245" t="s">
        <v>549</v>
      </c>
      <c r="C491" s="245" t="s">
        <v>234</v>
      </c>
      <c r="D491" s="245" t="s">
        <v>234</v>
      </c>
      <c r="E491" s="245" t="s">
        <v>232</v>
      </c>
      <c r="F491" s="245" t="s">
        <v>234</v>
      </c>
      <c r="G491" s="245" t="s">
        <v>232</v>
      </c>
      <c r="H491" s="245" t="s">
        <v>234</v>
      </c>
      <c r="I491" s="245" t="s">
        <v>232</v>
      </c>
      <c r="J491" s="245" t="s">
        <v>232</v>
      </c>
      <c r="K491" s="245" t="s">
        <v>234</v>
      </c>
      <c r="L491" s="245" t="s">
        <v>232</v>
      </c>
      <c r="M491" s="245" t="s">
        <v>234</v>
      </c>
      <c r="N491" s="245" t="s">
        <v>234</v>
      </c>
      <c r="O491" s="245" t="s">
        <v>234</v>
      </c>
      <c r="P491" s="245" t="s">
        <v>234</v>
      </c>
      <c r="Q491" s="245" t="s">
        <v>234</v>
      </c>
      <c r="R491" s="245" t="s">
        <v>233</v>
      </c>
      <c r="S491" s="245" t="s">
        <v>233</v>
      </c>
      <c r="T491" s="245" t="s">
        <v>233</v>
      </c>
      <c r="U491" s="245" t="s">
        <v>233</v>
      </c>
      <c r="V491" s="245" t="s">
        <v>233</v>
      </c>
      <c r="W491" s="245" t="s">
        <v>406</v>
      </c>
      <c r="X491" s="245" t="s">
        <v>406</v>
      </c>
      <c r="Y491" s="245" t="s">
        <v>406</v>
      </c>
      <c r="Z491" s="245" t="s">
        <v>406</v>
      </c>
      <c r="AA491" s="245" t="s">
        <v>406</v>
      </c>
      <c r="AB491" s="245" t="s">
        <v>406</v>
      </c>
      <c r="AC491" s="245" t="s">
        <v>406</v>
      </c>
      <c r="AD491" s="245" t="s">
        <v>406</v>
      </c>
      <c r="AE491" s="245" t="s">
        <v>406</v>
      </c>
      <c r="AF491" s="245" t="s">
        <v>406</v>
      </c>
      <c r="AG491" s="245" t="s">
        <v>406</v>
      </c>
      <c r="AH491" s="245" t="s">
        <v>406</v>
      </c>
      <c r="AI491" s="245" t="s">
        <v>406</v>
      </c>
      <c r="AJ491" s="245" t="s">
        <v>406</v>
      </c>
      <c r="AK491" s="245" t="s">
        <v>406</v>
      </c>
      <c r="AL491" s="245" t="s">
        <v>406</v>
      </c>
      <c r="AM491" s="245" t="s">
        <v>406</v>
      </c>
      <c r="AN491" s="245" t="s">
        <v>406</v>
      </c>
      <c r="AO491" s="245" t="s">
        <v>406</v>
      </c>
      <c r="AP491" s="245" t="s">
        <v>406</v>
      </c>
    </row>
    <row r="492" spans="1:42" x14ac:dyDescent="0.3">
      <c r="A492" s="245">
        <v>121556</v>
      </c>
      <c r="B492" s="245" t="s">
        <v>549</v>
      </c>
      <c r="C492" s="245" t="s">
        <v>234</v>
      </c>
      <c r="D492" s="245" t="s">
        <v>234</v>
      </c>
      <c r="E492" s="245" t="s">
        <v>234</v>
      </c>
      <c r="F492" s="245" t="s">
        <v>234</v>
      </c>
      <c r="G492" s="245" t="s">
        <v>234</v>
      </c>
      <c r="H492" s="245" t="s">
        <v>234</v>
      </c>
      <c r="I492" s="245" t="s">
        <v>232</v>
      </c>
      <c r="J492" s="245" t="s">
        <v>232</v>
      </c>
      <c r="K492" s="245" t="s">
        <v>234</v>
      </c>
      <c r="L492" s="245" t="s">
        <v>234</v>
      </c>
      <c r="M492" s="245" t="s">
        <v>232</v>
      </c>
      <c r="N492" s="245" t="s">
        <v>232</v>
      </c>
      <c r="O492" s="245" t="s">
        <v>233</v>
      </c>
      <c r="P492" s="245" t="s">
        <v>233</v>
      </c>
      <c r="Q492" s="245" t="s">
        <v>233</v>
      </c>
      <c r="R492" s="245" t="s">
        <v>233</v>
      </c>
      <c r="S492" s="245" t="s">
        <v>233</v>
      </c>
      <c r="T492" s="245" t="s">
        <v>233</v>
      </c>
      <c r="U492" s="245" t="s">
        <v>233</v>
      </c>
      <c r="V492" s="245" t="s">
        <v>233</v>
      </c>
      <c r="W492" s="245" t="s">
        <v>406</v>
      </c>
      <c r="X492" s="245" t="s">
        <v>406</v>
      </c>
      <c r="Y492" s="245" t="s">
        <v>406</v>
      </c>
      <c r="Z492" s="245" t="s">
        <v>406</v>
      </c>
      <c r="AA492" s="245" t="s">
        <v>406</v>
      </c>
      <c r="AB492" s="245" t="s">
        <v>406</v>
      </c>
      <c r="AC492" s="245" t="s">
        <v>406</v>
      </c>
      <c r="AD492" s="245" t="s">
        <v>406</v>
      </c>
      <c r="AE492" s="245" t="s">
        <v>406</v>
      </c>
      <c r="AF492" s="245" t="s">
        <v>406</v>
      </c>
      <c r="AG492" s="245" t="s">
        <v>406</v>
      </c>
      <c r="AH492" s="245" t="s">
        <v>406</v>
      </c>
      <c r="AI492" s="245" t="s">
        <v>406</v>
      </c>
      <c r="AJ492" s="245" t="s">
        <v>406</v>
      </c>
      <c r="AK492" s="245" t="s">
        <v>406</v>
      </c>
      <c r="AL492" s="245" t="s">
        <v>406</v>
      </c>
      <c r="AM492" s="245" t="s">
        <v>406</v>
      </c>
      <c r="AN492" s="245" t="s">
        <v>406</v>
      </c>
      <c r="AO492" s="245" t="s">
        <v>406</v>
      </c>
      <c r="AP492" s="245" t="s">
        <v>406</v>
      </c>
    </row>
    <row r="493" spans="1:42" x14ac:dyDescent="0.3">
      <c r="A493" s="245">
        <v>121557</v>
      </c>
      <c r="B493" s="245" t="s">
        <v>549</v>
      </c>
      <c r="C493" s="245" t="s">
        <v>234</v>
      </c>
      <c r="D493" s="245" t="s">
        <v>234</v>
      </c>
      <c r="E493" s="245" t="s">
        <v>232</v>
      </c>
      <c r="F493" s="245" t="s">
        <v>234</v>
      </c>
      <c r="G493" s="245" t="s">
        <v>234</v>
      </c>
      <c r="H493" s="245" t="s">
        <v>234</v>
      </c>
      <c r="I493" s="245" t="s">
        <v>234</v>
      </c>
      <c r="J493" s="245" t="s">
        <v>233</v>
      </c>
      <c r="K493" s="245" t="s">
        <v>234</v>
      </c>
      <c r="L493" s="245" t="s">
        <v>232</v>
      </c>
      <c r="M493" s="245" t="s">
        <v>234</v>
      </c>
      <c r="N493" s="245" t="s">
        <v>233</v>
      </c>
      <c r="O493" s="245" t="s">
        <v>234</v>
      </c>
      <c r="P493" s="245" t="s">
        <v>234</v>
      </c>
      <c r="Q493" s="245" t="s">
        <v>233</v>
      </c>
      <c r="R493" s="245" t="s">
        <v>233</v>
      </c>
      <c r="S493" s="245" t="s">
        <v>233</v>
      </c>
      <c r="T493" s="245" t="s">
        <v>233</v>
      </c>
      <c r="U493" s="245" t="s">
        <v>233</v>
      </c>
      <c r="V493" s="245" t="s">
        <v>233</v>
      </c>
    </row>
    <row r="494" spans="1:42" x14ac:dyDescent="0.3">
      <c r="A494" s="245">
        <v>121563</v>
      </c>
      <c r="B494" s="245" t="s">
        <v>549</v>
      </c>
      <c r="C494" s="245" t="s">
        <v>232</v>
      </c>
      <c r="D494" s="245" t="s">
        <v>234</v>
      </c>
      <c r="E494" s="245" t="s">
        <v>232</v>
      </c>
      <c r="F494" s="245" t="s">
        <v>232</v>
      </c>
      <c r="G494" s="245" t="s">
        <v>232</v>
      </c>
      <c r="H494" s="245" t="s">
        <v>234</v>
      </c>
      <c r="I494" s="245" t="s">
        <v>232</v>
      </c>
      <c r="J494" s="245" t="s">
        <v>232</v>
      </c>
      <c r="K494" s="245" t="s">
        <v>232</v>
      </c>
      <c r="L494" s="245" t="s">
        <v>232</v>
      </c>
      <c r="M494" s="245" t="s">
        <v>233</v>
      </c>
      <c r="N494" s="245" t="s">
        <v>233</v>
      </c>
      <c r="O494" s="245" t="s">
        <v>233</v>
      </c>
      <c r="P494" s="245" t="s">
        <v>233</v>
      </c>
      <c r="Q494" s="245" t="s">
        <v>233</v>
      </c>
      <c r="R494" s="245" t="s">
        <v>233</v>
      </c>
      <c r="S494" s="245" t="s">
        <v>233</v>
      </c>
      <c r="T494" s="245" t="s">
        <v>233</v>
      </c>
      <c r="U494" s="245" t="s">
        <v>233</v>
      </c>
      <c r="V494" s="245" t="s">
        <v>233</v>
      </c>
      <c r="W494" s="245" t="s">
        <v>406</v>
      </c>
      <c r="X494" s="245" t="s">
        <v>406</v>
      </c>
      <c r="Y494" s="245" t="s">
        <v>406</v>
      </c>
      <c r="Z494" s="245" t="s">
        <v>406</v>
      </c>
      <c r="AA494" s="245" t="s">
        <v>406</v>
      </c>
      <c r="AB494" s="245" t="s">
        <v>406</v>
      </c>
      <c r="AC494" s="245" t="s">
        <v>406</v>
      </c>
      <c r="AD494" s="245" t="s">
        <v>406</v>
      </c>
      <c r="AE494" s="245" t="s">
        <v>406</v>
      </c>
      <c r="AF494" s="245" t="s">
        <v>406</v>
      </c>
      <c r="AG494" s="245" t="s">
        <v>406</v>
      </c>
      <c r="AH494" s="245" t="s">
        <v>406</v>
      </c>
      <c r="AI494" s="245" t="s">
        <v>406</v>
      </c>
      <c r="AJ494" s="245" t="s">
        <v>406</v>
      </c>
      <c r="AK494" s="245" t="s">
        <v>406</v>
      </c>
      <c r="AL494" s="245" t="s">
        <v>406</v>
      </c>
      <c r="AM494" s="245" t="s">
        <v>406</v>
      </c>
      <c r="AN494" s="245" t="s">
        <v>406</v>
      </c>
      <c r="AO494" s="245" t="s">
        <v>406</v>
      </c>
      <c r="AP494" s="245" t="s">
        <v>406</v>
      </c>
    </row>
    <row r="495" spans="1:42" x14ac:dyDescent="0.3">
      <c r="A495" s="245">
        <v>121565</v>
      </c>
      <c r="B495" s="245" t="s">
        <v>549</v>
      </c>
      <c r="C495" s="245" t="s">
        <v>234</v>
      </c>
      <c r="D495" s="245" t="s">
        <v>234</v>
      </c>
      <c r="E495" s="245" t="s">
        <v>232</v>
      </c>
      <c r="F495" s="245" t="s">
        <v>234</v>
      </c>
      <c r="G495" s="245" t="s">
        <v>232</v>
      </c>
      <c r="H495" s="245" t="s">
        <v>234</v>
      </c>
      <c r="I495" s="245" t="s">
        <v>234</v>
      </c>
      <c r="J495" s="245" t="s">
        <v>232</v>
      </c>
      <c r="K495" s="245" t="s">
        <v>232</v>
      </c>
      <c r="L495" s="245" t="s">
        <v>232</v>
      </c>
      <c r="M495" s="245" t="s">
        <v>232</v>
      </c>
      <c r="N495" s="245" t="s">
        <v>232</v>
      </c>
      <c r="O495" s="245" t="s">
        <v>232</v>
      </c>
      <c r="P495" s="245" t="s">
        <v>232</v>
      </c>
      <c r="Q495" s="245" t="s">
        <v>232</v>
      </c>
      <c r="R495" s="245" t="s">
        <v>234</v>
      </c>
      <c r="S495" s="245" t="s">
        <v>234</v>
      </c>
      <c r="T495" s="245" t="s">
        <v>234</v>
      </c>
      <c r="U495" s="245" t="s">
        <v>234</v>
      </c>
      <c r="V495" s="245" t="s">
        <v>234</v>
      </c>
      <c r="W495" s="245" t="s">
        <v>406</v>
      </c>
      <c r="X495" s="245" t="s">
        <v>406</v>
      </c>
      <c r="Y495" s="245" t="s">
        <v>406</v>
      </c>
      <c r="Z495" s="245" t="s">
        <v>406</v>
      </c>
      <c r="AA495" s="245" t="s">
        <v>406</v>
      </c>
      <c r="AB495" s="245" t="s">
        <v>406</v>
      </c>
      <c r="AC495" s="245" t="s">
        <v>406</v>
      </c>
      <c r="AD495" s="245" t="s">
        <v>406</v>
      </c>
      <c r="AE495" s="245" t="s">
        <v>406</v>
      </c>
      <c r="AF495" s="245" t="s">
        <v>406</v>
      </c>
      <c r="AG495" s="245" t="s">
        <v>406</v>
      </c>
      <c r="AH495" s="245" t="s">
        <v>406</v>
      </c>
      <c r="AI495" s="245" t="s">
        <v>406</v>
      </c>
      <c r="AJ495" s="245" t="s">
        <v>406</v>
      </c>
      <c r="AK495" s="245" t="s">
        <v>406</v>
      </c>
      <c r="AL495" s="245" t="s">
        <v>406</v>
      </c>
      <c r="AM495" s="245" t="s">
        <v>406</v>
      </c>
      <c r="AN495" s="245" t="s">
        <v>406</v>
      </c>
      <c r="AO495" s="245" t="s">
        <v>406</v>
      </c>
      <c r="AP495" s="245" t="s">
        <v>406</v>
      </c>
    </row>
    <row r="496" spans="1:42" x14ac:dyDescent="0.3">
      <c r="A496" s="245">
        <v>121566</v>
      </c>
      <c r="B496" s="245" t="s">
        <v>549</v>
      </c>
      <c r="C496" s="245" t="s">
        <v>234</v>
      </c>
      <c r="D496" s="245" t="s">
        <v>232</v>
      </c>
      <c r="E496" s="245" t="s">
        <v>232</v>
      </c>
      <c r="F496" s="245" t="s">
        <v>232</v>
      </c>
      <c r="G496" s="245" t="s">
        <v>232</v>
      </c>
      <c r="H496" s="245" t="s">
        <v>234</v>
      </c>
      <c r="I496" s="245" t="s">
        <v>232</v>
      </c>
      <c r="J496" s="245" t="s">
        <v>233</v>
      </c>
      <c r="K496" s="245" t="s">
        <v>234</v>
      </c>
      <c r="L496" s="245" t="s">
        <v>232</v>
      </c>
      <c r="M496" s="245" t="s">
        <v>234</v>
      </c>
      <c r="N496" s="245" t="s">
        <v>234</v>
      </c>
      <c r="O496" s="245" t="s">
        <v>234</v>
      </c>
      <c r="P496" s="245" t="s">
        <v>232</v>
      </c>
      <c r="Q496" s="245" t="s">
        <v>234</v>
      </c>
      <c r="R496" s="245" t="s">
        <v>234</v>
      </c>
      <c r="S496" s="245" t="s">
        <v>233</v>
      </c>
      <c r="T496" s="245" t="s">
        <v>233</v>
      </c>
      <c r="U496" s="245" t="s">
        <v>234</v>
      </c>
      <c r="V496" s="245" t="s">
        <v>234</v>
      </c>
      <c r="W496" s="245" t="s">
        <v>406</v>
      </c>
      <c r="X496" s="245" t="s">
        <v>406</v>
      </c>
      <c r="Y496" s="245" t="s">
        <v>406</v>
      </c>
      <c r="Z496" s="245" t="s">
        <v>406</v>
      </c>
      <c r="AA496" s="245" t="s">
        <v>406</v>
      </c>
      <c r="AB496" s="245" t="s">
        <v>406</v>
      </c>
      <c r="AC496" s="245" t="s">
        <v>406</v>
      </c>
      <c r="AD496" s="245" t="s">
        <v>406</v>
      </c>
      <c r="AE496" s="245" t="s">
        <v>406</v>
      </c>
      <c r="AF496" s="245" t="s">
        <v>406</v>
      </c>
      <c r="AG496" s="245" t="s">
        <v>406</v>
      </c>
      <c r="AH496" s="245" t="s">
        <v>406</v>
      </c>
      <c r="AI496" s="245" t="s">
        <v>406</v>
      </c>
      <c r="AJ496" s="245" t="s">
        <v>406</v>
      </c>
      <c r="AK496" s="245" t="s">
        <v>406</v>
      </c>
      <c r="AL496" s="245" t="s">
        <v>406</v>
      </c>
      <c r="AM496" s="245" t="s">
        <v>406</v>
      </c>
      <c r="AN496" s="245" t="s">
        <v>406</v>
      </c>
      <c r="AO496" s="245" t="s">
        <v>406</v>
      </c>
      <c r="AP496" s="245" t="s">
        <v>406</v>
      </c>
    </row>
    <row r="497" spans="1:42" x14ac:dyDescent="0.3">
      <c r="A497" s="245">
        <v>121573</v>
      </c>
      <c r="B497" s="245" t="s">
        <v>549</v>
      </c>
      <c r="C497" s="245" t="s">
        <v>234</v>
      </c>
      <c r="D497" s="245" t="s">
        <v>234</v>
      </c>
      <c r="E497" s="245" t="s">
        <v>234</v>
      </c>
      <c r="F497" s="245" t="s">
        <v>234</v>
      </c>
      <c r="G497" s="245" t="s">
        <v>234</v>
      </c>
      <c r="H497" s="245" t="s">
        <v>234</v>
      </c>
      <c r="I497" s="245" t="s">
        <v>232</v>
      </c>
      <c r="J497" s="245" t="s">
        <v>232</v>
      </c>
      <c r="K497" s="245" t="s">
        <v>232</v>
      </c>
      <c r="L497" s="245" t="s">
        <v>232</v>
      </c>
      <c r="M497" s="245" t="s">
        <v>234</v>
      </c>
      <c r="N497" s="245" t="s">
        <v>232</v>
      </c>
      <c r="O497" s="245" t="s">
        <v>232</v>
      </c>
      <c r="P497" s="245" t="s">
        <v>232</v>
      </c>
      <c r="Q497" s="245" t="s">
        <v>234</v>
      </c>
      <c r="R497" s="245" t="s">
        <v>234</v>
      </c>
      <c r="S497" s="245" t="s">
        <v>234</v>
      </c>
      <c r="T497" s="245" t="s">
        <v>232</v>
      </c>
      <c r="U497" s="245" t="s">
        <v>234</v>
      </c>
      <c r="V497" s="245" t="s">
        <v>232</v>
      </c>
      <c r="W497" s="245" t="s">
        <v>406</v>
      </c>
      <c r="X497" s="245" t="s">
        <v>406</v>
      </c>
      <c r="Y497" s="245" t="s">
        <v>406</v>
      </c>
      <c r="Z497" s="245" t="s">
        <v>406</v>
      </c>
      <c r="AA497" s="245" t="s">
        <v>406</v>
      </c>
      <c r="AB497" s="245" t="s">
        <v>406</v>
      </c>
      <c r="AC497" s="245" t="s">
        <v>406</v>
      </c>
      <c r="AD497" s="245" t="s">
        <v>406</v>
      </c>
      <c r="AE497" s="245" t="s">
        <v>406</v>
      </c>
      <c r="AF497" s="245" t="s">
        <v>406</v>
      </c>
      <c r="AG497" s="245" t="s">
        <v>406</v>
      </c>
      <c r="AH497" s="245" t="s">
        <v>406</v>
      </c>
      <c r="AI497" s="245" t="s">
        <v>406</v>
      </c>
      <c r="AJ497" s="245" t="s">
        <v>406</v>
      </c>
      <c r="AK497" s="245" t="s">
        <v>406</v>
      </c>
      <c r="AL497" s="245" t="s">
        <v>406</v>
      </c>
      <c r="AM497" s="245" t="s">
        <v>406</v>
      </c>
      <c r="AN497" s="245" t="s">
        <v>406</v>
      </c>
      <c r="AO497" s="245" t="s">
        <v>406</v>
      </c>
      <c r="AP497" s="245" t="s">
        <v>406</v>
      </c>
    </row>
    <row r="498" spans="1:42" x14ac:dyDescent="0.3">
      <c r="A498" s="245">
        <v>121590</v>
      </c>
      <c r="B498" s="245" t="s">
        <v>549</v>
      </c>
      <c r="C498" s="245" t="s">
        <v>234</v>
      </c>
      <c r="D498" s="245" t="s">
        <v>234</v>
      </c>
      <c r="E498" s="245" t="s">
        <v>232</v>
      </c>
      <c r="F498" s="245" t="s">
        <v>234</v>
      </c>
      <c r="G498" s="245" t="s">
        <v>232</v>
      </c>
      <c r="H498" s="245" t="s">
        <v>234</v>
      </c>
      <c r="I498" s="245" t="s">
        <v>233</v>
      </c>
      <c r="J498" s="245" t="s">
        <v>234</v>
      </c>
      <c r="K498" s="245" t="s">
        <v>234</v>
      </c>
      <c r="L498" s="245" t="s">
        <v>234</v>
      </c>
      <c r="M498" s="245" t="s">
        <v>234</v>
      </c>
      <c r="N498" s="245" t="s">
        <v>233</v>
      </c>
      <c r="O498" s="245" t="s">
        <v>234</v>
      </c>
      <c r="P498" s="245" t="s">
        <v>234</v>
      </c>
      <c r="Q498" s="245" t="s">
        <v>234</v>
      </c>
      <c r="R498" s="245" t="s">
        <v>234</v>
      </c>
      <c r="S498" s="245" t="s">
        <v>234</v>
      </c>
      <c r="T498" s="245" t="s">
        <v>233</v>
      </c>
      <c r="U498" s="245" t="s">
        <v>234</v>
      </c>
      <c r="V498" s="245" t="s">
        <v>234</v>
      </c>
      <c r="W498" s="245" t="s">
        <v>406</v>
      </c>
      <c r="X498" s="245" t="s">
        <v>406</v>
      </c>
      <c r="Y498" s="245" t="s">
        <v>406</v>
      </c>
      <c r="Z498" s="245" t="s">
        <v>406</v>
      </c>
      <c r="AA498" s="245" t="s">
        <v>406</v>
      </c>
      <c r="AB498" s="245" t="s">
        <v>406</v>
      </c>
      <c r="AC498" s="245" t="s">
        <v>406</v>
      </c>
      <c r="AD498" s="245" t="s">
        <v>406</v>
      </c>
      <c r="AE498" s="245" t="s">
        <v>406</v>
      </c>
      <c r="AF498" s="245" t="s">
        <v>406</v>
      </c>
      <c r="AG498" s="245" t="s">
        <v>406</v>
      </c>
      <c r="AH498" s="245" t="s">
        <v>406</v>
      </c>
      <c r="AI498" s="245" t="s">
        <v>406</v>
      </c>
      <c r="AJ498" s="245" t="s">
        <v>406</v>
      </c>
      <c r="AK498" s="245" t="s">
        <v>406</v>
      </c>
      <c r="AL498" s="245" t="s">
        <v>406</v>
      </c>
      <c r="AM498" s="245" t="s">
        <v>406</v>
      </c>
      <c r="AN498" s="245" t="s">
        <v>406</v>
      </c>
      <c r="AO498" s="245" t="s">
        <v>406</v>
      </c>
      <c r="AP498" s="245" t="s">
        <v>406</v>
      </c>
    </row>
    <row r="499" spans="1:42" x14ac:dyDescent="0.3">
      <c r="A499" s="245">
        <v>121593</v>
      </c>
      <c r="B499" s="245" t="s">
        <v>549</v>
      </c>
      <c r="C499" s="245" t="s">
        <v>234</v>
      </c>
      <c r="D499" s="245" t="s">
        <v>232</v>
      </c>
      <c r="E499" s="245" t="s">
        <v>232</v>
      </c>
      <c r="F499" s="245" t="s">
        <v>232</v>
      </c>
      <c r="G499" s="245" t="s">
        <v>234</v>
      </c>
      <c r="H499" s="245" t="s">
        <v>234</v>
      </c>
      <c r="I499" s="245" t="s">
        <v>233</v>
      </c>
      <c r="J499" s="245" t="s">
        <v>232</v>
      </c>
      <c r="K499" s="245" t="s">
        <v>234</v>
      </c>
      <c r="L499" s="245" t="s">
        <v>233</v>
      </c>
      <c r="M499" s="245" t="s">
        <v>233</v>
      </c>
      <c r="N499" s="245" t="s">
        <v>233</v>
      </c>
      <c r="O499" s="245" t="s">
        <v>233</v>
      </c>
      <c r="P499" s="245" t="s">
        <v>233</v>
      </c>
      <c r="Q499" s="245" t="s">
        <v>233</v>
      </c>
      <c r="R499" s="245" t="s">
        <v>233</v>
      </c>
      <c r="S499" s="245" t="s">
        <v>233</v>
      </c>
      <c r="T499" s="245" t="s">
        <v>233</v>
      </c>
      <c r="U499" s="245" t="s">
        <v>233</v>
      </c>
      <c r="V499" s="245" t="s">
        <v>233</v>
      </c>
    </row>
    <row r="500" spans="1:42" x14ac:dyDescent="0.3">
      <c r="A500" s="245">
        <v>121599</v>
      </c>
      <c r="B500" s="245" t="s">
        <v>549</v>
      </c>
      <c r="C500" s="245" t="s">
        <v>234</v>
      </c>
      <c r="D500" s="245" t="s">
        <v>234</v>
      </c>
      <c r="E500" s="245" t="s">
        <v>232</v>
      </c>
      <c r="F500" s="245" t="s">
        <v>232</v>
      </c>
      <c r="G500" s="245" t="s">
        <v>232</v>
      </c>
      <c r="H500" s="245" t="s">
        <v>234</v>
      </c>
      <c r="I500" s="245" t="s">
        <v>232</v>
      </c>
      <c r="J500" s="245" t="s">
        <v>232</v>
      </c>
      <c r="K500" s="245" t="s">
        <v>234</v>
      </c>
      <c r="L500" s="245" t="s">
        <v>232</v>
      </c>
      <c r="M500" s="245" t="s">
        <v>234</v>
      </c>
      <c r="N500" s="245" t="s">
        <v>234</v>
      </c>
      <c r="O500" s="245" t="s">
        <v>234</v>
      </c>
      <c r="P500" s="245" t="s">
        <v>234</v>
      </c>
      <c r="Q500" s="245" t="s">
        <v>234</v>
      </c>
      <c r="R500" s="245" t="s">
        <v>234</v>
      </c>
      <c r="S500" s="245" t="s">
        <v>234</v>
      </c>
      <c r="T500" s="245" t="s">
        <v>234</v>
      </c>
      <c r="U500" s="245" t="s">
        <v>234</v>
      </c>
      <c r="V500" s="245" t="s">
        <v>234</v>
      </c>
      <c r="W500" s="245" t="s">
        <v>406</v>
      </c>
      <c r="X500" s="245" t="s">
        <v>406</v>
      </c>
      <c r="Y500" s="245" t="s">
        <v>406</v>
      </c>
      <c r="Z500" s="245" t="s">
        <v>406</v>
      </c>
      <c r="AA500" s="245" t="s">
        <v>406</v>
      </c>
      <c r="AB500" s="245" t="s">
        <v>406</v>
      </c>
      <c r="AC500" s="245" t="s">
        <v>406</v>
      </c>
      <c r="AD500" s="245" t="s">
        <v>406</v>
      </c>
      <c r="AE500" s="245" t="s">
        <v>406</v>
      </c>
      <c r="AF500" s="245" t="s">
        <v>406</v>
      </c>
      <c r="AG500" s="245" t="s">
        <v>406</v>
      </c>
      <c r="AH500" s="245" t="s">
        <v>406</v>
      </c>
      <c r="AI500" s="245" t="s">
        <v>406</v>
      </c>
      <c r="AJ500" s="245" t="s">
        <v>406</v>
      </c>
      <c r="AK500" s="245" t="s">
        <v>406</v>
      </c>
      <c r="AL500" s="245" t="s">
        <v>406</v>
      </c>
      <c r="AM500" s="245" t="s">
        <v>406</v>
      </c>
      <c r="AN500" s="245" t="s">
        <v>406</v>
      </c>
      <c r="AO500" s="245" t="s">
        <v>406</v>
      </c>
      <c r="AP500" s="245" t="s">
        <v>406</v>
      </c>
    </row>
    <row r="501" spans="1:42" x14ac:dyDescent="0.3">
      <c r="A501" s="245">
        <v>121602</v>
      </c>
      <c r="B501" s="245" t="s">
        <v>549</v>
      </c>
      <c r="C501" s="245" t="s">
        <v>234</v>
      </c>
      <c r="D501" s="245" t="s">
        <v>232</v>
      </c>
      <c r="E501" s="245" t="s">
        <v>232</v>
      </c>
      <c r="F501" s="245" t="s">
        <v>232</v>
      </c>
      <c r="G501" s="245" t="s">
        <v>234</v>
      </c>
      <c r="H501" s="245" t="s">
        <v>232</v>
      </c>
      <c r="I501" s="245" t="s">
        <v>232</v>
      </c>
      <c r="J501" s="245" t="s">
        <v>232</v>
      </c>
      <c r="K501" s="245" t="s">
        <v>234</v>
      </c>
      <c r="L501" s="245" t="s">
        <v>232</v>
      </c>
      <c r="M501" s="245" t="s">
        <v>233</v>
      </c>
      <c r="N501" s="245" t="s">
        <v>234</v>
      </c>
      <c r="O501" s="245" t="s">
        <v>234</v>
      </c>
      <c r="P501" s="245" t="s">
        <v>234</v>
      </c>
      <c r="Q501" s="245" t="s">
        <v>234</v>
      </c>
      <c r="R501" s="245" t="s">
        <v>233</v>
      </c>
      <c r="S501" s="245" t="s">
        <v>234</v>
      </c>
      <c r="T501" s="245" t="s">
        <v>233</v>
      </c>
      <c r="U501" s="245" t="s">
        <v>234</v>
      </c>
      <c r="V501" s="245" t="s">
        <v>234</v>
      </c>
      <c r="W501" s="245" t="s">
        <v>406</v>
      </c>
      <c r="X501" s="245" t="s">
        <v>406</v>
      </c>
      <c r="Y501" s="245" t="s">
        <v>406</v>
      </c>
      <c r="Z501" s="245" t="s">
        <v>406</v>
      </c>
      <c r="AA501" s="245" t="s">
        <v>406</v>
      </c>
      <c r="AB501" s="245" t="s">
        <v>406</v>
      </c>
      <c r="AC501" s="245" t="s">
        <v>406</v>
      </c>
      <c r="AD501" s="245" t="s">
        <v>406</v>
      </c>
      <c r="AE501" s="245" t="s">
        <v>406</v>
      </c>
      <c r="AF501" s="245" t="s">
        <v>406</v>
      </c>
      <c r="AG501" s="245" t="s">
        <v>406</v>
      </c>
      <c r="AH501" s="245" t="s">
        <v>406</v>
      </c>
      <c r="AI501" s="245" t="s">
        <v>406</v>
      </c>
      <c r="AJ501" s="245" t="s">
        <v>406</v>
      </c>
      <c r="AK501" s="245" t="s">
        <v>406</v>
      </c>
      <c r="AL501" s="245" t="s">
        <v>406</v>
      </c>
      <c r="AM501" s="245" t="s">
        <v>406</v>
      </c>
      <c r="AN501" s="245" t="s">
        <v>406</v>
      </c>
      <c r="AO501" s="245" t="s">
        <v>406</v>
      </c>
      <c r="AP501" s="245" t="s">
        <v>406</v>
      </c>
    </row>
    <row r="502" spans="1:42" x14ac:dyDescent="0.3">
      <c r="A502" s="245">
        <v>121609</v>
      </c>
      <c r="B502" s="245" t="s">
        <v>549</v>
      </c>
      <c r="C502" s="245" t="s">
        <v>234</v>
      </c>
      <c r="D502" s="245" t="s">
        <v>234</v>
      </c>
      <c r="E502" s="245" t="s">
        <v>232</v>
      </c>
      <c r="F502" s="245" t="s">
        <v>232</v>
      </c>
      <c r="G502" s="245" t="s">
        <v>234</v>
      </c>
      <c r="H502" s="245" t="s">
        <v>234</v>
      </c>
      <c r="I502" s="245" t="s">
        <v>234</v>
      </c>
      <c r="J502" s="245" t="s">
        <v>233</v>
      </c>
      <c r="K502" s="245" t="s">
        <v>233</v>
      </c>
      <c r="L502" s="245" t="s">
        <v>232</v>
      </c>
      <c r="M502" s="245" t="s">
        <v>234</v>
      </c>
      <c r="N502" s="245" t="s">
        <v>232</v>
      </c>
      <c r="O502" s="245" t="s">
        <v>232</v>
      </c>
      <c r="P502" s="245" t="s">
        <v>232</v>
      </c>
      <c r="Q502" s="245" t="s">
        <v>234</v>
      </c>
      <c r="R502" s="245" t="s">
        <v>234</v>
      </c>
      <c r="S502" s="245" t="s">
        <v>234</v>
      </c>
      <c r="T502" s="245" t="s">
        <v>234</v>
      </c>
      <c r="U502" s="245" t="s">
        <v>233</v>
      </c>
      <c r="V502" s="245" t="s">
        <v>234</v>
      </c>
      <c r="W502" s="245" t="s">
        <v>406</v>
      </c>
      <c r="X502" s="245" t="s">
        <v>406</v>
      </c>
      <c r="Y502" s="245" t="s">
        <v>406</v>
      </c>
      <c r="Z502" s="245" t="s">
        <v>406</v>
      </c>
      <c r="AA502" s="245" t="s">
        <v>406</v>
      </c>
      <c r="AB502" s="245" t="s">
        <v>406</v>
      </c>
      <c r="AC502" s="245" t="s">
        <v>406</v>
      </c>
      <c r="AD502" s="245" t="s">
        <v>406</v>
      </c>
      <c r="AE502" s="245" t="s">
        <v>406</v>
      </c>
      <c r="AF502" s="245" t="s">
        <v>406</v>
      </c>
      <c r="AG502" s="245" t="s">
        <v>406</v>
      </c>
      <c r="AH502" s="245" t="s">
        <v>406</v>
      </c>
      <c r="AI502" s="245" t="s">
        <v>406</v>
      </c>
      <c r="AJ502" s="245" t="s">
        <v>406</v>
      </c>
      <c r="AK502" s="245" t="s">
        <v>406</v>
      </c>
      <c r="AL502" s="245" t="s">
        <v>406</v>
      </c>
      <c r="AM502" s="245" t="s">
        <v>406</v>
      </c>
      <c r="AN502" s="245" t="s">
        <v>406</v>
      </c>
      <c r="AO502" s="245" t="s">
        <v>406</v>
      </c>
      <c r="AP502" s="245" t="s">
        <v>406</v>
      </c>
    </row>
    <row r="503" spans="1:42" x14ac:dyDescent="0.3">
      <c r="A503" s="245">
        <v>121620</v>
      </c>
      <c r="B503" s="245" t="s">
        <v>549</v>
      </c>
      <c r="C503" s="245" t="s">
        <v>234</v>
      </c>
      <c r="D503" s="245" t="s">
        <v>232</v>
      </c>
      <c r="E503" s="245" t="s">
        <v>232</v>
      </c>
      <c r="F503" s="245" t="s">
        <v>234</v>
      </c>
      <c r="G503" s="245" t="s">
        <v>234</v>
      </c>
      <c r="H503" s="245" t="s">
        <v>234</v>
      </c>
      <c r="I503" s="245" t="s">
        <v>234</v>
      </c>
      <c r="J503" s="245" t="s">
        <v>234</v>
      </c>
      <c r="K503" s="245" t="s">
        <v>234</v>
      </c>
      <c r="L503" s="245" t="s">
        <v>234</v>
      </c>
      <c r="M503" s="245" t="s">
        <v>233</v>
      </c>
      <c r="N503" s="245" t="s">
        <v>233</v>
      </c>
      <c r="O503" s="245" t="s">
        <v>233</v>
      </c>
      <c r="P503" s="245" t="s">
        <v>233</v>
      </c>
      <c r="Q503" s="245" t="s">
        <v>233</v>
      </c>
      <c r="R503" s="245" t="s">
        <v>233</v>
      </c>
      <c r="S503" s="245" t="s">
        <v>233</v>
      </c>
      <c r="T503" s="245" t="s">
        <v>233</v>
      </c>
      <c r="U503" s="245" t="s">
        <v>233</v>
      </c>
      <c r="V503" s="245" t="s">
        <v>233</v>
      </c>
    </row>
    <row r="504" spans="1:42" x14ac:dyDescent="0.3">
      <c r="A504" s="245">
        <v>121622</v>
      </c>
      <c r="B504" s="245" t="s">
        <v>549</v>
      </c>
      <c r="C504" s="245" t="s">
        <v>234</v>
      </c>
      <c r="D504" s="245" t="s">
        <v>234</v>
      </c>
      <c r="E504" s="245" t="s">
        <v>234</v>
      </c>
      <c r="F504" s="245" t="s">
        <v>232</v>
      </c>
      <c r="G504" s="245" t="s">
        <v>232</v>
      </c>
      <c r="H504" s="245" t="s">
        <v>234</v>
      </c>
      <c r="I504" s="245" t="s">
        <v>234</v>
      </c>
      <c r="J504" s="245" t="s">
        <v>234</v>
      </c>
      <c r="K504" s="245" t="s">
        <v>234</v>
      </c>
      <c r="L504" s="245" t="s">
        <v>233</v>
      </c>
      <c r="M504" s="245" t="s">
        <v>234</v>
      </c>
      <c r="N504" s="245" t="s">
        <v>234</v>
      </c>
      <c r="O504" s="245" t="s">
        <v>233</v>
      </c>
      <c r="P504" s="245" t="s">
        <v>233</v>
      </c>
      <c r="Q504" s="245" t="s">
        <v>233</v>
      </c>
      <c r="R504" s="245" t="s">
        <v>233</v>
      </c>
      <c r="S504" s="245" t="s">
        <v>233</v>
      </c>
      <c r="T504" s="245" t="s">
        <v>233</v>
      </c>
      <c r="U504" s="245" t="s">
        <v>233</v>
      </c>
      <c r="V504" s="245" t="s">
        <v>233</v>
      </c>
    </row>
    <row r="505" spans="1:42" x14ac:dyDescent="0.3">
      <c r="A505" s="245">
        <v>121624</v>
      </c>
      <c r="B505" s="245" t="s">
        <v>549</v>
      </c>
      <c r="C505" s="245" t="s">
        <v>234</v>
      </c>
      <c r="D505" s="245" t="s">
        <v>234</v>
      </c>
      <c r="E505" s="245" t="s">
        <v>234</v>
      </c>
      <c r="F505" s="245" t="s">
        <v>232</v>
      </c>
      <c r="G505" s="245" t="s">
        <v>232</v>
      </c>
      <c r="H505" s="245" t="s">
        <v>234</v>
      </c>
      <c r="I505" s="245" t="s">
        <v>234</v>
      </c>
      <c r="J505" s="245" t="s">
        <v>232</v>
      </c>
      <c r="K505" s="245" t="s">
        <v>232</v>
      </c>
      <c r="L505" s="245" t="s">
        <v>234</v>
      </c>
      <c r="M505" s="245" t="s">
        <v>234</v>
      </c>
      <c r="N505" s="245" t="s">
        <v>232</v>
      </c>
      <c r="O505" s="245" t="s">
        <v>232</v>
      </c>
      <c r="P505" s="245" t="s">
        <v>232</v>
      </c>
      <c r="Q505" s="245" t="s">
        <v>234</v>
      </c>
      <c r="R505" s="245" t="s">
        <v>234</v>
      </c>
      <c r="S505" s="245" t="s">
        <v>234</v>
      </c>
      <c r="T505" s="245" t="s">
        <v>233</v>
      </c>
      <c r="U505" s="245" t="s">
        <v>234</v>
      </c>
      <c r="V505" s="245" t="s">
        <v>234</v>
      </c>
      <c r="W505" s="245" t="s">
        <v>406</v>
      </c>
      <c r="X505" s="245" t="s">
        <v>406</v>
      </c>
      <c r="Y505" s="245" t="s">
        <v>406</v>
      </c>
      <c r="Z505" s="245" t="s">
        <v>406</v>
      </c>
      <c r="AA505" s="245" t="s">
        <v>406</v>
      </c>
      <c r="AB505" s="245" t="s">
        <v>406</v>
      </c>
      <c r="AC505" s="245" t="s">
        <v>406</v>
      </c>
      <c r="AD505" s="245" t="s">
        <v>406</v>
      </c>
      <c r="AE505" s="245" t="s">
        <v>406</v>
      </c>
      <c r="AF505" s="245" t="s">
        <v>406</v>
      </c>
      <c r="AG505" s="245" t="s">
        <v>406</v>
      </c>
      <c r="AH505" s="245" t="s">
        <v>406</v>
      </c>
      <c r="AI505" s="245" t="s">
        <v>406</v>
      </c>
      <c r="AJ505" s="245" t="s">
        <v>406</v>
      </c>
      <c r="AK505" s="245" t="s">
        <v>406</v>
      </c>
      <c r="AL505" s="245" t="s">
        <v>406</v>
      </c>
      <c r="AM505" s="245" t="s">
        <v>406</v>
      </c>
      <c r="AN505" s="245" t="s">
        <v>406</v>
      </c>
      <c r="AO505" s="245" t="s">
        <v>406</v>
      </c>
      <c r="AP505" s="245" t="s">
        <v>406</v>
      </c>
    </row>
    <row r="506" spans="1:42" x14ac:dyDescent="0.3">
      <c r="A506" s="245">
        <v>121625</v>
      </c>
      <c r="B506" s="245" t="s">
        <v>549</v>
      </c>
      <c r="C506" s="245" t="s">
        <v>234</v>
      </c>
      <c r="D506" s="245" t="s">
        <v>232</v>
      </c>
      <c r="E506" s="245" t="s">
        <v>232</v>
      </c>
      <c r="F506" s="245" t="s">
        <v>234</v>
      </c>
      <c r="G506" s="245" t="s">
        <v>232</v>
      </c>
      <c r="H506" s="245" t="s">
        <v>234</v>
      </c>
      <c r="I506" s="245" t="s">
        <v>232</v>
      </c>
      <c r="J506" s="245" t="s">
        <v>232</v>
      </c>
      <c r="K506" s="245" t="s">
        <v>234</v>
      </c>
      <c r="L506" s="245" t="s">
        <v>232</v>
      </c>
      <c r="M506" s="245" t="s">
        <v>233</v>
      </c>
      <c r="N506" s="245" t="s">
        <v>233</v>
      </c>
      <c r="O506" s="245" t="s">
        <v>233</v>
      </c>
      <c r="P506" s="245" t="s">
        <v>233</v>
      </c>
      <c r="Q506" s="245" t="s">
        <v>233</v>
      </c>
      <c r="R506" s="245" t="s">
        <v>233</v>
      </c>
      <c r="S506" s="245" t="s">
        <v>233</v>
      </c>
      <c r="T506" s="245" t="s">
        <v>233</v>
      </c>
      <c r="U506" s="245" t="s">
        <v>233</v>
      </c>
      <c r="V506" s="245" t="s">
        <v>233</v>
      </c>
    </row>
    <row r="507" spans="1:42" x14ac:dyDescent="0.3">
      <c r="A507" s="245">
        <v>121626</v>
      </c>
      <c r="B507" s="245" t="s">
        <v>549</v>
      </c>
      <c r="C507" s="245" t="s">
        <v>234</v>
      </c>
      <c r="D507" s="245" t="s">
        <v>234</v>
      </c>
      <c r="E507" s="245" t="s">
        <v>234</v>
      </c>
      <c r="F507" s="245" t="s">
        <v>234</v>
      </c>
      <c r="G507" s="245" t="s">
        <v>234</v>
      </c>
      <c r="H507" s="245" t="s">
        <v>234</v>
      </c>
      <c r="I507" s="245" t="s">
        <v>234</v>
      </c>
      <c r="J507" s="245" t="s">
        <v>232</v>
      </c>
      <c r="K507" s="245" t="s">
        <v>232</v>
      </c>
      <c r="L507" s="245" t="s">
        <v>232</v>
      </c>
      <c r="M507" s="245" t="s">
        <v>234</v>
      </c>
      <c r="N507" s="245" t="s">
        <v>234</v>
      </c>
      <c r="O507" s="245" t="s">
        <v>234</v>
      </c>
      <c r="P507" s="245" t="s">
        <v>234</v>
      </c>
      <c r="Q507" s="245" t="s">
        <v>234</v>
      </c>
      <c r="R507" s="245" t="s">
        <v>233</v>
      </c>
      <c r="S507" s="245" t="s">
        <v>233</v>
      </c>
      <c r="T507" s="245" t="s">
        <v>233</v>
      </c>
      <c r="U507" s="245" t="s">
        <v>234</v>
      </c>
      <c r="V507" s="245" t="s">
        <v>234</v>
      </c>
      <c r="W507" s="245" t="s">
        <v>406</v>
      </c>
      <c r="X507" s="245" t="s">
        <v>406</v>
      </c>
      <c r="Y507" s="245" t="s">
        <v>406</v>
      </c>
      <c r="Z507" s="245" t="s">
        <v>406</v>
      </c>
      <c r="AA507" s="245" t="s">
        <v>406</v>
      </c>
      <c r="AB507" s="245" t="s">
        <v>406</v>
      </c>
      <c r="AC507" s="245" t="s">
        <v>406</v>
      </c>
      <c r="AD507" s="245" t="s">
        <v>406</v>
      </c>
      <c r="AE507" s="245" t="s">
        <v>406</v>
      </c>
      <c r="AF507" s="245" t="s">
        <v>406</v>
      </c>
      <c r="AG507" s="245" t="s">
        <v>406</v>
      </c>
      <c r="AH507" s="245" t="s">
        <v>406</v>
      </c>
      <c r="AI507" s="245" t="s">
        <v>406</v>
      </c>
      <c r="AJ507" s="245" t="s">
        <v>406</v>
      </c>
      <c r="AK507" s="245" t="s">
        <v>406</v>
      </c>
      <c r="AL507" s="245" t="s">
        <v>406</v>
      </c>
      <c r="AM507" s="245" t="s">
        <v>406</v>
      </c>
      <c r="AN507" s="245" t="s">
        <v>406</v>
      </c>
      <c r="AO507" s="245" t="s">
        <v>406</v>
      </c>
      <c r="AP507" s="245" t="s">
        <v>406</v>
      </c>
    </row>
    <row r="508" spans="1:42" x14ac:dyDescent="0.3">
      <c r="A508" s="245">
        <v>121627</v>
      </c>
      <c r="B508" s="245" t="s">
        <v>549</v>
      </c>
      <c r="C508" s="245" t="s">
        <v>234</v>
      </c>
      <c r="D508" s="245" t="s">
        <v>234</v>
      </c>
      <c r="E508" s="245" t="s">
        <v>234</v>
      </c>
      <c r="F508" s="245" t="s">
        <v>234</v>
      </c>
      <c r="G508" s="245" t="s">
        <v>234</v>
      </c>
      <c r="H508" s="245" t="s">
        <v>234</v>
      </c>
      <c r="I508" s="245" t="s">
        <v>234</v>
      </c>
      <c r="J508" s="245" t="s">
        <v>232</v>
      </c>
      <c r="K508" s="245" t="s">
        <v>234</v>
      </c>
      <c r="L508" s="245" t="s">
        <v>232</v>
      </c>
      <c r="M508" s="245" t="s">
        <v>233</v>
      </c>
      <c r="N508" s="245" t="s">
        <v>233</v>
      </c>
      <c r="O508" s="245" t="s">
        <v>233</v>
      </c>
      <c r="P508" s="245" t="s">
        <v>234</v>
      </c>
      <c r="Q508" s="245" t="s">
        <v>233</v>
      </c>
      <c r="R508" s="245" t="s">
        <v>233</v>
      </c>
      <c r="S508" s="245" t="s">
        <v>233</v>
      </c>
      <c r="T508" s="245" t="s">
        <v>233</v>
      </c>
      <c r="U508" s="245" t="s">
        <v>234</v>
      </c>
      <c r="V508" s="245" t="s">
        <v>233</v>
      </c>
      <c r="W508" s="245" t="s">
        <v>406</v>
      </c>
      <c r="X508" s="245" t="s">
        <v>406</v>
      </c>
      <c r="Y508" s="245" t="s">
        <v>406</v>
      </c>
      <c r="Z508" s="245" t="s">
        <v>406</v>
      </c>
      <c r="AA508" s="245" t="s">
        <v>406</v>
      </c>
      <c r="AB508" s="245" t="s">
        <v>406</v>
      </c>
      <c r="AC508" s="245" t="s">
        <v>406</v>
      </c>
      <c r="AD508" s="245" t="s">
        <v>406</v>
      </c>
      <c r="AE508" s="245" t="s">
        <v>406</v>
      </c>
      <c r="AF508" s="245" t="s">
        <v>406</v>
      </c>
      <c r="AG508" s="245" t="s">
        <v>406</v>
      </c>
      <c r="AH508" s="245" t="s">
        <v>406</v>
      </c>
      <c r="AI508" s="245" t="s">
        <v>406</v>
      </c>
      <c r="AJ508" s="245" t="s">
        <v>406</v>
      </c>
      <c r="AK508" s="245" t="s">
        <v>406</v>
      </c>
      <c r="AL508" s="245" t="s">
        <v>406</v>
      </c>
      <c r="AM508" s="245" t="s">
        <v>406</v>
      </c>
      <c r="AN508" s="245" t="s">
        <v>406</v>
      </c>
      <c r="AO508" s="245" t="s">
        <v>406</v>
      </c>
      <c r="AP508" s="245" t="s">
        <v>406</v>
      </c>
    </row>
    <row r="509" spans="1:42" x14ac:dyDescent="0.3">
      <c r="A509" s="245">
        <v>121633</v>
      </c>
      <c r="B509" s="245" t="s">
        <v>549</v>
      </c>
      <c r="C509" s="245" t="s">
        <v>234</v>
      </c>
      <c r="D509" s="245" t="s">
        <v>234</v>
      </c>
      <c r="E509" s="245" t="s">
        <v>234</v>
      </c>
      <c r="F509" s="245" t="s">
        <v>234</v>
      </c>
      <c r="G509" s="245" t="s">
        <v>234</v>
      </c>
      <c r="H509" s="245" t="s">
        <v>234</v>
      </c>
      <c r="I509" s="245" t="s">
        <v>234</v>
      </c>
      <c r="J509" s="245" t="s">
        <v>234</v>
      </c>
      <c r="K509" s="245" t="s">
        <v>234</v>
      </c>
      <c r="L509" s="245" t="s">
        <v>234</v>
      </c>
      <c r="M509" s="245" t="s">
        <v>234</v>
      </c>
      <c r="N509" s="245" t="s">
        <v>234</v>
      </c>
      <c r="O509" s="245" t="s">
        <v>234</v>
      </c>
      <c r="P509" s="245" t="s">
        <v>234</v>
      </c>
      <c r="Q509" s="245" t="s">
        <v>234</v>
      </c>
      <c r="R509" s="245" t="s">
        <v>233</v>
      </c>
      <c r="S509" s="245" t="s">
        <v>234</v>
      </c>
      <c r="T509" s="245" t="s">
        <v>233</v>
      </c>
      <c r="U509" s="245" t="s">
        <v>233</v>
      </c>
      <c r="V509" s="245" t="s">
        <v>233</v>
      </c>
      <c r="W509" s="245" t="s">
        <v>406</v>
      </c>
      <c r="X509" s="245" t="s">
        <v>406</v>
      </c>
      <c r="Y509" s="245" t="s">
        <v>406</v>
      </c>
      <c r="Z509" s="245" t="s">
        <v>406</v>
      </c>
      <c r="AA509" s="245" t="s">
        <v>406</v>
      </c>
      <c r="AB509" s="245" t="s">
        <v>406</v>
      </c>
      <c r="AC509" s="245" t="s">
        <v>406</v>
      </c>
      <c r="AD509" s="245" t="s">
        <v>406</v>
      </c>
      <c r="AE509" s="245" t="s">
        <v>406</v>
      </c>
      <c r="AF509" s="245" t="s">
        <v>406</v>
      </c>
      <c r="AG509" s="245" t="s">
        <v>406</v>
      </c>
      <c r="AH509" s="245" t="s">
        <v>406</v>
      </c>
      <c r="AI509" s="245" t="s">
        <v>406</v>
      </c>
      <c r="AJ509" s="245" t="s">
        <v>406</v>
      </c>
      <c r="AK509" s="245" t="s">
        <v>406</v>
      </c>
      <c r="AL509" s="245" t="s">
        <v>406</v>
      </c>
      <c r="AM509" s="245" t="s">
        <v>406</v>
      </c>
      <c r="AN509" s="245" t="s">
        <v>406</v>
      </c>
      <c r="AO509" s="245" t="s">
        <v>406</v>
      </c>
      <c r="AP509" s="245" t="s">
        <v>406</v>
      </c>
    </row>
    <row r="510" spans="1:42" x14ac:dyDescent="0.3">
      <c r="A510" s="245">
        <v>121634</v>
      </c>
      <c r="B510" s="245" t="s">
        <v>549</v>
      </c>
      <c r="C510" s="245" t="s">
        <v>234</v>
      </c>
      <c r="D510" s="245" t="s">
        <v>234</v>
      </c>
      <c r="E510" s="245" t="s">
        <v>234</v>
      </c>
      <c r="F510" s="245" t="s">
        <v>234</v>
      </c>
      <c r="G510" s="245" t="s">
        <v>234</v>
      </c>
      <c r="H510" s="245" t="s">
        <v>234</v>
      </c>
      <c r="I510" s="245" t="s">
        <v>233</v>
      </c>
      <c r="J510" s="245" t="s">
        <v>234</v>
      </c>
      <c r="K510" s="245" t="s">
        <v>234</v>
      </c>
      <c r="L510" s="245" t="s">
        <v>233</v>
      </c>
      <c r="M510" s="245" t="s">
        <v>233</v>
      </c>
      <c r="N510" s="245" t="s">
        <v>233</v>
      </c>
      <c r="O510" s="245" t="s">
        <v>233</v>
      </c>
      <c r="P510" s="245" t="s">
        <v>233</v>
      </c>
      <c r="Q510" s="245" t="s">
        <v>233</v>
      </c>
      <c r="R510" s="245" t="s">
        <v>233</v>
      </c>
      <c r="S510" s="245" t="s">
        <v>233</v>
      </c>
      <c r="T510" s="245" t="s">
        <v>233</v>
      </c>
      <c r="U510" s="245" t="s">
        <v>233</v>
      </c>
      <c r="V510" s="245" t="s">
        <v>233</v>
      </c>
    </row>
    <row r="511" spans="1:42" x14ac:dyDescent="0.3">
      <c r="A511" s="245">
        <v>121637</v>
      </c>
      <c r="B511" s="245" t="s">
        <v>549</v>
      </c>
      <c r="C511" s="245" t="s">
        <v>234</v>
      </c>
      <c r="D511" s="245" t="s">
        <v>234</v>
      </c>
      <c r="E511" s="245" t="s">
        <v>234</v>
      </c>
      <c r="F511" s="245" t="s">
        <v>234</v>
      </c>
      <c r="G511" s="245" t="s">
        <v>234</v>
      </c>
      <c r="H511" s="245" t="s">
        <v>234</v>
      </c>
      <c r="I511" s="245" t="s">
        <v>232</v>
      </c>
      <c r="J511" s="245" t="s">
        <v>232</v>
      </c>
      <c r="K511" s="245" t="s">
        <v>232</v>
      </c>
      <c r="L511" s="245" t="s">
        <v>232</v>
      </c>
      <c r="M511" s="245" t="s">
        <v>233</v>
      </c>
      <c r="N511" s="245" t="s">
        <v>233</v>
      </c>
      <c r="O511" s="245" t="s">
        <v>233</v>
      </c>
      <c r="P511" s="245" t="s">
        <v>233</v>
      </c>
      <c r="Q511" s="245" t="s">
        <v>233</v>
      </c>
      <c r="R511" s="245" t="s">
        <v>233</v>
      </c>
      <c r="S511" s="245" t="s">
        <v>233</v>
      </c>
      <c r="T511" s="245" t="s">
        <v>233</v>
      </c>
      <c r="U511" s="245" t="s">
        <v>233</v>
      </c>
      <c r="V511" s="245" t="s">
        <v>233</v>
      </c>
    </row>
    <row r="512" spans="1:42" x14ac:dyDescent="0.3">
      <c r="A512" s="245">
        <v>121638</v>
      </c>
      <c r="B512" s="245" t="s">
        <v>549</v>
      </c>
      <c r="C512" s="245" t="s">
        <v>234</v>
      </c>
      <c r="D512" s="245" t="s">
        <v>234</v>
      </c>
      <c r="E512" s="245" t="s">
        <v>234</v>
      </c>
      <c r="F512" s="245" t="s">
        <v>234</v>
      </c>
      <c r="G512" s="245" t="s">
        <v>234</v>
      </c>
      <c r="H512" s="245" t="s">
        <v>234</v>
      </c>
      <c r="I512" s="245" t="s">
        <v>233</v>
      </c>
      <c r="J512" s="245" t="s">
        <v>234</v>
      </c>
      <c r="K512" s="245" t="s">
        <v>233</v>
      </c>
      <c r="L512" s="245" t="s">
        <v>233</v>
      </c>
      <c r="M512" s="245" t="s">
        <v>233</v>
      </c>
      <c r="N512" s="245" t="s">
        <v>233</v>
      </c>
      <c r="O512" s="245" t="s">
        <v>233</v>
      </c>
      <c r="P512" s="245" t="s">
        <v>233</v>
      </c>
      <c r="Q512" s="245" t="s">
        <v>233</v>
      </c>
      <c r="R512" s="245" t="s">
        <v>233</v>
      </c>
      <c r="S512" s="245" t="s">
        <v>233</v>
      </c>
      <c r="T512" s="245" t="s">
        <v>233</v>
      </c>
      <c r="U512" s="245" t="s">
        <v>233</v>
      </c>
      <c r="V512" s="245" t="s">
        <v>233</v>
      </c>
    </row>
    <row r="513" spans="1:42" x14ac:dyDescent="0.3">
      <c r="A513" s="245">
        <v>121640</v>
      </c>
      <c r="B513" s="245" t="s">
        <v>549</v>
      </c>
      <c r="C513" s="245" t="s">
        <v>234</v>
      </c>
      <c r="D513" s="245" t="s">
        <v>234</v>
      </c>
      <c r="E513" s="245" t="s">
        <v>234</v>
      </c>
      <c r="F513" s="245" t="s">
        <v>234</v>
      </c>
      <c r="G513" s="245" t="s">
        <v>232</v>
      </c>
      <c r="H513" s="245" t="s">
        <v>234</v>
      </c>
      <c r="I513" s="245" t="s">
        <v>233</v>
      </c>
      <c r="J513" s="245" t="s">
        <v>233</v>
      </c>
      <c r="K513" s="245" t="s">
        <v>233</v>
      </c>
      <c r="L513" s="245" t="s">
        <v>233</v>
      </c>
      <c r="M513" s="245" t="s">
        <v>233</v>
      </c>
      <c r="N513" s="245" t="s">
        <v>233</v>
      </c>
      <c r="O513" s="245" t="s">
        <v>233</v>
      </c>
      <c r="P513" s="245" t="s">
        <v>233</v>
      </c>
      <c r="Q513" s="245" t="s">
        <v>233</v>
      </c>
      <c r="R513" s="245" t="s">
        <v>233</v>
      </c>
      <c r="S513" s="245" t="s">
        <v>233</v>
      </c>
      <c r="T513" s="245" t="s">
        <v>233</v>
      </c>
      <c r="U513" s="245" t="s">
        <v>233</v>
      </c>
      <c r="V513" s="245" t="s">
        <v>233</v>
      </c>
    </row>
    <row r="514" spans="1:42" x14ac:dyDescent="0.3">
      <c r="A514" s="245">
        <v>121644</v>
      </c>
      <c r="B514" s="245" t="s">
        <v>549</v>
      </c>
      <c r="C514" s="245" t="s">
        <v>234</v>
      </c>
      <c r="D514" s="245" t="s">
        <v>232</v>
      </c>
      <c r="E514" s="245" t="s">
        <v>232</v>
      </c>
      <c r="F514" s="245" t="s">
        <v>232</v>
      </c>
      <c r="G514" s="245" t="s">
        <v>232</v>
      </c>
      <c r="H514" s="245" t="s">
        <v>234</v>
      </c>
      <c r="I514" s="245" t="s">
        <v>232</v>
      </c>
      <c r="J514" s="245" t="s">
        <v>232</v>
      </c>
      <c r="K514" s="245" t="s">
        <v>234</v>
      </c>
      <c r="L514" s="245" t="s">
        <v>234</v>
      </c>
      <c r="M514" s="245" t="s">
        <v>234</v>
      </c>
      <c r="N514" s="245" t="s">
        <v>234</v>
      </c>
      <c r="O514" s="245" t="s">
        <v>233</v>
      </c>
      <c r="P514" s="245" t="s">
        <v>234</v>
      </c>
      <c r="Q514" s="245" t="s">
        <v>234</v>
      </c>
      <c r="R514" s="245" t="s">
        <v>233</v>
      </c>
      <c r="S514" s="245" t="s">
        <v>233</v>
      </c>
      <c r="T514" s="245" t="s">
        <v>233</v>
      </c>
      <c r="U514" s="245" t="s">
        <v>233</v>
      </c>
      <c r="V514" s="245" t="s">
        <v>233</v>
      </c>
    </row>
    <row r="515" spans="1:42" x14ac:dyDescent="0.3">
      <c r="A515" s="245">
        <v>121647</v>
      </c>
      <c r="B515" s="245" t="s">
        <v>549</v>
      </c>
      <c r="C515" s="245" t="s">
        <v>234</v>
      </c>
      <c r="D515" s="245" t="s">
        <v>232</v>
      </c>
      <c r="E515" s="245" t="s">
        <v>232</v>
      </c>
      <c r="F515" s="245" t="s">
        <v>232</v>
      </c>
      <c r="G515" s="245" t="s">
        <v>232</v>
      </c>
      <c r="H515" s="245" t="s">
        <v>234</v>
      </c>
      <c r="I515" s="245" t="s">
        <v>232</v>
      </c>
      <c r="J515" s="245" t="s">
        <v>234</v>
      </c>
      <c r="K515" s="245" t="s">
        <v>234</v>
      </c>
      <c r="L515" s="245" t="s">
        <v>232</v>
      </c>
      <c r="M515" s="245" t="s">
        <v>234</v>
      </c>
      <c r="N515" s="245" t="s">
        <v>232</v>
      </c>
      <c r="O515" s="245" t="s">
        <v>232</v>
      </c>
      <c r="P515" s="245" t="s">
        <v>232</v>
      </c>
      <c r="Q515" s="245" t="s">
        <v>234</v>
      </c>
      <c r="R515" s="245" t="s">
        <v>234</v>
      </c>
      <c r="S515" s="245" t="s">
        <v>234</v>
      </c>
      <c r="T515" s="245" t="s">
        <v>234</v>
      </c>
      <c r="U515" s="245" t="s">
        <v>234</v>
      </c>
      <c r="V515" s="245" t="s">
        <v>234</v>
      </c>
      <c r="W515" s="245" t="s">
        <v>406</v>
      </c>
      <c r="X515" s="245" t="s">
        <v>406</v>
      </c>
      <c r="Y515" s="245" t="s">
        <v>406</v>
      </c>
      <c r="Z515" s="245" t="s">
        <v>406</v>
      </c>
      <c r="AA515" s="245" t="s">
        <v>406</v>
      </c>
      <c r="AB515" s="245" t="s">
        <v>406</v>
      </c>
      <c r="AC515" s="245" t="s">
        <v>406</v>
      </c>
      <c r="AD515" s="245" t="s">
        <v>406</v>
      </c>
      <c r="AE515" s="245" t="s">
        <v>406</v>
      </c>
      <c r="AF515" s="245" t="s">
        <v>406</v>
      </c>
      <c r="AG515" s="245" t="s">
        <v>406</v>
      </c>
      <c r="AH515" s="245" t="s">
        <v>406</v>
      </c>
      <c r="AI515" s="245" t="s">
        <v>406</v>
      </c>
      <c r="AJ515" s="245" t="s">
        <v>406</v>
      </c>
      <c r="AK515" s="245" t="s">
        <v>406</v>
      </c>
      <c r="AL515" s="245" t="s">
        <v>406</v>
      </c>
      <c r="AM515" s="245" t="s">
        <v>406</v>
      </c>
      <c r="AN515" s="245" t="s">
        <v>406</v>
      </c>
      <c r="AO515" s="245" t="s">
        <v>406</v>
      </c>
      <c r="AP515" s="245" t="s">
        <v>406</v>
      </c>
    </row>
    <row r="516" spans="1:42" x14ac:dyDescent="0.3">
      <c r="A516" s="245">
        <v>121651</v>
      </c>
      <c r="B516" s="245" t="s">
        <v>549</v>
      </c>
      <c r="C516" s="245" t="s">
        <v>234</v>
      </c>
      <c r="D516" s="245" t="s">
        <v>234</v>
      </c>
      <c r="E516" s="245" t="s">
        <v>234</v>
      </c>
      <c r="F516" s="245" t="s">
        <v>232</v>
      </c>
      <c r="G516" s="245" t="s">
        <v>232</v>
      </c>
      <c r="H516" s="245" t="s">
        <v>234</v>
      </c>
      <c r="I516" s="245" t="s">
        <v>232</v>
      </c>
      <c r="J516" s="245" t="s">
        <v>232</v>
      </c>
      <c r="K516" s="245" t="s">
        <v>233</v>
      </c>
      <c r="L516" s="245" t="s">
        <v>234</v>
      </c>
      <c r="M516" s="245" t="s">
        <v>234</v>
      </c>
      <c r="N516" s="245" t="s">
        <v>233</v>
      </c>
      <c r="O516" s="245" t="s">
        <v>232</v>
      </c>
      <c r="P516" s="245" t="s">
        <v>233</v>
      </c>
      <c r="Q516" s="245" t="s">
        <v>232</v>
      </c>
      <c r="R516" s="245" t="s">
        <v>234</v>
      </c>
      <c r="S516" s="245" t="s">
        <v>234</v>
      </c>
      <c r="T516" s="245" t="s">
        <v>234</v>
      </c>
      <c r="U516" s="245" t="s">
        <v>233</v>
      </c>
      <c r="V516" s="245" t="s">
        <v>234</v>
      </c>
      <c r="W516" s="245" t="s">
        <v>406</v>
      </c>
      <c r="X516" s="245" t="s">
        <v>406</v>
      </c>
      <c r="Y516" s="245" t="s">
        <v>406</v>
      </c>
      <c r="Z516" s="245" t="s">
        <v>406</v>
      </c>
      <c r="AA516" s="245" t="s">
        <v>406</v>
      </c>
      <c r="AB516" s="245" t="s">
        <v>406</v>
      </c>
      <c r="AC516" s="245" t="s">
        <v>406</v>
      </c>
      <c r="AD516" s="245" t="s">
        <v>406</v>
      </c>
      <c r="AE516" s="245" t="s">
        <v>406</v>
      </c>
      <c r="AF516" s="245" t="s">
        <v>406</v>
      </c>
      <c r="AG516" s="245" t="s">
        <v>406</v>
      </c>
      <c r="AH516" s="245" t="s">
        <v>406</v>
      </c>
      <c r="AI516" s="245" t="s">
        <v>406</v>
      </c>
      <c r="AJ516" s="245" t="s">
        <v>406</v>
      </c>
      <c r="AK516" s="245" t="s">
        <v>406</v>
      </c>
      <c r="AL516" s="245" t="s">
        <v>406</v>
      </c>
      <c r="AM516" s="245" t="s">
        <v>406</v>
      </c>
      <c r="AN516" s="245" t="s">
        <v>406</v>
      </c>
      <c r="AO516" s="245" t="s">
        <v>406</v>
      </c>
      <c r="AP516" s="245" t="s">
        <v>406</v>
      </c>
    </row>
    <row r="517" spans="1:42" x14ac:dyDescent="0.3">
      <c r="A517" s="245">
        <v>121653</v>
      </c>
      <c r="B517" s="245" t="s">
        <v>549</v>
      </c>
      <c r="C517" s="245" t="s">
        <v>234</v>
      </c>
      <c r="D517" s="245" t="s">
        <v>234</v>
      </c>
      <c r="E517" s="245" t="s">
        <v>232</v>
      </c>
      <c r="F517" s="245" t="s">
        <v>232</v>
      </c>
      <c r="G517" s="245" t="s">
        <v>232</v>
      </c>
      <c r="H517" s="245" t="s">
        <v>234</v>
      </c>
      <c r="I517" s="245" t="s">
        <v>233</v>
      </c>
      <c r="J517" s="245" t="s">
        <v>233</v>
      </c>
      <c r="K517" s="245" t="s">
        <v>234</v>
      </c>
      <c r="L517" s="245" t="s">
        <v>234</v>
      </c>
      <c r="M517" s="245" t="s">
        <v>233</v>
      </c>
      <c r="N517" s="245" t="s">
        <v>233</v>
      </c>
      <c r="O517" s="245" t="s">
        <v>233</v>
      </c>
      <c r="P517" s="245" t="s">
        <v>234</v>
      </c>
      <c r="Q517" s="245" t="s">
        <v>233</v>
      </c>
      <c r="R517" s="245" t="s">
        <v>233</v>
      </c>
      <c r="S517" s="245" t="s">
        <v>233</v>
      </c>
      <c r="T517" s="245" t="s">
        <v>233</v>
      </c>
      <c r="U517" s="245" t="s">
        <v>233</v>
      </c>
      <c r="V517" s="245" t="s">
        <v>233</v>
      </c>
    </row>
    <row r="518" spans="1:42" x14ac:dyDescent="0.3">
      <c r="A518" s="245">
        <v>121655</v>
      </c>
      <c r="B518" s="245" t="s">
        <v>549</v>
      </c>
      <c r="C518" s="245" t="s">
        <v>234</v>
      </c>
      <c r="D518" s="245" t="s">
        <v>232</v>
      </c>
      <c r="E518" s="245" t="s">
        <v>232</v>
      </c>
      <c r="F518" s="245" t="s">
        <v>232</v>
      </c>
      <c r="G518" s="245" t="s">
        <v>232</v>
      </c>
      <c r="H518" s="245" t="s">
        <v>234</v>
      </c>
      <c r="I518" s="245" t="s">
        <v>232</v>
      </c>
      <c r="J518" s="245" t="s">
        <v>232</v>
      </c>
      <c r="K518" s="245" t="s">
        <v>232</v>
      </c>
      <c r="L518" s="245" t="s">
        <v>234</v>
      </c>
      <c r="M518" s="245" t="s">
        <v>234</v>
      </c>
      <c r="N518" s="245" t="s">
        <v>234</v>
      </c>
      <c r="O518" s="245" t="s">
        <v>234</v>
      </c>
      <c r="P518" s="245" t="s">
        <v>234</v>
      </c>
      <c r="Q518" s="245" t="s">
        <v>234</v>
      </c>
      <c r="R518" s="245" t="s">
        <v>233</v>
      </c>
      <c r="S518" s="245" t="s">
        <v>233</v>
      </c>
      <c r="T518" s="245" t="s">
        <v>233</v>
      </c>
      <c r="U518" s="245" t="s">
        <v>233</v>
      </c>
      <c r="V518" s="245" t="s">
        <v>233</v>
      </c>
      <c r="W518" s="245" t="s">
        <v>406</v>
      </c>
      <c r="X518" s="245" t="s">
        <v>406</v>
      </c>
      <c r="Y518" s="245" t="s">
        <v>406</v>
      </c>
      <c r="Z518" s="245" t="s">
        <v>406</v>
      </c>
      <c r="AA518" s="245" t="s">
        <v>406</v>
      </c>
      <c r="AB518" s="245" t="s">
        <v>406</v>
      </c>
      <c r="AC518" s="245" t="s">
        <v>406</v>
      </c>
      <c r="AD518" s="245" t="s">
        <v>406</v>
      </c>
      <c r="AE518" s="245" t="s">
        <v>406</v>
      </c>
      <c r="AF518" s="245" t="s">
        <v>406</v>
      </c>
      <c r="AG518" s="245" t="s">
        <v>233</v>
      </c>
      <c r="AH518" s="245" t="s">
        <v>233</v>
      </c>
      <c r="AI518" s="245" t="s">
        <v>233</v>
      </c>
      <c r="AJ518" s="245" t="s">
        <v>233</v>
      </c>
      <c r="AK518" s="245" t="s">
        <v>233</v>
      </c>
      <c r="AL518" s="245" t="s">
        <v>406</v>
      </c>
      <c r="AM518" s="245" t="s">
        <v>406</v>
      </c>
      <c r="AN518" s="245" t="s">
        <v>406</v>
      </c>
      <c r="AO518" s="245" t="s">
        <v>406</v>
      </c>
      <c r="AP518" s="245" t="s">
        <v>406</v>
      </c>
    </row>
    <row r="519" spans="1:42" x14ac:dyDescent="0.3">
      <c r="A519" s="245">
        <v>121662</v>
      </c>
      <c r="B519" s="245" t="s">
        <v>549</v>
      </c>
      <c r="C519" s="245" t="s">
        <v>234</v>
      </c>
      <c r="D519" s="245" t="s">
        <v>232</v>
      </c>
      <c r="E519" s="245" t="s">
        <v>232</v>
      </c>
      <c r="F519" s="245" t="s">
        <v>232</v>
      </c>
      <c r="G519" s="245" t="s">
        <v>234</v>
      </c>
      <c r="H519" s="245" t="s">
        <v>234</v>
      </c>
      <c r="I519" s="245" t="s">
        <v>232</v>
      </c>
      <c r="J519" s="245" t="s">
        <v>232</v>
      </c>
      <c r="K519" s="245" t="s">
        <v>234</v>
      </c>
      <c r="L519" s="245" t="s">
        <v>232</v>
      </c>
      <c r="M519" s="245" t="s">
        <v>234</v>
      </c>
      <c r="N519" s="245" t="s">
        <v>234</v>
      </c>
      <c r="O519" s="245" t="s">
        <v>233</v>
      </c>
      <c r="P519" s="245" t="s">
        <v>234</v>
      </c>
      <c r="Q519" s="245" t="s">
        <v>234</v>
      </c>
      <c r="R519" s="245" t="s">
        <v>233</v>
      </c>
      <c r="S519" s="245" t="s">
        <v>233</v>
      </c>
      <c r="T519" s="245" t="s">
        <v>233</v>
      </c>
      <c r="U519" s="245" t="s">
        <v>233</v>
      </c>
      <c r="V519" s="245" t="s">
        <v>233</v>
      </c>
      <c r="W519" s="245" t="s">
        <v>406</v>
      </c>
      <c r="X519" s="245" t="s">
        <v>406</v>
      </c>
      <c r="Y519" s="245" t="s">
        <v>406</v>
      </c>
      <c r="Z519" s="245" t="s">
        <v>406</v>
      </c>
      <c r="AA519" s="245" t="s">
        <v>406</v>
      </c>
      <c r="AB519" s="245" t="s">
        <v>406</v>
      </c>
      <c r="AC519" s="245" t="s">
        <v>406</v>
      </c>
      <c r="AD519" s="245" t="s">
        <v>406</v>
      </c>
      <c r="AE519" s="245" t="s">
        <v>406</v>
      </c>
      <c r="AF519" s="245" t="s">
        <v>406</v>
      </c>
      <c r="AG519" s="245" t="s">
        <v>406</v>
      </c>
      <c r="AH519" s="245" t="s">
        <v>406</v>
      </c>
      <c r="AI519" s="245" t="s">
        <v>406</v>
      </c>
      <c r="AJ519" s="245" t="s">
        <v>406</v>
      </c>
      <c r="AK519" s="245" t="s">
        <v>406</v>
      </c>
      <c r="AL519" s="245" t="s">
        <v>406</v>
      </c>
      <c r="AM519" s="245" t="s">
        <v>406</v>
      </c>
      <c r="AN519" s="245" t="s">
        <v>406</v>
      </c>
      <c r="AO519" s="245" t="s">
        <v>406</v>
      </c>
      <c r="AP519" s="245" t="s">
        <v>406</v>
      </c>
    </row>
    <row r="520" spans="1:42" x14ac:dyDescent="0.3">
      <c r="A520" s="245">
        <v>121665</v>
      </c>
      <c r="B520" s="245" t="s">
        <v>549</v>
      </c>
      <c r="C520" s="245" t="s">
        <v>234</v>
      </c>
      <c r="D520" s="245" t="s">
        <v>234</v>
      </c>
      <c r="E520" s="245" t="s">
        <v>234</v>
      </c>
      <c r="F520" s="245" t="s">
        <v>232</v>
      </c>
      <c r="G520" s="245" t="s">
        <v>234</v>
      </c>
      <c r="H520" s="245" t="s">
        <v>234</v>
      </c>
      <c r="I520" s="245" t="s">
        <v>233</v>
      </c>
      <c r="J520" s="245" t="s">
        <v>233</v>
      </c>
      <c r="K520" s="245" t="s">
        <v>233</v>
      </c>
      <c r="L520" s="245" t="s">
        <v>234</v>
      </c>
      <c r="M520" s="245" t="s">
        <v>233</v>
      </c>
      <c r="N520" s="245" t="s">
        <v>233</v>
      </c>
      <c r="O520" s="245" t="s">
        <v>234</v>
      </c>
      <c r="P520" s="245" t="s">
        <v>233</v>
      </c>
      <c r="Q520" s="245" t="s">
        <v>232</v>
      </c>
      <c r="R520" s="245" t="s">
        <v>233</v>
      </c>
      <c r="S520" s="245" t="s">
        <v>233</v>
      </c>
      <c r="T520" s="245" t="s">
        <v>233</v>
      </c>
      <c r="U520" s="245" t="s">
        <v>233</v>
      </c>
      <c r="V520" s="245" t="s">
        <v>232</v>
      </c>
      <c r="W520" s="245" t="s">
        <v>406</v>
      </c>
      <c r="X520" s="245" t="s">
        <v>406</v>
      </c>
      <c r="Y520" s="245" t="s">
        <v>406</v>
      </c>
      <c r="Z520" s="245" t="s">
        <v>406</v>
      </c>
      <c r="AA520" s="245" t="s">
        <v>406</v>
      </c>
      <c r="AB520" s="245" t="s">
        <v>406</v>
      </c>
      <c r="AC520" s="245" t="s">
        <v>406</v>
      </c>
      <c r="AD520" s="245" t="s">
        <v>406</v>
      </c>
      <c r="AE520" s="245" t="s">
        <v>406</v>
      </c>
      <c r="AF520" s="245" t="s">
        <v>406</v>
      </c>
      <c r="AG520" s="245" t="s">
        <v>406</v>
      </c>
      <c r="AH520" s="245" t="s">
        <v>406</v>
      </c>
      <c r="AI520" s="245" t="s">
        <v>406</v>
      </c>
      <c r="AJ520" s="245" t="s">
        <v>406</v>
      </c>
      <c r="AK520" s="245" t="s">
        <v>406</v>
      </c>
      <c r="AL520" s="245" t="s">
        <v>406</v>
      </c>
      <c r="AM520" s="245" t="s">
        <v>406</v>
      </c>
      <c r="AN520" s="245" t="s">
        <v>406</v>
      </c>
      <c r="AO520" s="245" t="s">
        <v>406</v>
      </c>
      <c r="AP520" s="245" t="s">
        <v>406</v>
      </c>
    </row>
    <row r="521" spans="1:42" x14ac:dyDescent="0.3">
      <c r="A521" s="245">
        <v>121669</v>
      </c>
      <c r="B521" s="245" t="s">
        <v>549</v>
      </c>
      <c r="C521" s="245" t="s">
        <v>234</v>
      </c>
      <c r="D521" s="245" t="s">
        <v>234</v>
      </c>
      <c r="E521" s="245" t="s">
        <v>232</v>
      </c>
      <c r="F521" s="245" t="s">
        <v>234</v>
      </c>
      <c r="G521" s="245" t="s">
        <v>232</v>
      </c>
      <c r="H521" s="245" t="s">
        <v>234</v>
      </c>
      <c r="I521" s="245" t="s">
        <v>234</v>
      </c>
      <c r="J521" s="245" t="s">
        <v>234</v>
      </c>
      <c r="K521" s="245" t="s">
        <v>234</v>
      </c>
      <c r="L521" s="245" t="s">
        <v>234</v>
      </c>
      <c r="M521" s="245" t="s">
        <v>232</v>
      </c>
      <c r="N521" s="245" t="s">
        <v>232</v>
      </c>
      <c r="O521" s="245" t="s">
        <v>232</v>
      </c>
      <c r="P521" s="245" t="s">
        <v>232</v>
      </c>
      <c r="Q521" s="245" t="s">
        <v>234</v>
      </c>
      <c r="R521" s="245" t="s">
        <v>234</v>
      </c>
      <c r="S521" s="245" t="s">
        <v>234</v>
      </c>
      <c r="T521" s="245" t="s">
        <v>234</v>
      </c>
      <c r="U521" s="245" t="s">
        <v>232</v>
      </c>
      <c r="V521" s="245" t="s">
        <v>234</v>
      </c>
      <c r="W521" s="245" t="s">
        <v>406</v>
      </c>
      <c r="X521" s="245" t="s">
        <v>406</v>
      </c>
      <c r="Y521" s="245" t="s">
        <v>406</v>
      </c>
      <c r="Z521" s="245" t="s">
        <v>406</v>
      </c>
      <c r="AA521" s="245" t="s">
        <v>406</v>
      </c>
      <c r="AB521" s="245" t="s">
        <v>406</v>
      </c>
      <c r="AC521" s="245" t="s">
        <v>406</v>
      </c>
      <c r="AD521" s="245" t="s">
        <v>406</v>
      </c>
      <c r="AE521" s="245" t="s">
        <v>406</v>
      </c>
      <c r="AF521" s="245" t="s">
        <v>406</v>
      </c>
      <c r="AG521" s="245" t="s">
        <v>406</v>
      </c>
      <c r="AH521" s="245" t="s">
        <v>406</v>
      </c>
      <c r="AI521" s="245" t="s">
        <v>406</v>
      </c>
      <c r="AJ521" s="245" t="s">
        <v>406</v>
      </c>
      <c r="AK521" s="245" t="s">
        <v>406</v>
      </c>
      <c r="AL521" s="245" t="s">
        <v>406</v>
      </c>
      <c r="AM521" s="245" t="s">
        <v>406</v>
      </c>
      <c r="AN521" s="245" t="s">
        <v>406</v>
      </c>
      <c r="AO521" s="245" t="s">
        <v>406</v>
      </c>
      <c r="AP521" s="245" t="s">
        <v>406</v>
      </c>
    </row>
    <row r="522" spans="1:42" x14ac:dyDescent="0.3">
      <c r="A522" s="245">
        <v>121670</v>
      </c>
      <c r="B522" s="245" t="s">
        <v>549</v>
      </c>
      <c r="C522" s="245" t="s">
        <v>234</v>
      </c>
      <c r="D522" s="245" t="s">
        <v>234</v>
      </c>
      <c r="E522" s="245" t="s">
        <v>232</v>
      </c>
      <c r="F522" s="245" t="s">
        <v>234</v>
      </c>
      <c r="G522" s="245" t="s">
        <v>234</v>
      </c>
      <c r="H522" s="245" t="s">
        <v>234</v>
      </c>
      <c r="I522" s="245" t="s">
        <v>232</v>
      </c>
      <c r="J522" s="245" t="s">
        <v>234</v>
      </c>
      <c r="K522" s="245" t="s">
        <v>234</v>
      </c>
      <c r="L522" s="245" t="s">
        <v>233</v>
      </c>
      <c r="M522" s="245" t="s">
        <v>234</v>
      </c>
      <c r="N522" s="245" t="s">
        <v>232</v>
      </c>
      <c r="O522" s="245" t="s">
        <v>232</v>
      </c>
      <c r="P522" s="245" t="s">
        <v>234</v>
      </c>
      <c r="Q522" s="245" t="s">
        <v>234</v>
      </c>
      <c r="R522" s="245" t="s">
        <v>233</v>
      </c>
      <c r="S522" s="245" t="s">
        <v>234</v>
      </c>
      <c r="T522" s="245" t="s">
        <v>232</v>
      </c>
      <c r="U522" s="245" t="s">
        <v>233</v>
      </c>
      <c r="V522" s="245" t="s">
        <v>234</v>
      </c>
      <c r="W522" s="245" t="s">
        <v>406</v>
      </c>
      <c r="X522" s="245" t="s">
        <v>406</v>
      </c>
      <c r="Y522" s="245" t="s">
        <v>406</v>
      </c>
      <c r="Z522" s="245" t="s">
        <v>406</v>
      </c>
      <c r="AA522" s="245" t="s">
        <v>406</v>
      </c>
      <c r="AB522" s="245" t="s">
        <v>406</v>
      </c>
      <c r="AC522" s="245" t="s">
        <v>406</v>
      </c>
      <c r="AD522" s="245" t="s">
        <v>406</v>
      </c>
      <c r="AE522" s="245" t="s">
        <v>406</v>
      </c>
      <c r="AF522" s="245" t="s">
        <v>406</v>
      </c>
      <c r="AG522" s="245" t="s">
        <v>406</v>
      </c>
      <c r="AH522" s="245" t="s">
        <v>406</v>
      </c>
      <c r="AI522" s="245" t="s">
        <v>406</v>
      </c>
      <c r="AJ522" s="245" t="s">
        <v>406</v>
      </c>
      <c r="AK522" s="245" t="s">
        <v>406</v>
      </c>
      <c r="AL522" s="245" t="s">
        <v>406</v>
      </c>
      <c r="AM522" s="245" t="s">
        <v>406</v>
      </c>
      <c r="AN522" s="245" t="s">
        <v>406</v>
      </c>
      <c r="AO522" s="245" t="s">
        <v>406</v>
      </c>
      <c r="AP522" s="245" t="s">
        <v>406</v>
      </c>
    </row>
    <row r="523" spans="1:42" x14ac:dyDescent="0.3">
      <c r="A523" s="245">
        <v>121672</v>
      </c>
      <c r="B523" s="245" t="s">
        <v>549</v>
      </c>
      <c r="C523" s="245" t="s">
        <v>232</v>
      </c>
      <c r="D523" s="245" t="s">
        <v>234</v>
      </c>
      <c r="E523" s="245" t="s">
        <v>232</v>
      </c>
      <c r="F523" s="245" t="s">
        <v>234</v>
      </c>
      <c r="G523" s="245" t="s">
        <v>232</v>
      </c>
      <c r="H523" s="245" t="s">
        <v>232</v>
      </c>
      <c r="I523" s="245" t="s">
        <v>234</v>
      </c>
      <c r="J523" s="245" t="s">
        <v>234</v>
      </c>
      <c r="K523" s="245" t="s">
        <v>234</v>
      </c>
      <c r="L523" s="245" t="s">
        <v>232</v>
      </c>
      <c r="M523" s="245" t="s">
        <v>234</v>
      </c>
      <c r="N523" s="245" t="s">
        <v>234</v>
      </c>
      <c r="O523" s="245" t="s">
        <v>232</v>
      </c>
      <c r="P523" s="245" t="s">
        <v>234</v>
      </c>
      <c r="Q523" s="245" t="s">
        <v>232</v>
      </c>
      <c r="R523" s="245" t="s">
        <v>233</v>
      </c>
      <c r="S523" s="245" t="s">
        <v>234</v>
      </c>
      <c r="T523" s="245" t="s">
        <v>234</v>
      </c>
      <c r="U523" s="245" t="s">
        <v>234</v>
      </c>
      <c r="V523" s="245" t="s">
        <v>234</v>
      </c>
      <c r="W523" s="245" t="s">
        <v>406</v>
      </c>
      <c r="X523" s="245" t="s">
        <v>406</v>
      </c>
      <c r="Y523" s="245" t="s">
        <v>406</v>
      </c>
      <c r="Z523" s="245" t="s">
        <v>406</v>
      </c>
      <c r="AA523" s="245" t="s">
        <v>406</v>
      </c>
      <c r="AB523" s="245" t="s">
        <v>406</v>
      </c>
      <c r="AC523" s="245" t="s">
        <v>406</v>
      </c>
      <c r="AD523" s="245" t="s">
        <v>406</v>
      </c>
      <c r="AE523" s="245" t="s">
        <v>406</v>
      </c>
      <c r="AF523" s="245" t="s">
        <v>406</v>
      </c>
      <c r="AG523" s="245" t="s">
        <v>406</v>
      </c>
      <c r="AH523" s="245" t="s">
        <v>406</v>
      </c>
      <c r="AI523" s="245" t="s">
        <v>406</v>
      </c>
      <c r="AJ523" s="245" t="s">
        <v>406</v>
      </c>
      <c r="AK523" s="245" t="s">
        <v>406</v>
      </c>
      <c r="AL523" s="245" t="s">
        <v>406</v>
      </c>
      <c r="AM523" s="245" t="s">
        <v>406</v>
      </c>
      <c r="AN523" s="245" t="s">
        <v>406</v>
      </c>
      <c r="AO523" s="245" t="s">
        <v>406</v>
      </c>
      <c r="AP523" s="245" t="s">
        <v>406</v>
      </c>
    </row>
    <row r="524" spans="1:42" x14ac:dyDescent="0.3">
      <c r="A524" s="245">
        <v>121673</v>
      </c>
      <c r="B524" s="245" t="s">
        <v>549</v>
      </c>
      <c r="C524" s="245" t="s">
        <v>234</v>
      </c>
      <c r="D524" s="245" t="s">
        <v>234</v>
      </c>
      <c r="E524" s="245" t="s">
        <v>232</v>
      </c>
      <c r="F524" s="245" t="s">
        <v>234</v>
      </c>
      <c r="G524" s="245" t="s">
        <v>232</v>
      </c>
      <c r="H524" s="245" t="s">
        <v>232</v>
      </c>
      <c r="I524" s="245" t="s">
        <v>232</v>
      </c>
      <c r="J524" s="245" t="s">
        <v>232</v>
      </c>
      <c r="K524" s="245" t="s">
        <v>234</v>
      </c>
      <c r="L524" s="245" t="s">
        <v>234</v>
      </c>
      <c r="M524" s="245" t="s">
        <v>232</v>
      </c>
      <c r="N524" s="245" t="s">
        <v>232</v>
      </c>
      <c r="O524" s="245" t="s">
        <v>232</v>
      </c>
      <c r="P524" s="245" t="s">
        <v>232</v>
      </c>
      <c r="Q524" s="245" t="s">
        <v>232</v>
      </c>
      <c r="R524" s="245" t="s">
        <v>232</v>
      </c>
      <c r="S524" s="245" t="s">
        <v>234</v>
      </c>
      <c r="T524" s="245" t="s">
        <v>232</v>
      </c>
      <c r="U524" s="245" t="s">
        <v>232</v>
      </c>
      <c r="V524" s="245" t="s">
        <v>234</v>
      </c>
      <c r="W524" s="245" t="s">
        <v>406</v>
      </c>
      <c r="X524" s="245" t="s">
        <v>406</v>
      </c>
      <c r="Y524" s="245" t="s">
        <v>406</v>
      </c>
      <c r="Z524" s="245" t="s">
        <v>406</v>
      </c>
      <c r="AA524" s="245" t="s">
        <v>406</v>
      </c>
      <c r="AB524" s="245" t="s">
        <v>406</v>
      </c>
      <c r="AC524" s="245" t="s">
        <v>406</v>
      </c>
      <c r="AD524" s="245" t="s">
        <v>406</v>
      </c>
      <c r="AE524" s="245" t="s">
        <v>406</v>
      </c>
      <c r="AF524" s="245" t="s">
        <v>406</v>
      </c>
      <c r="AG524" s="245" t="s">
        <v>406</v>
      </c>
      <c r="AH524" s="245" t="s">
        <v>406</v>
      </c>
      <c r="AI524" s="245" t="s">
        <v>406</v>
      </c>
      <c r="AJ524" s="245" t="s">
        <v>406</v>
      </c>
      <c r="AK524" s="245" t="s">
        <v>406</v>
      </c>
      <c r="AL524" s="245" t="s">
        <v>406</v>
      </c>
      <c r="AM524" s="245" t="s">
        <v>406</v>
      </c>
      <c r="AN524" s="245" t="s">
        <v>406</v>
      </c>
      <c r="AO524" s="245" t="s">
        <v>406</v>
      </c>
      <c r="AP524" s="245" t="s">
        <v>406</v>
      </c>
    </row>
    <row r="525" spans="1:42" x14ac:dyDescent="0.3">
      <c r="A525" s="245">
        <v>121676</v>
      </c>
      <c r="B525" s="245" t="s">
        <v>549</v>
      </c>
      <c r="C525" s="245" t="s">
        <v>234</v>
      </c>
      <c r="D525" s="245" t="s">
        <v>232</v>
      </c>
      <c r="E525" s="245" t="s">
        <v>232</v>
      </c>
      <c r="F525" s="245" t="s">
        <v>234</v>
      </c>
      <c r="G525" s="245" t="s">
        <v>232</v>
      </c>
      <c r="H525" s="245" t="s">
        <v>234</v>
      </c>
      <c r="I525" s="245" t="s">
        <v>234</v>
      </c>
      <c r="J525" s="245" t="s">
        <v>234</v>
      </c>
      <c r="K525" s="245" t="s">
        <v>234</v>
      </c>
      <c r="L525" s="245" t="s">
        <v>234</v>
      </c>
      <c r="M525" s="245" t="s">
        <v>232</v>
      </c>
      <c r="N525" s="245" t="s">
        <v>234</v>
      </c>
      <c r="O525" s="245" t="s">
        <v>233</v>
      </c>
      <c r="P525" s="245" t="s">
        <v>234</v>
      </c>
      <c r="Q525" s="245" t="s">
        <v>232</v>
      </c>
      <c r="R525" s="245" t="s">
        <v>232</v>
      </c>
      <c r="S525" s="245" t="s">
        <v>233</v>
      </c>
      <c r="T525" s="245" t="s">
        <v>233</v>
      </c>
      <c r="U525" s="245" t="s">
        <v>232</v>
      </c>
      <c r="V525" s="245" t="s">
        <v>234</v>
      </c>
      <c r="W525" s="245" t="s">
        <v>406</v>
      </c>
      <c r="X525" s="245" t="s">
        <v>406</v>
      </c>
      <c r="Y525" s="245" t="s">
        <v>406</v>
      </c>
      <c r="Z525" s="245" t="s">
        <v>406</v>
      </c>
      <c r="AA525" s="245" t="s">
        <v>406</v>
      </c>
      <c r="AB525" s="245" t="s">
        <v>406</v>
      </c>
      <c r="AC525" s="245" t="s">
        <v>406</v>
      </c>
      <c r="AD525" s="245" t="s">
        <v>406</v>
      </c>
      <c r="AE525" s="245" t="s">
        <v>406</v>
      </c>
      <c r="AF525" s="245" t="s">
        <v>406</v>
      </c>
      <c r="AG525" s="245" t="s">
        <v>406</v>
      </c>
      <c r="AH525" s="245" t="s">
        <v>406</v>
      </c>
      <c r="AI525" s="245" t="s">
        <v>406</v>
      </c>
      <c r="AJ525" s="245" t="s">
        <v>406</v>
      </c>
      <c r="AK525" s="245" t="s">
        <v>406</v>
      </c>
      <c r="AL525" s="245" t="s">
        <v>406</v>
      </c>
      <c r="AM525" s="245" t="s">
        <v>406</v>
      </c>
      <c r="AN525" s="245" t="s">
        <v>406</v>
      </c>
      <c r="AO525" s="245" t="s">
        <v>406</v>
      </c>
      <c r="AP525" s="245" t="s">
        <v>406</v>
      </c>
    </row>
    <row r="526" spans="1:42" x14ac:dyDescent="0.3">
      <c r="A526" s="245">
        <v>121679</v>
      </c>
      <c r="B526" s="245" t="s">
        <v>549</v>
      </c>
      <c r="C526" s="245" t="s">
        <v>234</v>
      </c>
      <c r="D526" s="245" t="s">
        <v>234</v>
      </c>
      <c r="E526" s="245" t="s">
        <v>234</v>
      </c>
      <c r="F526" s="245" t="s">
        <v>232</v>
      </c>
      <c r="G526" s="245" t="s">
        <v>232</v>
      </c>
      <c r="H526" s="245" t="s">
        <v>234</v>
      </c>
      <c r="I526" s="245" t="s">
        <v>232</v>
      </c>
      <c r="J526" s="245" t="s">
        <v>232</v>
      </c>
      <c r="K526" s="245" t="s">
        <v>232</v>
      </c>
      <c r="L526" s="245" t="s">
        <v>232</v>
      </c>
      <c r="M526" s="245" t="s">
        <v>232</v>
      </c>
      <c r="N526" s="245" t="s">
        <v>234</v>
      </c>
      <c r="O526" s="245" t="s">
        <v>232</v>
      </c>
      <c r="P526" s="245" t="s">
        <v>232</v>
      </c>
      <c r="Q526" s="245" t="s">
        <v>232</v>
      </c>
      <c r="R526" s="245" t="s">
        <v>233</v>
      </c>
      <c r="S526" s="245" t="s">
        <v>233</v>
      </c>
      <c r="T526" s="245" t="s">
        <v>233</v>
      </c>
      <c r="U526" s="245" t="s">
        <v>233</v>
      </c>
      <c r="V526" s="245" t="s">
        <v>233</v>
      </c>
      <c r="W526" s="245" t="s">
        <v>406</v>
      </c>
      <c r="X526" s="245" t="s">
        <v>406</v>
      </c>
      <c r="Y526" s="245" t="s">
        <v>406</v>
      </c>
      <c r="Z526" s="245" t="s">
        <v>406</v>
      </c>
      <c r="AA526" s="245" t="s">
        <v>406</v>
      </c>
      <c r="AB526" s="245" t="s">
        <v>406</v>
      </c>
      <c r="AC526" s="245" t="s">
        <v>406</v>
      </c>
      <c r="AD526" s="245" t="s">
        <v>406</v>
      </c>
      <c r="AE526" s="245" t="s">
        <v>406</v>
      </c>
      <c r="AF526" s="245" t="s">
        <v>406</v>
      </c>
      <c r="AG526" s="245" t="s">
        <v>406</v>
      </c>
      <c r="AH526" s="245" t="s">
        <v>406</v>
      </c>
      <c r="AI526" s="245" t="s">
        <v>406</v>
      </c>
      <c r="AJ526" s="245" t="s">
        <v>406</v>
      </c>
      <c r="AK526" s="245" t="s">
        <v>406</v>
      </c>
      <c r="AL526" s="245" t="s">
        <v>406</v>
      </c>
      <c r="AM526" s="245" t="s">
        <v>406</v>
      </c>
      <c r="AN526" s="245" t="s">
        <v>406</v>
      </c>
      <c r="AO526" s="245" t="s">
        <v>406</v>
      </c>
      <c r="AP526" s="245" t="s">
        <v>406</v>
      </c>
    </row>
    <row r="527" spans="1:42" x14ac:dyDescent="0.3">
      <c r="A527" s="245">
        <v>121682</v>
      </c>
      <c r="B527" s="245" t="s">
        <v>549</v>
      </c>
      <c r="C527" s="245" t="s">
        <v>232</v>
      </c>
      <c r="D527" s="245" t="s">
        <v>234</v>
      </c>
      <c r="E527" s="245" t="s">
        <v>234</v>
      </c>
      <c r="F527" s="245" t="s">
        <v>234</v>
      </c>
      <c r="G527" s="245" t="s">
        <v>234</v>
      </c>
      <c r="H527" s="245" t="s">
        <v>234</v>
      </c>
      <c r="I527" s="245" t="s">
        <v>232</v>
      </c>
      <c r="J527" s="245" t="s">
        <v>232</v>
      </c>
      <c r="K527" s="245" t="s">
        <v>232</v>
      </c>
      <c r="L527" s="245" t="s">
        <v>232</v>
      </c>
      <c r="M527" s="245" t="s">
        <v>232</v>
      </c>
      <c r="N527" s="245" t="s">
        <v>232</v>
      </c>
      <c r="O527" s="245" t="s">
        <v>232</v>
      </c>
      <c r="P527" s="245" t="s">
        <v>234</v>
      </c>
      <c r="Q527" s="245" t="s">
        <v>234</v>
      </c>
      <c r="R527" s="245" t="s">
        <v>234</v>
      </c>
      <c r="S527" s="245" t="s">
        <v>234</v>
      </c>
      <c r="T527" s="245" t="s">
        <v>233</v>
      </c>
      <c r="U527" s="245" t="s">
        <v>234</v>
      </c>
      <c r="V527" s="245" t="s">
        <v>232</v>
      </c>
      <c r="W527" s="245" t="s">
        <v>406</v>
      </c>
      <c r="X527" s="245" t="s">
        <v>406</v>
      </c>
      <c r="Y527" s="245" t="s">
        <v>406</v>
      </c>
      <c r="Z527" s="245" t="s">
        <v>406</v>
      </c>
      <c r="AA527" s="245" t="s">
        <v>406</v>
      </c>
      <c r="AB527" s="245" t="s">
        <v>406</v>
      </c>
      <c r="AC527" s="245" t="s">
        <v>406</v>
      </c>
      <c r="AD527" s="245" t="s">
        <v>406</v>
      </c>
      <c r="AE527" s="245" t="s">
        <v>406</v>
      </c>
      <c r="AF527" s="245" t="s">
        <v>406</v>
      </c>
      <c r="AG527" s="245" t="s">
        <v>406</v>
      </c>
      <c r="AH527" s="245" t="s">
        <v>406</v>
      </c>
      <c r="AI527" s="245" t="s">
        <v>406</v>
      </c>
      <c r="AJ527" s="245" t="s">
        <v>406</v>
      </c>
      <c r="AK527" s="245" t="s">
        <v>406</v>
      </c>
      <c r="AL527" s="245" t="s">
        <v>406</v>
      </c>
      <c r="AM527" s="245" t="s">
        <v>406</v>
      </c>
      <c r="AN527" s="245" t="s">
        <v>406</v>
      </c>
      <c r="AO527" s="245" t="s">
        <v>406</v>
      </c>
      <c r="AP527" s="245" t="s">
        <v>406</v>
      </c>
    </row>
    <row r="528" spans="1:42" x14ac:dyDescent="0.3">
      <c r="A528" s="245">
        <v>121683</v>
      </c>
      <c r="B528" s="245" t="s">
        <v>549</v>
      </c>
      <c r="C528" s="245" t="s">
        <v>234</v>
      </c>
      <c r="D528" s="245" t="s">
        <v>234</v>
      </c>
      <c r="E528" s="245" t="s">
        <v>234</v>
      </c>
      <c r="F528" s="245" t="s">
        <v>234</v>
      </c>
      <c r="G528" s="245" t="s">
        <v>234</v>
      </c>
      <c r="H528" s="245" t="s">
        <v>234</v>
      </c>
      <c r="I528" s="245" t="s">
        <v>232</v>
      </c>
      <c r="J528" s="245" t="s">
        <v>234</v>
      </c>
      <c r="K528" s="245" t="s">
        <v>234</v>
      </c>
      <c r="L528" s="245" t="s">
        <v>234</v>
      </c>
      <c r="M528" s="245" t="s">
        <v>234</v>
      </c>
      <c r="N528" s="245" t="s">
        <v>234</v>
      </c>
      <c r="O528" s="245" t="s">
        <v>233</v>
      </c>
      <c r="P528" s="245" t="s">
        <v>234</v>
      </c>
      <c r="Q528" s="245" t="s">
        <v>234</v>
      </c>
      <c r="R528" s="245" t="s">
        <v>233</v>
      </c>
      <c r="S528" s="245" t="s">
        <v>233</v>
      </c>
      <c r="T528" s="245" t="s">
        <v>233</v>
      </c>
      <c r="U528" s="245" t="s">
        <v>233</v>
      </c>
      <c r="V528" s="245" t="s">
        <v>233</v>
      </c>
    </row>
    <row r="529" spans="1:42" x14ac:dyDescent="0.3">
      <c r="A529" s="245">
        <v>121690</v>
      </c>
      <c r="B529" s="245" t="s">
        <v>549</v>
      </c>
      <c r="C529" s="245" t="s">
        <v>234</v>
      </c>
      <c r="D529" s="245" t="s">
        <v>234</v>
      </c>
      <c r="E529" s="245" t="s">
        <v>234</v>
      </c>
      <c r="F529" s="245" t="s">
        <v>234</v>
      </c>
      <c r="G529" s="245" t="s">
        <v>232</v>
      </c>
      <c r="H529" s="245" t="s">
        <v>234</v>
      </c>
      <c r="I529" s="245" t="s">
        <v>234</v>
      </c>
      <c r="J529" s="245" t="s">
        <v>232</v>
      </c>
      <c r="K529" s="245" t="s">
        <v>234</v>
      </c>
      <c r="L529" s="245" t="s">
        <v>234</v>
      </c>
      <c r="M529" s="245" t="s">
        <v>233</v>
      </c>
      <c r="N529" s="245" t="s">
        <v>233</v>
      </c>
      <c r="O529" s="245" t="s">
        <v>233</v>
      </c>
      <c r="P529" s="245" t="s">
        <v>233</v>
      </c>
      <c r="Q529" s="245" t="s">
        <v>233</v>
      </c>
      <c r="R529" s="245" t="s">
        <v>233</v>
      </c>
      <c r="S529" s="245" t="s">
        <v>233</v>
      </c>
      <c r="T529" s="245" t="s">
        <v>233</v>
      </c>
      <c r="U529" s="245" t="s">
        <v>233</v>
      </c>
      <c r="V529" s="245" t="s">
        <v>233</v>
      </c>
    </row>
    <row r="530" spans="1:42" x14ac:dyDescent="0.3">
      <c r="A530" s="245">
        <v>121692</v>
      </c>
      <c r="B530" s="245" t="s">
        <v>549</v>
      </c>
      <c r="C530" s="245" t="s">
        <v>234</v>
      </c>
      <c r="D530" s="245" t="s">
        <v>234</v>
      </c>
      <c r="E530" s="245" t="s">
        <v>234</v>
      </c>
      <c r="F530" s="245" t="s">
        <v>234</v>
      </c>
      <c r="G530" s="245" t="s">
        <v>234</v>
      </c>
      <c r="H530" s="245" t="s">
        <v>234</v>
      </c>
      <c r="I530" s="245" t="s">
        <v>234</v>
      </c>
      <c r="J530" s="245" t="s">
        <v>232</v>
      </c>
      <c r="K530" s="245" t="s">
        <v>234</v>
      </c>
      <c r="L530" s="245" t="s">
        <v>232</v>
      </c>
      <c r="M530" s="245" t="s">
        <v>232</v>
      </c>
      <c r="N530" s="245" t="s">
        <v>234</v>
      </c>
      <c r="O530" s="245" t="s">
        <v>233</v>
      </c>
      <c r="P530" s="245" t="s">
        <v>232</v>
      </c>
      <c r="Q530" s="245" t="s">
        <v>232</v>
      </c>
      <c r="R530" s="245" t="s">
        <v>234</v>
      </c>
      <c r="S530" s="245" t="s">
        <v>232</v>
      </c>
      <c r="T530" s="245" t="s">
        <v>234</v>
      </c>
      <c r="U530" s="245" t="s">
        <v>234</v>
      </c>
      <c r="V530" s="245" t="s">
        <v>234</v>
      </c>
      <c r="W530" s="245" t="s">
        <v>406</v>
      </c>
      <c r="X530" s="245" t="s">
        <v>406</v>
      </c>
      <c r="Y530" s="245" t="s">
        <v>406</v>
      </c>
      <c r="Z530" s="245" t="s">
        <v>406</v>
      </c>
      <c r="AA530" s="245" t="s">
        <v>406</v>
      </c>
      <c r="AB530" s="245" t="s">
        <v>406</v>
      </c>
      <c r="AC530" s="245" t="s">
        <v>406</v>
      </c>
      <c r="AD530" s="245" t="s">
        <v>406</v>
      </c>
      <c r="AE530" s="245" t="s">
        <v>406</v>
      </c>
      <c r="AF530" s="245" t="s">
        <v>406</v>
      </c>
      <c r="AG530" s="245" t="s">
        <v>406</v>
      </c>
      <c r="AH530" s="245" t="s">
        <v>406</v>
      </c>
      <c r="AI530" s="245" t="s">
        <v>406</v>
      </c>
      <c r="AJ530" s="245" t="s">
        <v>406</v>
      </c>
      <c r="AK530" s="245" t="s">
        <v>406</v>
      </c>
      <c r="AL530" s="245" t="s">
        <v>406</v>
      </c>
      <c r="AM530" s="245" t="s">
        <v>406</v>
      </c>
      <c r="AN530" s="245" t="s">
        <v>406</v>
      </c>
      <c r="AO530" s="245" t="s">
        <v>406</v>
      </c>
      <c r="AP530" s="245" t="s">
        <v>406</v>
      </c>
    </row>
    <row r="531" spans="1:42" x14ac:dyDescent="0.3">
      <c r="A531" s="245">
        <v>121693</v>
      </c>
      <c r="B531" s="245" t="s">
        <v>549</v>
      </c>
      <c r="C531" s="245" t="s">
        <v>234</v>
      </c>
      <c r="D531" s="245" t="s">
        <v>233</v>
      </c>
      <c r="E531" s="245" t="s">
        <v>233</v>
      </c>
      <c r="F531" s="245" t="s">
        <v>233</v>
      </c>
      <c r="G531" s="245" t="s">
        <v>233</v>
      </c>
      <c r="H531" s="245" t="s">
        <v>234</v>
      </c>
      <c r="I531" s="245" t="s">
        <v>233</v>
      </c>
      <c r="J531" s="245" t="s">
        <v>233</v>
      </c>
      <c r="K531" s="245" t="s">
        <v>233</v>
      </c>
      <c r="L531" s="245" t="s">
        <v>233</v>
      </c>
      <c r="M531" s="245" t="s">
        <v>233</v>
      </c>
      <c r="N531" s="245" t="s">
        <v>233</v>
      </c>
      <c r="O531" s="245" t="s">
        <v>233</v>
      </c>
      <c r="P531" s="245" t="s">
        <v>234</v>
      </c>
      <c r="Q531" s="245" t="s">
        <v>233</v>
      </c>
      <c r="R531" s="245" t="s">
        <v>233</v>
      </c>
      <c r="S531" s="245" t="s">
        <v>233</v>
      </c>
      <c r="T531" s="245" t="s">
        <v>233</v>
      </c>
      <c r="U531" s="245" t="s">
        <v>233</v>
      </c>
      <c r="V531" s="245" t="s">
        <v>233</v>
      </c>
    </row>
    <row r="532" spans="1:42" x14ac:dyDescent="0.3">
      <c r="A532" s="245">
        <v>121698</v>
      </c>
      <c r="B532" s="245" t="s">
        <v>549</v>
      </c>
      <c r="C532" s="245" t="s">
        <v>234</v>
      </c>
      <c r="D532" s="245" t="s">
        <v>234</v>
      </c>
      <c r="E532" s="245" t="s">
        <v>232</v>
      </c>
      <c r="F532" s="245" t="s">
        <v>234</v>
      </c>
      <c r="G532" s="245" t="s">
        <v>234</v>
      </c>
      <c r="H532" s="245" t="s">
        <v>234</v>
      </c>
      <c r="I532" s="245" t="s">
        <v>234</v>
      </c>
      <c r="J532" s="245" t="s">
        <v>232</v>
      </c>
      <c r="K532" s="245" t="s">
        <v>234</v>
      </c>
      <c r="L532" s="245" t="s">
        <v>234</v>
      </c>
      <c r="M532" s="245" t="s">
        <v>234</v>
      </c>
      <c r="N532" s="245" t="s">
        <v>234</v>
      </c>
      <c r="O532" s="245" t="s">
        <v>233</v>
      </c>
      <c r="P532" s="245" t="s">
        <v>234</v>
      </c>
      <c r="Q532" s="245" t="s">
        <v>233</v>
      </c>
      <c r="R532" s="245" t="s">
        <v>233</v>
      </c>
      <c r="S532" s="245" t="s">
        <v>233</v>
      </c>
      <c r="T532" s="245" t="s">
        <v>233</v>
      </c>
      <c r="U532" s="245" t="s">
        <v>233</v>
      </c>
      <c r="V532" s="245" t="s">
        <v>233</v>
      </c>
    </row>
    <row r="533" spans="1:42" x14ac:dyDescent="0.3">
      <c r="A533" s="245">
        <v>121702</v>
      </c>
      <c r="B533" s="245" t="s">
        <v>549</v>
      </c>
      <c r="C533" s="245" t="s">
        <v>234</v>
      </c>
      <c r="D533" s="245" t="s">
        <v>232</v>
      </c>
      <c r="E533" s="245" t="s">
        <v>232</v>
      </c>
      <c r="F533" s="245" t="s">
        <v>234</v>
      </c>
      <c r="G533" s="245" t="s">
        <v>234</v>
      </c>
      <c r="H533" s="245" t="s">
        <v>234</v>
      </c>
      <c r="I533" s="245" t="s">
        <v>232</v>
      </c>
      <c r="J533" s="245" t="s">
        <v>234</v>
      </c>
      <c r="K533" s="245" t="s">
        <v>234</v>
      </c>
      <c r="L533" s="245" t="s">
        <v>234</v>
      </c>
      <c r="M533" s="245" t="s">
        <v>232</v>
      </c>
      <c r="N533" s="245" t="s">
        <v>232</v>
      </c>
      <c r="O533" s="245" t="s">
        <v>234</v>
      </c>
      <c r="P533" s="245" t="s">
        <v>232</v>
      </c>
      <c r="Q533" s="245" t="s">
        <v>232</v>
      </c>
      <c r="R533" s="245" t="s">
        <v>234</v>
      </c>
      <c r="S533" s="245" t="s">
        <v>234</v>
      </c>
      <c r="T533" s="245" t="s">
        <v>234</v>
      </c>
      <c r="U533" s="245" t="s">
        <v>234</v>
      </c>
      <c r="V533" s="245" t="s">
        <v>234</v>
      </c>
    </row>
    <row r="534" spans="1:42" x14ac:dyDescent="0.3">
      <c r="A534" s="245">
        <v>121705</v>
      </c>
      <c r="B534" s="245" t="s">
        <v>549</v>
      </c>
      <c r="C534" s="245" t="s">
        <v>234</v>
      </c>
      <c r="D534" s="245" t="s">
        <v>234</v>
      </c>
      <c r="E534" s="245" t="s">
        <v>234</v>
      </c>
      <c r="F534" s="245" t="s">
        <v>232</v>
      </c>
      <c r="G534" s="245" t="s">
        <v>232</v>
      </c>
      <c r="H534" s="245" t="s">
        <v>232</v>
      </c>
      <c r="I534" s="245" t="s">
        <v>232</v>
      </c>
      <c r="J534" s="245" t="s">
        <v>234</v>
      </c>
      <c r="K534" s="245" t="s">
        <v>234</v>
      </c>
      <c r="L534" s="245" t="s">
        <v>233</v>
      </c>
      <c r="M534" s="245" t="s">
        <v>233</v>
      </c>
      <c r="N534" s="245" t="s">
        <v>233</v>
      </c>
      <c r="O534" s="245" t="s">
        <v>233</v>
      </c>
      <c r="P534" s="245" t="s">
        <v>233</v>
      </c>
      <c r="Q534" s="245" t="s">
        <v>233</v>
      </c>
      <c r="R534" s="245" t="s">
        <v>233</v>
      </c>
      <c r="S534" s="245" t="s">
        <v>233</v>
      </c>
      <c r="T534" s="245" t="s">
        <v>233</v>
      </c>
      <c r="U534" s="245" t="s">
        <v>233</v>
      </c>
      <c r="V534" s="245" t="s">
        <v>233</v>
      </c>
      <c r="W534" s="245" t="s">
        <v>406</v>
      </c>
      <c r="X534" s="245" t="s">
        <v>406</v>
      </c>
      <c r="Y534" s="245" t="s">
        <v>406</v>
      </c>
      <c r="Z534" s="245" t="s">
        <v>406</v>
      </c>
      <c r="AA534" s="245" t="s">
        <v>406</v>
      </c>
      <c r="AB534" s="245" t="s">
        <v>406</v>
      </c>
      <c r="AC534" s="245" t="s">
        <v>406</v>
      </c>
      <c r="AD534" s="245" t="s">
        <v>406</v>
      </c>
      <c r="AE534" s="245" t="s">
        <v>406</v>
      </c>
      <c r="AF534" s="245" t="s">
        <v>406</v>
      </c>
      <c r="AG534" s="245" t="s">
        <v>406</v>
      </c>
      <c r="AH534" s="245" t="s">
        <v>406</v>
      </c>
      <c r="AI534" s="245" t="s">
        <v>406</v>
      </c>
      <c r="AJ534" s="245" t="s">
        <v>406</v>
      </c>
      <c r="AK534" s="245" t="s">
        <v>406</v>
      </c>
      <c r="AL534" s="245" t="s">
        <v>406</v>
      </c>
      <c r="AM534" s="245" t="s">
        <v>406</v>
      </c>
      <c r="AN534" s="245" t="s">
        <v>406</v>
      </c>
      <c r="AO534" s="245" t="s">
        <v>406</v>
      </c>
      <c r="AP534" s="245" t="s">
        <v>406</v>
      </c>
    </row>
    <row r="535" spans="1:42" x14ac:dyDescent="0.3">
      <c r="A535" s="245">
        <v>121708</v>
      </c>
      <c r="B535" s="245" t="s">
        <v>549</v>
      </c>
      <c r="C535" s="245" t="s">
        <v>234</v>
      </c>
      <c r="D535" s="245" t="s">
        <v>234</v>
      </c>
      <c r="E535" s="245" t="s">
        <v>234</v>
      </c>
      <c r="F535" s="245" t="s">
        <v>234</v>
      </c>
      <c r="G535" s="245" t="s">
        <v>232</v>
      </c>
      <c r="H535" s="245" t="s">
        <v>234</v>
      </c>
      <c r="I535" s="245" t="s">
        <v>234</v>
      </c>
      <c r="J535" s="245" t="s">
        <v>234</v>
      </c>
      <c r="K535" s="245" t="s">
        <v>234</v>
      </c>
      <c r="L535" s="245" t="s">
        <v>232</v>
      </c>
      <c r="M535" s="245" t="s">
        <v>232</v>
      </c>
      <c r="N535" s="245" t="s">
        <v>234</v>
      </c>
      <c r="O535" s="245" t="s">
        <v>234</v>
      </c>
      <c r="P535" s="245" t="s">
        <v>234</v>
      </c>
      <c r="Q535" s="245" t="s">
        <v>234</v>
      </c>
      <c r="R535" s="245" t="s">
        <v>232</v>
      </c>
      <c r="S535" s="245" t="s">
        <v>234</v>
      </c>
      <c r="T535" s="245" t="s">
        <v>234</v>
      </c>
      <c r="U535" s="245" t="s">
        <v>234</v>
      </c>
      <c r="V535" s="245" t="s">
        <v>234</v>
      </c>
      <c r="W535" s="245" t="s">
        <v>406</v>
      </c>
      <c r="X535" s="245" t="s">
        <v>406</v>
      </c>
      <c r="Y535" s="245" t="s">
        <v>406</v>
      </c>
      <c r="Z535" s="245" t="s">
        <v>406</v>
      </c>
      <c r="AA535" s="245" t="s">
        <v>406</v>
      </c>
      <c r="AB535" s="245" t="s">
        <v>406</v>
      </c>
      <c r="AC535" s="245" t="s">
        <v>406</v>
      </c>
      <c r="AD535" s="245" t="s">
        <v>406</v>
      </c>
      <c r="AE535" s="245" t="s">
        <v>406</v>
      </c>
      <c r="AF535" s="245" t="s">
        <v>406</v>
      </c>
      <c r="AG535" s="245" t="s">
        <v>406</v>
      </c>
      <c r="AH535" s="245" t="s">
        <v>406</v>
      </c>
      <c r="AI535" s="245" t="s">
        <v>406</v>
      </c>
      <c r="AJ535" s="245" t="s">
        <v>406</v>
      </c>
      <c r="AK535" s="245" t="s">
        <v>406</v>
      </c>
      <c r="AL535" s="245" t="s">
        <v>406</v>
      </c>
      <c r="AM535" s="245" t="s">
        <v>406</v>
      </c>
      <c r="AN535" s="245" t="s">
        <v>406</v>
      </c>
      <c r="AO535" s="245" t="s">
        <v>406</v>
      </c>
      <c r="AP535" s="245" t="s">
        <v>406</v>
      </c>
    </row>
    <row r="536" spans="1:42" x14ac:dyDescent="0.3">
      <c r="A536" s="245">
        <v>121709</v>
      </c>
      <c r="B536" s="245" t="s">
        <v>549</v>
      </c>
      <c r="C536" s="245" t="s">
        <v>234</v>
      </c>
      <c r="D536" s="245" t="s">
        <v>232</v>
      </c>
      <c r="E536" s="245" t="s">
        <v>232</v>
      </c>
      <c r="F536" s="245" t="s">
        <v>232</v>
      </c>
      <c r="G536" s="245" t="s">
        <v>234</v>
      </c>
      <c r="H536" s="245" t="s">
        <v>234</v>
      </c>
      <c r="I536" s="245" t="s">
        <v>232</v>
      </c>
      <c r="J536" s="245" t="s">
        <v>234</v>
      </c>
      <c r="K536" s="245" t="s">
        <v>234</v>
      </c>
      <c r="L536" s="245" t="s">
        <v>232</v>
      </c>
      <c r="M536" s="245" t="s">
        <v>234</v>
      </c>
      <c r="N536" s="245" t="s">
        <v>232</v>
      </c>
      <c r="O536" s="245" t="s">
        <v>232</v>
      </c>
      <c r="P536" s="245" t="s">
        <v>232</v>
      </c>
      <c r="Q536" s="245" t="s">
        <v>234</v>
      </c>
      <c r="R536" s="245" t="s">
        <v>232</v>
      </c>
      <c r="S536" s="245" t="s">
        <v>232</v>
      </c>
      <c r="T536" s="245" t="s">
        <v>232</v>
      </c>
      <c r="U536" s="245" t="s">
        <v>234</v>
      </c>
      <c r="V536" s="245" t="s">
        <v>234</v>
      </c>
      <c r="W536" s="245" t="s">
        <v>406</v>
      </c>
      <c r="X536" s="245" t="s">
        <v>406</v>
      </c>
      <c r="Y536" s="245" t="s">
        <v>406</v>
      </c>
      <c r="Z536" s="245" t="s">
        <v>406</v>
      </c>
      <c r="AA536" s="245" t="s">
        <v>406</v>
      </c>
      <c r="AB536" s="245" t="s">
        <v>406</v>
      </c>
      <c r="AC536" s="245" t="s">
        <v>406</v>
      </c>
      <c r="AD536" s="245" t="s">
        <v>406</v>
      </c>
      <c r="AE536" s="245" t="s">
        <v>406</v>
      </c>
      <c r="AF536" s="245" t="s">
        <v>406</v>
      </c>
      <c r="AG536" s="245" t="s">
        <v>406</v>
      </c>
      <c r="AH536" s="245" t="s">
        <v>406</v>
      </c>
      <c r="AI536" s="245" t="s">
        <v>406</v>
      </c>
      <c r="AJ536" s="245" t="s">
        <v>406</v>
      </c>
      <c r="AK536" s="245" t="s">
        <v>406</v>
      </c>
      <c r="AL536" s="245" t="s">
        <v>406</v>
      </c>
      <c r="AM536" s="245" t="s">
        <v>406</v>
      </c>
      <c r="AN536" s="245" t="s">
        <v>406</v>
      </c>
      <c r="AO536" s="245" t="s">
        <v>406</v>
      </c>
      <c r="AP536" s="245" t="s">
        <v>406</v>
      </c>
    </row>
    <row r="537" spans="1:42" x14ac:dyDescent="0.3">
      <c r="A537" s="245">
        <v>121713</v>
      </c>
      <c r="B537" s="245" t="s">
        <v>549</v>
      </c>
      <c r="C537" s="245" t="s">
        <v>234</v>
      </c>
      <c r="D537" s="245" t="s">
        <v>232</v>
      </c>
      <c r="E537" s="245" t="s">
        <v>232</v>
      </c>
      <c r="F537" s="245" t="s">
        <v>234</v>
      </c>
      <c r="G537" s="245" t="s">
        <v>232</v>
      </c>
      <c r="H537" s="245" t="s">
        <v>234</v>
      </c>
      <c r="I537" s="245" t="s">
        <v>232</v>
      </c>
      <c r="J537" s="245" t="s">
        <v>234</v>
      </c>
      <c r="K537" s="245" t="s">
        <v>234</v>
      </c>
      <c r="L537" s="245" t="s">
        <v>232</v>
      </c>
      <c r="M537" s="245" t="s">
        <v>233</v>
      </c>
      <c r="N537" s="245" t="s">
        <v>233</v>
      </c>
      <c r="O537" s="245" t="s">
        <v>233</v>
      </c>
      <c r="P537" s="245" t="s">
        <v>233</v>
      </c>
      <c r="Q537" s="245" t="s">
        <v>233</v>
      </c>
      <c r="R537" s="245" t="s">
        <v>233</v>
      </c>
      <c r="S537" s="245" t="s">
        <v>233</v>
      </c>
      <c r="T537" s="245" t="s">
        <v>233</v>
      </c>
      <c r="U537" s="245" t="s">
        <v>233</v>
      </c>
      <c r="V537" s="245" t="s">
        <v>233</v>
      </c>
      <c r="W537" s="245" t="s">
        <v>406</v>
      </c>
      <c r="X537" s="245" t="s">
        <v>406</v>
      </c>
      <c r="Y537" s="245" t="s">
        <v>406</v>
      </c>
      <c r="Z537" s="245" t="s">
        <v>406</v>
      </c>
      <c r="AA537" s="245" t="s">
        <v>406</v>
      </c>
      <c r="AB537" s="245" t="s">
        <v>406</v>
      </c>
      <c r="AC537" s="245" t="s">
        <v>406</v>
      </c>
      <c r="AD537" s="245" t="s">
        <v>406</v>
      </c>
      <c r="AE537" s="245" t="s">
        <v>406</v>
      </c>
      <c r="AF537" s="245" t="s">
        <v>406</v>
      </c>
      <c r="AG537" s="245" t="s">
        <v>406</v>
      </c>
      <c r="AH537" s="245" t="s">
        <v>406</v>
      </c>
      <c r="AI537" s="245" t="s">
        <v>406</v>
      </c>
      <c r="AJ537" s="245" t="s">
        <v>406</v>
      </c>
      <c r="AK537" s="245" t="s">
        <v>406</v>
      </c>
      <c r="AL537" s="245" t="s">
        <v>406</v>
      </c>
      <c r="AM537" s="245" t="s">
        <v>406</v>
      </c>
      <c r="AN537" s="245" t="s">
        <v>406</v>
      </c>
      <c r="AO537" s="245" t="s">
        <v>406</v>
      </c>
      <c r="AP537" s="245" t="s">
        <v>406</v>
      </c>
    </row>
    <row r="538" spans="1:42" x14ac:dyDescent="0.3">
      <c r="A538" s="245">
        <v>121715</v>
      </c>
      <c r="B538" s="245" t="s">
        <v>549</v>
      </c>
      <c r="C538" s="245" t="s">
        <v>234</v>
      </c>
      <c r="D538" s="245" t="s">
        <v>232</v>
      </c>
      <c r="E538" s="245" t="s">
        <v>234</v>
      </c>
      <c r="F538" s="245" t="s">
        <v>234</v>
      </c>
      <c r="G538" s="245" t="s">
        <v>232</v>
      </c>
      <c r="H538" s="245" t="s">
        <v>234</v>
      </c>
      <c r="I538" s="245" t="s">
        <v>234</v>
      </c>
      <c r="J538" s="245" t="s">
        <v>234</v>
      </c>
      <c r="K538" s="245" t="s">
        <v>234</v>
      </c>
      <c r="L538" s="245" t="s">
        <v>234</v>
      </c>
      <c r="M538" s="245" t="s">
        <v>234</v>
      </c>
      <c r="N538" s="245" t="s">
        <v>232</v>
      </c>
      <c r="O538" s="245" t="s">
        <v>232</v>
      </c>
      <c r="P538" s="245" t="s">
        <v>234</v>
      </c>
      <c r="Q538" s="245" t="s">
        <v>232</v>
      </c>
      <c r="R538" s="245" t="s">
        <v>234</v>
      </c>
      <c r="S538" s="245" t="s">
        <v>234</v>
      </c>
      <c r="T538" s="245" t="s">
        <v>234</v>
      </c>
      <c r="U538" s="245" t="s">
        <v>234</v>
      </c>
      <c r="V538" s="245" t="s">
        <v>234</v>
      </c>
      <c r="W538" s="245" t="s">
        <v>406</v>
      </c>
      <c r="X538" s="245" t="s">
        <v>406</v>
      </c>
      <c r="Y538" s="245" t="s">
        <v>406</v>
      </c>
      <c r="Z538" s="245" t="s">
        <v>406</v>
      </c>
      <c r="AA538" s="245" t="s">
        <v>406</v>
      </c>
      <c r="AB538" s="245" t="s">
        <v>406</v>
      </c>
      <c r="AC538" s="245" t="s">
        <v>406</v>
      </c>
      <c r="AD538" s="245" t="s">
        <v>406</v>
      </c>
      <c r="AE538" s="245" t="s">
        <v>406</v>
      </c>
      <c r="AF538" s="245" t="s">
        <v>406</v>
      </c>
      <c r="AG538" s="245" t="s">
        <v>406</v>
      </c>
      <c r="AH538" s="245" t="s">
        <v>406</v>
      </c>
      <c r="AI538" s="245" t="s">
        <v>406</v>
      </c>
      <c r="AJ538" s="245" t="s">
        <v>406</v>
      </c>
      <c r="AK538" s="245" t="s">
        <v>406</v>
      </c>
      <c r="AL538" s="245" t="s">
        <v>406</v>
      </c>
      <c r="AM538" s="245" t="s">
        <v>406</v>
      </c>
      <c r="AN538" s="245" t="s">
        <v>406</v>
      </c>
      <c r="AO538" s="245" t="s">
        <v>406</v>
      </c>
      <c r="AP538" s="245" t="s">
        <v>406</v>
      </c>
    </row>
    <row r="539" spans="1:42" x14ac:dyDescent="0.3">
      <c r="A539" s="245">
        <v>121716</v>
      </c>
      <c r="B539" s="245" t="s">
        <v>549</v>
      </c>
      <c r="C539" s="245" t="s">
        <v>234</v>
      </c>
      <c r="D539" s="245" t="s">
        <v>234</v>
      </c>
      <c r="E539" s="245" t="s">
        <v>232</v>
      </c>
      <c r="F539" s="245" t="s">
        <v>234</v>
      </c>
      <c r="G539" s="245" t="s">
        <v>234</v>
      </c>
      <c r="H539" s="245" t="s">
        <v>234</v>
      </c>
      <c r="I539" s="245" t="s">
        <v>233</v>
      </c>
      <c r="J539" s="245" t="s">
        <v>234</v>
      </c>
      <c r="K539" s="245" t="s">
        <v>234</v>
      </c>
      <c r="L539" s="245" t="s">
        <v>234</v>
      </c>
      <c r="M539" s="245" t="s">
        <v>234</v>
      </c>
      <c r="N539" s="245" t="s">
        <v>234</v>
      </c>
      <c r="O539" s="245" t="s">
        <v>233</v>
      </c>
      <c r="P539" s="245" t="s">
        <v>233</v>
      </c>
      <c r="Q539" s="245" t="s">
        <v>233</v>
      </c>
      <c r="R539" s="245" t="s">
        <v>233</v>
      </c>
      <c r="S539" s="245" t="s">
        <v>233</v>
      </c>
      <c r="T539" s="245" t="s">
        <v>233</v>
      </c>
      <c r="U539" s="245" t="s">
        <v>233</v>
      </c>
      <c r="V539" s="245" t="s">
        <v>233</v>
      </c>
    </row>
    <row r="540" spans="1:42" x14ac:dyDescent="0.3">
      <c r="A540" s="245">
        <v>121724</v>
      </c>
      <c r="B540" s="245" t="s">
        <v>549</v>
      </c>
      <c r="C540" s="245" t="s">
        <v>234</v>
      </c>
      <c r="D540" s="245" t="s">
        <v>232</v>
      </c>
      <c r="E540" s="245" t="s">
        <v>232</v>
      </c>
      <c r="F540" s="245" t="s">
        <v>232</v>
      </c>
      <c r="G540" s="245" t="s">
        <v>232</v>
      </c>
      <c r="H540" s="245" t="s">
        <v>234</v>
      </c>
      <c r="I540" s="245" t="s">
        <v>234</v>
      </c>
      <c r="J540" s="245" t="s">
        <v>232</v>
      </c>
      <c r="K540" s="245" t="s">
        <v>234</v>
      </c>
      <c r="L540" s="245" t="s">
        <v>234</v>
      </c>
      <c r="M540" s="245" t="s">
        <v>234</v>
      </c>
      <c r="N540" s="245" t="s">
        <v>233</v>
      </c>
      <c r="O540" s="245" t="s">
        <v>233</v>
      </c>
      <c r="P540" s="245" t="s">
        <v>234</v>
      </c>
      <c r="Q540" s="245" t="s">
        <v>234</v>
      </c>
      <c r="R540" s="245" t="s">
        <v>233</v>
      </c>
      <c r="S540" s="245" t="s">
        <v>233</v>
      </c>
      <c r="T540" s="245" t="s">
        <v>233</v>
      </c>
      <c r="U540" s="245" t="s">
        <v>233</v>
      </c>
      <c r="V540" s="245" t="s">
        <v>233</v>
      </c>
      <c r="W540" s="245" t="s">
        <v>406</v>
      </c>
      <c r="X540" s="245" t="s">
        <v>406</v>
      </c>
      <c r="Y540" s="245" t="s">
        <v>406</v>
      </c>
      <c r="Z540" s="245" t="s">
        <v>406</v>
      </c>
      <c r="AA540" s="245" t="s">
        <v>406</v>
      </c>
      <c r="AB540" s="245" t="s">
        <v>406</v>
      </c>
      <c r="AC540" s="245" t="s">
        <v>406</v>
      </c>
      <c r="AD540" s="245" t="s">
        <v>406</v>
      </c>
      <c r="AE540" s="245" t="s">
        <v>406</v>
      </c>
      <c r="AF540" s="245" t="s">
        <v>406</v>
      </c>
      <c r="AG540" s="245" t="s">
        <v>406</v>
      </c>
      <c r="AH540" s="245" t="s">
        <v>406</v>
      </c>
      <c r="AI540" s="245" t="s">
        <v>406</v>
      </c>
      <c r="AJ540" s="245" t="s">
        <v>406</v>
      </c>
      <c r="AK540" s="245" t="s">
        <v>406</v>
      </c>
      <c r="AL540" s="245" t="s">
        <v>406</v>
      </c>
      <c r="AM540" s="245" t="s">
        <v>406</v>
      </c>
      <c r="AN540" s="245" t="s">
        <v>406</v>
      </c>
      <c r="AO540" s="245" t="s">
        <v>406</v>
      </c>
      <c r="AP540" s="245" t="s">
        <v>406</v>
      </c>
    </row>
    <row r="541" spans="1:42" x14ac:dyDescent="0.3">
      <c r="A541" s="245">
        <v>121748</v>
      </c>
      <c r="B541" s="245" t="s">
        <v>549</v>
      </c>
      <c r="C541" s="245" t="s">
        <v>234</v>
      </c>
      <c r="D541" s="245" t="s">
        <v>232</v>
      </c>
      <c r="E541" s="245" t="s">
        <v>232</v>
      </c>
      <c r="F541" s="245" t="s">
        <v>234</v>
      </c>
      <c r="G541" s="245" t="s">
        <v>232</v>
      </c>
      <c r="H541" s="245" t="s">
        <v>234</v>
      </c>
      <c r="I541" s="245" t="s">
        <v>233</v>
      </c>
      <c r="J541" s="245" t="s">
        <v>234</v>
      </c>
      <c r="K541" s="245" t="s">
        <v>232</v>
      </c>
      <c r="L541" s="245" t="s">
        <v>233</v>
      </c>
      <c r="M541" s="245" t="s">
        <v>234</v>
      </c>
      <c r="N541" s="245" t="s">
        <v>232</v>
      </c>
      <c r="O541" s="245" t="s">
        <v>234</v>
      </c>
      <c r="P541" s="245" t="s">
        <v>232</v>
      </c>
      <c r="Q541" s="245" t="s">
        <v>234</v>
      </c>
      <c r="R541" s="245" t="s">
        <v>232</v>
      </c>
      <c r="S541" s="245" t="s">
        <v>233</v>
      </c>
      <c r="T541" s="245" t="s">
        <v>233</v>
      </c>
      <c r="U541" s="245" t="s">
        <v>234</v>
      </c>
      <c r="V541" s="245" t="s">
        <v>234</v>
      </c>
      <c r="W541" s="245" t="s">
        <v>406</v>
      </c>
      <c r="X541" s="245" t="s">
        <v>406</v>
      </c>
      <c r="Y541" s="245" t="s">
        <v>406</v>
      </c>
      <c r="Z541" s="245" t="s">
        <v>406</v>
      </c>
      <c r="AA541" s="245" t="s">
        <v>406</v>
      </c>
      <c r="AB541" s="245" t="s">
        <v>406</v>
      </c>
      <c r="AC541" s="245" t="s">
        <v>406</v>
      </c>
      <c r="AD541" s="245" t="s">
        <v>406</v>
      </c>
      <c r="AE541" s="245" t="s">
        <v>406</v>
      </c>
      <c r="AF541" s="245" t="s">
        <v>406</v>
      </c>
      <c r="AG541" s="245" t="s">
        <v>406</v>
      </c>
      <c r="AH541" s="245" t="s">
        <v>406</v>
      </c>
      <c r="AI541" s="245" t="s">
        <v>406</v>
      </c>
      <c r="AJ541" s="245" t="s">
        <v>406</v>
      </c>
      <c r="AK541" s="245" t="s">
        <v>406</v>
      </c>
      <c r="AL541" s="245" t="s">
        <v>406</v>
      </c>
      <c r="AM541" s="245" t="s">
        <v>406</v>
      </c>
      <c r="AN541" s="245" t="s">
        <v>406</v>
      </c>
      <c r="AO541" s="245" t="s">
        <v>406</v>
      </c>
      <c r="AP541" s="245" t="s">
        <v>406</v>
      </c>
    </row>
    <row r="542" spans="1:42" x14ac:dyDescent="0.3">
      <c r="A542" s="245">
        <v>121750</v>
      </c>
      <c r="B542" s="245" t="s">
        <v>549</v>
      </c>
      <c r="C542" s="245" t="s">
        <v>234</v>
      </c>
      <c r="D542" s="245" t="s">
        <v>232</v>
      </c>
      <c r="E542" s="245" t="s">
        <v>234</v>
      </c>
      <c r="F542" s="245" t="s">
        <v>234</v>
      </c>
      <c r="G542" s="245" t="s">
        <v>234</v>
      </c>
      <c r="H542" s="245" t="s">
        <v>234</v>
      </c>
      <c r="I542" s="245" t="s">
        <v>233</v>
      </c>
      <c r="J542" s="245" t="s">
        <v>234</v>
      </c>
      <c r="K542" s="245" t="s">
        <v>234</v>
      </c>
      <c r="L542" s="245" t="s">
        <v>232</v>
      </c>
      <c r="M542" s="245" t="s">
        <v>234</v>
      </c>
      <c r="N542" s="245" t="s">
        <v>234</v>
      </c>
      <c r="O542" s="245" t="s">
        <v>234</v>
      </c>
      <c r="P542" s="245" t="s">
        <v>234</v>
      </c>
      <c r="Q542" s="245" t="s">
        <v>234</v>
      </c>
      <c r="R542" s="245" t="s">
        <v>233</v>
      </c>
      <c r="S542" s="245" t="s">
        <v>233</v>
      </c>
      <c r="T542" s="245" t="s">
        <v>233</v>
      </c>
      <c r="U542" s="245" t="s">
        <v>233</v>
      </c>
      <c r="V542" s="245" t="s">
        <v>233</v>
      </c>
    </row>
    <row r="543" spans="1:42" x14ac:dyDescent="0.3">
      <c r="A543" s="245">
        <v>121752</v>
      </c>
      <c r="B543" s="245" t="s">
        <v>549</v>
      </c>
      <c r="C543" s="245" t="s">
        <v>234</v>
      </c>
      <c r="D543" s="245" t="s">
        <v>232</v>
      </c>
      <c r="E543" s="245" t="s">
        <v>234</v>
      </c>
      <c r="F543" s="245" t="s">
        <v>232</v>
      </c>
      <c r="G543" s="245" t="s">
        <v>234</v>
      </c>
      <c r="H543" s="245" t="s">
        <v>234</v>
      </c>
      <c r="I543" s="245" t="s">
        <v>232</v>
      </c>
      <c r="J543" s="245" t="s">
        <v>232</v>
      </c>
      <c r="K543" s="245" t="s">
        <v>234</v>
      </c>
      <c r="L543" s="245" t="s">
        <v>234</v>
      </c>
      <c r="M543" s="245" t="s">
        <v>233</v>
      </c>
      <c r="N543" s="245" t="s">
        <v>233</v>
      </c>
      <c r="O543" s="245" t="s">
        <v>233</v>
      </c>
      <c r="P543" s="245" t="s">
        <v>233</v>
      </c>
      <c r="Q543" s="245" t="s">
        <v>233</v>
      </c>
      <c r="R543" s="245" t="s">
        <v>233</v>
      </c>
      <c r="S543" s="245" t="s">
        <v>233</v>
      </c>
      <c r="T543" s="245" t="s">
        <v>233</v>
      </c>
      <c r="U543" s="245" t="s">
        <v>233</v>
      </c>
      <c r="V543" s="245" t="s">
        <v>233</v>
      </c>
    </row>
    <row r="544" spans="1:42" x14ac:dyDescent="0.3">
      <c r="A544" s="245">
        <v>121758</v>
      </c>
      <c r="B544" s="245" t="s">
        <v>549</v>
      </c>
      <c r="C544" s="245" t="s">
        <v>234</v>
      </c>
      <c r="D544" s="245" t="s">
        <v>232</v>
      </c>
      <c r="E544" s="245" t="s">
        <v>234</v>
      </c>
      <c r="F544" s="245" t="s">
        <v>234</v>
      </c>
      <c r="G544" s="245" t="s">
        <v>234</v>
      </c>
      <c r="H544" s="245" t="s">
        <v>234</v>
      </c>
      <c r="I544" s="245" t="s">
        <v>234</v>
      </c>
      <c r="J544" s="245" t="s">
        <v>232</v>
      </c>
      <c r="K544" s="245" t="s">
        <v>234</v>
      </c>
      <c r="L544" s="245" t="s">
        <v>232</v>
      </c>
      <c r="M544" s="245" t="s">
        <v>233</v>
      </c>
      <c r="N544" s="245" t="s">
        <v>234</v>
      </c>
      <c r="O544" s="245" t="s">
        <v>233</v>
      </c>
      <c r="P544" s="245" t="s">
        <v>233</v>
      </c>
      <c r="Q544" s="245" t="s">
        <v>233</v>
      </c>
      <c r="R544" s="245" t="s">
        <v>233</v>
      </c>
      <c r="S544" s="245" t="s">
        <v>233</v>
      </c>
      <c r="T544" s="245" t="s">
        <v>233</v>
      </c>
      <c r="U544" s="245" t="s">
        <v>233</v>
      </c>
      <c r="V544" s="245" t="s">
        <v>233</v>
      </c>
    </row>
    <row r="545" spans="1:42" x14ac:dyDescent="0.3">
      <c r="A545" s="245">
        <v>121759</v>
      </c>
      <c r="B545" s="245" t="s">
        <v>549</v>
      </c>
      <c r="C545" s="245" t="s">
        <v>234</v>
      </c>
      <c r="D545" s="245" t="s">
        <v>234</v>
      </c>
      <c r="E545" s="245" t="s">
        <v>234</v>
      </c>
      <c r="F545" s="245" t="s">
        <v>234</v>
      </c>
      <c r="G545" s="245" t="s">
        <v>234</v>
      </c>
      <c r="H545" s="245" t="s">
        <v>234</v>
      </c>
      <c r="I545" s="245" t="s">
        <v>232</v>
      </c>
      <c r="J545" s="245" t="s">
        <v>232</v>
      </c>
      <c r="K545" s="245" t="s">
        <v>234</v>
      </c>
      <c r="L545" s="245" t="s">
        <v>234</v>
      </c>
      <c r="M545" s="245" t="s">
        <v>234</v>
      </c>
      <c r="N545" s="245" t="s">
        <v>234</v>
      </c>
      <c r="O545" s="245" t="s">
        <v>234</v>
      </c>
      <c r="P545" s="245" t="s">
        <v>233</v>
      </c>
      <c r="Q545" s="245" t="s">
        <v>233</v>
      </c>
      <c r="R545" s="245" t="s">
        <v>233</v>
      </c>
      <c r="S545" s="245" t="s">
        <v>233</v>
      </c>
      <c r="T545" s="245" t="s">
        <v>233</v>
      </c>
      <c r="U545" s="245" t="s">
        <v>233</v>
      </c>
      <c r="V545" s="245" t="s">
        <v>233</v>
      </c>
      <c r="W545" s="245" t="s">
        <v>406</v>
      </c>
      <c r="X545" s="245" t="s">
        <v>406</v>
      </c>
      <c r="Y545" s="245" t="s">
        <v>406</v>
      </c>
      <c r="Z545" s="245" t="s">
        <v>406</v>
      </c>
      <c r="AA545" s="245" t="s">
        <v>406</v>
      </c>
      <c r="AB545" s="245" t="s">
        <v>406</v>
      </c>
      <c r="AC545" s="245" t="s">
        <v>406</v>
      </c>
      <c r="AD545" s="245" t="s">
        <v>406</v>
      </c>
      <c r="AE545" s="245" t="s">
        <v>406</v>
      </c>
      <c r="AF545" s="245" t="s">
        <v>406</v>
      </c>
      <c r="AG545" s="245" t="s">
        <v>406</v>
      </c>
      <c r="AH545" s="245" t="s">
        <v>406</v>
      </c>
      <c r="AI545" s="245" t="s">
        <v>406</v>
      </c>
      <c r="AJ545" s="245" t="s">
        <v>406</v>
      </c>
      <c r="AK545" s="245" t="s">
        <v>406</v>
      </c>
      <c r="AL545" s="245" t="s">
        <v>406</v>
      </c>
      <c r="AM545" s="245" t="s">
        <v>406</v>
      </c>
      <c r="AN545" s="245" t="s">
        <v>406</v>
      </c>
      <c r="AO545" s="245" t="s">
        <v>406</v>
      </c>
      <c r="AP545" s="245" t="s">
        <v>406</v>
      </c>
    </row>
    <row r="546" spans="1:42" x14ac:dyDescent="0.3">
      <c r="A546" s="245">
        <v>121761</v>
      </c>
      <c r="B546" s="245" t="s">
        <v>549</v>
      </c>
      <c r="C546" s="245" t="s">
        <v>234</v>
      </c>
      <c r="D546" s="245" t="s">
        <v>234</v>
      </c>
      <c r="E546" s="245" t="s">
        <v>234</v>
      </c>
      <c r="F546" s="245" t="s">
        <v>234</v>
      </c>
      <c r="G546" s="245" t="s">
        <v>232</v>
      </c>
      <c r="H546" s="245" t="s">
        <v>234</v>
      </c>
      <c r="I546" s="245" t="s">
        <v>232</v>
      </c>
      <c r="J546" s="245" t="s">
        <v>234</v>
      </c>
      <c r="K546" s="245" t="s">
        <v>234</v>
      </c>
      <c r="L546" s="245" t="s">
        <v>233</v>
      </c>
      <c r="M546" s="245" t="s">
        <v>234</v>
      </c>
      <c r="N546" s="245" t="s">
        <v>232</v>
      </c>
      <c r="O546" s="245" t="s">
        <v>234</v>
      </c>
      <c r="P546" s="245" t="s">
        <v>234</v>
      </c>
      <c r="Q546" s="245" t="s">
        <v>234</v>
      </c>
      <c r="R546" s="245" t="s">
        <v>234</v>
      </c>
      <c r="S546" s="245" t="s">
        <v>234</v>
      </c>
      <c r="T546" s="245" t="s">
        <v>234</v>
      </c>
      <c r="U546" s="245" t="s">
        <v>234</v>
      </c>
      <c r="V546" s="245" t="s">
        <v>234</v>
      </c>
      <c r="W546" s="245" t="s">
        <v>406</v>
      </c>
      <c r="X546" s="245" t="s">
        <v>406</v>
      </c>
      <c r="Y546" s="245" t="s">
        <v>406</v>
      </c>
      <c r="Z546" s="245" t="s">
        <v>406</v>
      </c>
      <c r="AA546" s="245" t="s">
        <v>406</v>
      </c>
      <c r="AB546" s="245" t="s">
        <v>406</v>
      </c>
      <c r="AC546" s="245" t="s">
        <v>406</v>
      </c>
      <c r="AD546" s="245" t="s">
        <v>406</v>
      </c>
      <c r="AE546" s="245" t="s">
        <v>406</v>
      </c>
      <c r="AF546" s="245" t="s">
        <v>406</v>
      </c>
      <c r="AG546" s="245" t="s">
        <v>406</v>
      </c>
      <c r="AH546" s="245" t="s">
        <v>406</v>
      </c>
      <c r="AI546" s="245" t="s">
        <v>406</v>
      </c>
      <c r="AJ546" s="245" t="s">
        <v>406</v>
      </c>
      <c r="AK546" s="245" t="s">
        <v>406</v>
      </c>
      <c r="AL546" s="245" t="s">
        <v>406</v>
      </c>
      <c r="AM546" s="245" t="s">
        <v>406</v>
      </c>
      <c r="AN546" s="245" t="s">
        <v>406</v>
      </c>
      <c r="AO546" s="245" t="s">
        <v>406</v>
      </c>
      <c r="AP546" s="245" t="s">
        <v>406</v>
      </c>
    </row>
    <row r="547" spans="1:42" x14ac:dyDescent="0.3">
      <c r="A547" s="245">
        <v>121763</v>
      </c>
      <c r="B547" s="245" t="s">
        <v>549</v>
      </c>
      <c r="C547" s="245" t="s">
        <v>234</v>
      </c>
      <c r="D547" s="245" t="s">
        <v>234</v>
      </c>
      <c r="E547" s="245" t="s">
        <v>234</v>
      </c>
      <c r="F547" s="245" t="s">
        <v>234</v>
      </c>
      <c r="G547" s="245" t="s">
        <v>234</v>
      </c>
      <c r="H547" s="245" t="s">
        <v>234</v>
      </c>
      <c r="I547" s="245" t="s">
        <v>233</v>
      </c>
      <c r="J547" s="245" t="s">
        <v>232</v>
      </c>
      <c r="K547" s="245" t="s">
        <v>232</v>
      </c>
      <c r="L547" s="245" t="s">
        <v>232</v>
      </c>
      <c r="M547" s="245" t="s">
        <v>234</v>
      </c>
      <c r="N547" s="245" t="s">
        <v>232</v>
      </c>
      <c r="O547" s="245" t="s">
        <v>233</v>
      </c>
      <c r="P547" s="245" t="s">
        <v>233</v>
      </c>
      <c r="Q547" s="245" t="s">
        <v>234</v>
      </c>
      <c r="R547" s="245" t="s">
        <v>233</v>
      </c>
      <c r="S547" s="245" t="s">
        <v>233</v>
      </c>
      <c r="T547" s="245" t="s">
        <v>233</v>
      </c>
      <c r="U547" s="245" t="s">
        <v>233</v>
      </c>
      <c r="V547" s="245" t="s">
        <v>233</v>
      </c>
    </row>
    <row r="548" spans="1:42" x14ac:dyDescent="0.3">
      <c r="A548" s="245">
        <v>121764</v>
      </c>
      <c r="B548" s="245" t="s">
        <v>549</v>
      </c>
      <c r="C548" s="245" t="s">
        <v>234</v>
      </c>
      <c r="D548" s="245" t="s">
        <v>234</v>
      </c>
      <c r="E548" s="245" t="s">
        <v>234</v>
      </c>
      <c r="F548" s="245" t="s">
        <v>234</v>
      </c>
      <c r="G548" s="245" t="s">
        <v>234</v>
      </c>
      <c r="H548" s="245" t="s">
        <v>234</v>
      </c>
      <c r="I548" s="245" t="s">
        <v>234</v>
      </c>
      <c r="J548" s="245" t="s">
        <v>232</v>
      </c>
      <c r="K548" s="245" t="s">
        <v>232</v>
      </c>
      <c r="L548" s="245" t="s">
        <v>234</v>
      </c>
      <c r="M548" s="245" t="s">
        <v>234</v>
      </c>
      <c r="N548" s="245" t="s">
        <v>234</v>
      </c>
      <c r="O548" s="245" t="s">
        <v>234</v>
      </c>
      <c r="P548" s="245" t="s">
        <v>234</v>
      </c>
      <c r="Q548" s="245" t="s">
        <v>234</v>
      </c>
      <c r="R548" s="245" t="s">
        <v>233</v>
      </c>
      <c r="S548" s="245" t="s">
        <v>233</v>
      </c>
      <c r="T548" s="245" t="s">
        <v>233</v>
      </c>
      <c r="U548" s="245" t="s">
        <v>233</v>
      </c>
      <c r="V548" s="245" t="s">
        <v>233</v>
      </c>
    </row>
    <row r="549" spans="1:42" x14ac:dyDescent="0.3">
      <c r="A549" s="245">
        <v>121765</v>
      </c>
      <c r="B549" s="245" t="s">
        <v>549</v>
      </c>
      <c r="C549" s="245" t="s">
        <v>234</v>
      </c>
      <c r="D549" s="245" t="s">
        <v>234</v>
      </c>
      <c r="E549" s="245" t="s">
        <v>234</v>
      </c>
      <c r="F549" s="245" t="s">
        <v>234</v>
      </c>
      <c r="G549" s="245" t="s">
        <v>233</v>
      </c>
      <c r="H549" s="245" t="s">
        <v>234</v>
      </c>
      <c r="I549" s="245" t="s">
        <v>234</v>
      </c>
      <c r="J549" s="245" t="s">
        <v>234</v>
      </c>
      <c r="K549" s="245" t="s">
        <v>234</v>
      </c>
      <c r="L549" s="245" t="s">
        <v>233</v>
      </c>
      <c r="M549" s="245" t="s">
        <v>233</v>
      </c>
      <c r="N549" s="245" t="s">
        <v>233</v>
      </c>
      <c r="O549" s="245" t="s">
        <v>233</v>
      </c>
      <c r="P549" s="245" t="s">
        <v>233</v>
      </c>
      <c r="Q549" s="245" t="s">
        <v>233</v>
      </c>
      <c r="R549" s="245" t="s">
        <v>233</v>
      </c>
      <c r="S549" s="245" t="s">
        <v>233</v>
      </c>
      <c r="T549" s="245" t="s">
        <v>233</v>
      </c>
      <c r="U549" s="245" t="s">
        <v>233</v>
      </c>
      <c r="V549" s="245" t="s">
        <v>233</v>
      </c>
    </row>
    <row r="550" spans="1:42" x14ac:dyDescent="0.3">
      <c r="A550" s="245">
        <v>121766</v>
      </c>
      <c r="B550" s="245" t="s">
        <v>549</v>
      </c>
      <c r="C550" s="245" t="s">
        <v>232</v>
      </c>
      <c r="D550" s="245" t="s">
        <v>232</v>
      </c>
      <c r="E550" s="245" t="s">
        <v>232</v>
      </c>
      <c r="F550" s="245" t="s">
        <v>232</v>
      </c>
      <c r="G550" s="245" t="s">
        <v>232</v>
      </c>
      <c r="H550" s="245" t="s">
        <v>234</v>
      </c>
      <c r="I550" s="245" t="s">
        <v>232</v>
      </c>
      <c r="J550" s="245" t="s">
        <v>232</v>
      </c>
      <c r="K550" s="245" t="s">
        <v>234</v>
      </c>
      <c r="L550" s="245" t="s">
        <v>232</v>
      </c>
      <c r="M550" s="245" t="s">
        <v>234</v>
      </c>
      <c r="N550" s="245" t="s">
        <v>234</v>
      </c>
      <c r="O550" s="245" t="s">
        <v>234</v>
      </c>
      <c r="P550" s="245" t="s">
        <v>234</v>
      </c>
      <c r="Q550" s="245" t="s">
        <v>234</v>
      </c>
      <c r="R550" s="245" t="s">
        <v>233</v>
      </c>
      <c r="S550" s="245" t="s">
        <v>233</v>
      </c>
      <c r="T550" s="245" t="s">
        <v>233</v>
      </c>
      <c r="U550" s="245" t="s">
        <v>233</v>
      </c>
      <c r="V550" s="245" t="s">
        <v>233</v>
      </c>
    </row>
    <row r="551" spans="1:42" x14ac:dyDescent="0.3">
      <c r="A551" s="245">
        <v>121770</v>
      </c>
      <c r="B551" s="245" t="s">
        <v>549</v>
      </c>
      <c r="C551" s="245" t="s">
        <v>234</v>
      </c>
      <c r="D551" s="245" t="s">
        <v>234</v>
      </c>
      <c r="E551" s="245" t="s">
        <v>234</v>
      </c>
      <c r="F551" s="245" t="s">
        <v>234</v>
      </c>
      <c r="G551" s="245" t="s">
        <v>233</v>
      </c>
      <c r="H551" s="245" t="s">
        <v>234</v>
      </c>
      <c r="I551" s="245" t="s">
        <v>234</v>
      </c>
      <c r="J551" s="245" t="s">
        <v>234</v>
      </c>
      <c r="K551" s="245" t="s">
        <v>234</v>
      </c>
      <c r="L551" s="245" t="s">
        <v>234</v>
      </c>
      <c r="M551" s="245" t="s">
        <v>234</v>
      </c>
      <c r="N551" s="245" t="s">
        <v>234</v>
      </c>
      <c r="O551" s="245" t="s">
        <v>234</v>
      </c>
      <c r="P551" s="245" t="s">
        <v>234</v>
      </c>
      <c r="Q551" s="245" t="s">
        <v>234</v>
      </c>
      <c r="R551" s="245" t="s">
        <v>233</v>
      </c>
      <c r="S551" s="245" t="s">
        <v>233</v>
      </c>
      <c r="T551" s="245" t="s">
        <v>233</v>
      </c>
      <c r="U551" s="245" t="s">
        <v>233</v>
      </c>
      <c r="V551" s="245" t="s">
        <v>233</v>
      </c>
    </row>
    <row r="552" spans="1:42" x14ac:dyDescent="0.3">
      <c r="A552" s="245">
        <v>121775</v>
      </c>
      <c r="B552" s="245" t="s">
        <v>549</v>
      </c>
      <c r="C552" s="245" t="s">
        <v>234</v>
      </c>
      <c r="D552" s="245" t="s">
        <v>232</v>
      </c>
      <c r="E552" s="245" t="s">
        <v>232</v>
      </c>
      <c r="F552" s="245" t="s">
        <v>234</v>
      </c>
      <c r="G552" s="245" t="s">
        <v>234</v>
      </c>
      <c r="H552" s="245" t="s">
        <v>234</v>
      </c>
      <c r="I552" s="245" t="s">
        <v>234</v>
      </c>
      <c r="J552" s="245" t="s">
        <v>234</v>
      </c>
      <c r="K552" s="245" t="s">
        <v>234</v>
      </c>
      <c r="L552" s="245" t="s">
        <v>234</v>
      </c>
      <c r="M552" s="245" t="s">
        <v>233</v>
      </c>
      <c r="N552" s="245" t="s">
        <v>233</v>
      </c>
      <c r="O552" s="245" t="s">
        <v>233</v>
      </c>
      <c r="P552" s="245" t="s">
        <v>233</v>
      </c>
      <c r="Q552" s="245" t="s">
        <v>233</v>
      </c>
      <c r="R552" s="245" t="s">
        <v>233</v>
      </c>
      <c r="S552" s="245" t="s">
        <v>233</v>
      </c>
      <c r="T552" s="245" t="s">
        <v>233</v>
      </c>
      <c r="U552" s="245" t="s">
        <v>233</v>
      </c>
      <c r="V552" s="245" t="s">
        <v>233</v>
      </c>
    </row>
    <row r="553" spans="1:42" x14ac:dyDescent="0.3">
      <c r="A553" s="245">
        <v>121777</v>
      </c>
      <c r="B553" s="245" t="s">
        <v>549</v>
      </c>
      <c r="C553" s="245" t="s">
        <v>234</v>
      </c>
      <c r="D553" s="245" t="s">
        <v>232</v>
      </c>
      <c r="E553" s="245" t="s">
        <v>232</v>
      </c>
      <c r="F553" s="245" t="s">
        <v>234</v>
      </c>
      <c r="G553" s="245" t="s">
        <v>234</v>
      </c>
      <c r="H553" s="245" t="s">
        <v>234</v>
      </c>
      <c r="I553" s="245" t="s">
        <v>232</v>
      </c>
      <c r="J553" s="245" t="s">
        <v>232</v>
      </c>
      <c r="K553" s="245" t="s">
        <v>232</v>
      </c>
      <c r="L553" s="245" t="s">
        <v>232</v>
      </c>
      <c r="M553" s="245" t="s">
        <v>233</v>
      </c>
      <c r="N553" s="245" t="s">
        <v>233</v>
      </c>
      <c r="O553" s="245" t="s">
        <v>233</v>
      </c>
      <c r="P553" s="245" t="s">
        <v>233</v>
      </c>
      <c r="Q553" s="245" t="s">
        <v>233</v>
      </c>
      <c r="R553" s="245" t="s">
        <v>233</v>
      </c>
      <c r="S553" s="245" t="s">
        <v>233</v>
      </c>
      <c r="T553" s="245" t="s">
        <v>233</v>
      </c>
      <c r="U553" s="245" t="s">
        <v>233</v>
      </c>
      <c r="V553" s="245" t="s">
        <v>233</v>
      </c>
      <c r="W553" s="245" t="s">
        <v>406</v>
      </c>
      <c r="X553" s="245" t="s">
        <v>406</v>
      </c>
      <c r="Y553" s="245" t="s">
        <v>406</v>
      </c>
      <c r="Z553" s="245" t="s">
        <v>406</v>
      </c>
      <c r="AA553" s="245" t="s">
        <v>406</v>
      </c>
      <c r="AB553" s="245" t="s">
        <v>406</v>
      </c>
      <c r="AC553" s="245" t="s">
        <v>406</v>
      </c>
      <c r="AD553" s="245" t="s">
        <v>406</v>
      </c>
      <c r="AE553" s="245" t="s">
        <v>406</v>
      </c>
      <c r="AF553" s="245" t="s">
        <v>406</v>
      </c>
      <c r="AG553" s="245" t="s">
        <v>406</v>
      </c>
      <c r="AH553" s="245" t="s">
        <v>406</v>
      </c>
      <c r="AI553" s="245" t="s">
        <v>406</v>
      </c>
      <c r="AJ553" s="245" t="s">
        <v>406</v>
      </c>
      <c r="AK553" s="245" t="s">
        <v>406</v>
      </c>
      <c r="AL553" s="245" t="s">
        <v>406</v>
      </c>
      <c r="AM553" s="245" t="s">
        <v>406</v>
      </c>
      <c r="AN553" s="245" t="s">
        <v>406</v>
      </c>
      <c r="AO553" s="245" t="s">
        <v>406</v>
      </c>
      <c r="AP553" s="245" t="s">
        <v>406</v>
      </c>
    </row>
    <row r="554" spans="1:42" x14ac:dyDescent="0.3">
      <c r="A554" s="245">
        <v>121781</v>
      </c>
      <c r="B554" s="245" t="s">
        <v>549</v>
      </c>
      <c r="C554" s="245" t="s">
        <v>234</v>
      </c>
      <c r="D554" s="245" t="s">
        <v>234</v>
      </c>
      <c r="E554" s="245" t="s">
        <v>234</v>
      </c>
      <c r="F554" s="245" t="s">
        <v>234</v>
      </c>
      <c r="G554" s="245" t="s">
        <v>234</v>
      </c>
      <c r="H554" s="245" t="s">
        <v>234</v>
      </c>
      <c r="I554" s="245" t="s">
        <v>233</v>
      </c>
      <c r="J554" s="245" t="s">
        <v>234</v>
      </c>
      <c r="K554" s="245" t="s">
        <v>234</v>
      </c>
      <c r="L554" s="245" t="s">
        <v>233</v>
      </c>
      <c r="M554" s="245" t="s">
        <v>233</v>
      </c>
      <c r="N554" s="245" t="s">
        <v>233</v>
      </c>
      <c r="O554" s="245" t="s">
        <v>233</v>
      </c>
      <c r="P554" s="245" t="s">
        <v>233</v>
      </c>
      <c r="Q554" s="245" t="s">
        <v>233</v>
      </c>
      <c r="R554" s="245" t="s">
        <v>233</v>
      </c>
      <c r="S554" s="245" t="s">
        <v>233</v>
      </c>
      <c r="T554" s="245" t="s">
        <v>233</v>
      </c>
      <c r="U554" s="245" t="s">
        <v>233</v>
      </c>
      <c r="V554" s="245" t="s">
        <v>233</v>
      </c>
    </row>
    <row r="555" spans="1:42" x14ac:dyDescent="0.3">
      <c r="A555" s="245">
        <v>121782</v>
      </c>
      <c r="B555" s="245" t="s">
        <v>549</v>
      </c>
      <c r="C555" s="245" t="s">
        <v>234</v>
      </c>
      <c r="D555" s="245" t="s">
        <v>234</v>
      </c>
      <c r="E555" s="245" t="s">
        <v>232</v>
      </c>
      <c r="F555" s="245" t="s">
        <v>234</v>
      </c>
      <c r="G555" s="245" t="s">
        <v>233</v>
      </c>
      <c r="H555" s="245" t="s">
        <v>234</v>
      </c>
      <c r="I555" s="245" t="s">
        <v>234</v>
      </c>
      <c r="J555" s="245" t="s">
        <v>233</v>
      </c>
      <c r="K555" s="245" t="s">
        <v>234</v>
      </c>
      <c r="L555" s="245" t="s">
        <v>234</v>
      </c>
      <c r="M555" s="245" t="s">
        <v>234</v>
      </c>
      <c r="N555" s="245" t="s">
        <v>233</v>
      </c>
      <c r="O555" s="245" t="s">
        <v>233</v>
      </c>
      <c r="P555" s="245" t="s">
        <v>234</v>
      </c>
      <c r="Q555" s="245" t="s">
        <v>233</v>
      </c>
      <c r="R555" s="245" t="s">
        <v>233</v>
      </c>
      <c r="S555" s="245" t="s">
        <v>233</v>
      </c>
      <c r="T555" s="245" t="s">
        <v>233</v>
      </c>
      <c r="U555" s="245" t="s">
        <v>233</v>
      </c>
      <c r="V555" s="245" t="s">
        <v>233</v>
      </c>
    </row>
    <row r="556" spans="1:42" x14ac:dyDescent="0.3">
      <c r="A556" s="245">
        <v>121794</v>
      </c>
      <c r="B556" s="245" t="s">
        <v>549</v>
      </c>
      <c r="C556" s="245" t="s">
        <v>234</v>
      </c>
      <c r="D556" s="245" t="s">
        <v>234</v>
      </c>
      <c r="E556" s="245" t="s">
        <v>234</v>
      </c>
      <c r="F556" s="245" t="s">
        <v>234</v>
      </c>
      <c r="G556" s="245" t="s">
        <v>232</v>
      </c>
      <c r="H556" s="245" t="s">
        <v>234</v>
      </c>
      <c r="I556" s="245" t="s">
        <v>232</v>
      </c>
      <c r="J556" s="245" t="s">
        <v>232</v>
      </c>
      <c r="K556" s="245" t="s">
        <v>234</v>
      </c>
      <c r="L556" s="245" t="s">
        <v>234</v>
      </c>
      <c r="M556" s="245" t="s">
        <v>232</v>
      </c>
      <c r="N556" s="245" t="s">
        <v>232</v>
      </c>
      <c r="O556" s="245" t="s">
        <v>233</v>
      </c>
      <c r="P556" s="245" t="s">
        <v>234</v>
      </c>
      <c r="Q556" s="245" t="s">
        <v>232</v>
      </c>
      <c r="R556" s="245" t="s">
        <v>234</v>
      </c>
      <c r="S556" s="245" t="s">
        <v>234</v>
      </c>
      <c r="T556" s="245" t="s">
        <v>233</v>
      </c>
      <c r="U556" s="245" t="s">
        <v>234</v>
      </c>
      <c r="V556" s="245" t="s">
        <v>233</v>
      </c>
      <c r="W556" s="245" t="s">
        <v>406</v>
      </c>
      <c r="X556" s="245" t="s">
        <v>406</v>
      </c>
      <c r="Y556" s="245" t="s">
        <v>406</v>
      </c>
      <c r="Z556" s="245" t="s">
        <v>406</v>
      </c>
      <c r="AA556" s="245" t="s">
        <v>406</v>
      </c>
      <c r="AB556" s="245" t="s">
        <v>406</v>
      </c>
      <c r="AC556" s="245" t="s">
        <v>406</v>
      </c>
      <c r="AD556" s="245" t="s">
        <v>406</v>
      </c>
      <c r="AE556" s="245" t="s">
        <v>406</v>
      </c>
      <c r="AF556" s="245" t="s">
        <v>406</v>
      </c>
      <c r="AG556" s="245" t="s">
        <v>406</v>
      </c>
      <c r="AH556" s="245" t="s">
        <v>406</v>
      </c>
      <c r="AI556" s="245" t="s">
        <v>406</v>
      </c>
      <c r="AJ556" s="245" t="s">
        <v>406</v>
      </c>
      <c r="AK556" s="245" t="s">
        <v>406</v>
      </c>
      <c r="AL556" s="245" t="s">
        <v>406</v>
      </c>
      <c r="AM556" s="245" t="s">
        <v>406</v>
      </c>
      <c r="AN556" s="245" t="s">
        <v>406</v>
      </c>
      <c r="AO556" s="245" t="s">
        <v>406</v>
      </c>
      <c r="AP556" s="245" t="s">
        <v>406</v>
      </c>
    </row>
    <row r="557" spans="1:42" x14ac:dyDescent="0.3">
      <c r="A557" s="245">
        <v>121799</v>
      </c>
      <c r="B557" s="245" t="s">
        <v>549</v>
      </c>
      <c r="C557" s="245" t="s">
        <v>234</v>
      </c>
      <c r="D557" s="245" t="s">
        <v>232</v>
      </c>
      <c r="E557" s="245" t="s">
        <v>234</v>
      </c>
      <c r="F557" s="245" t="s">
        <v>232</v>
      </c>
      <c r="G557" s="245" t="s">
        <v>232</v>
      </c>
      <c r="H557" s="245" t="s">
        <v>234</v>
      </c>
      <c r="I557" s="245" t="s">
        <v>232</v>
      </c>
      <c r="J557" s="245" t="s">
        <v>232</v>
      </c>
      <c r="K557" s="245" t="s">
        <v>234</v>
      </c>
      <c r="L557" s="245" t="s">
        <v>234</v>
      </c>
      <c r="M557" s="245" t="s">
        <v>234</v>
      </c>
      <c r="N557" s="245" t="s">
        <v>232</v>
      </c>
      <c r="O557" s="245" t="s">
        <v>234</v>
      </c>
      <c r="P557" s="245" t="s">
        <v>234</v>
      </c>
      <c r="Q557" s="245" t="s">
        <v>234</v>
      </c>
      <c r="R557" s="245" t="s">
        <v>234</v>
      </c>
      <c r="S557" s="245" t="s">
        <v>233</v>
      </c>
      <c r="T557" s="245" t="s">
        <v>233</v>
      </c>
      <c r="U557" s="245" t="s">
        <v>234</v>
      </c>
      <c r="V557" s="245" t="s">
        <v>233</v>
      </c>
      <c r="W557" s="245" t="s">
        <v>406</v>
      </c>
      <c r="X557" s="245" t="s">
        <v>406</v>
      </c>
      <c r="Y557" s="245" t="s">
        <v>406</v>
      </c>
      <c r="Z557" s="245" t="s">
        <v>406</v>
      </c>
      <c r="AA557" s="245" t="s">
        <v>406</v>
      </c>
      <c r="AB557" s="245" t="s">
        <v>406</v>
      </c>
      <c r="AC557" s="245" t="s">
        <v>406</v>
      </c>
      <c r="AD557" s="245" t="s">
        <v>406</v>
      </c>
      <c r="AE557" s="245" t="s">
        <v>406</v>
      </c>
      <c r="AF557" s="245" t="s">
        <v>406</v>
      </c>
      <c r="AG557" s="245" t="s">
        <v>406</v>
      </c>
      <c r="AH557" s="245" t="s">
        <v>406</v>
      </c>
      <c r="AI557" s="245" t="s">
        <v>406</v>
      </c>
      <c r="AJ557" s="245" t="s">
        <v>406</v>
      </c>
      <c r="AK557" s="245" t="s">
        <v>406</v>
      </c>
      <c r="AL557" s="245" t="s">
        <v>406</v>
      </c>
      <c r="AM557" s="245" t="s">
        <v>406</v>
      </c>
      <c r="AN557" s="245" t="s">
        <v>406</v>
      </c>
      <c r="AO557" s="245" t="s">
        <v>406</v>
      </c>
      <c r="AP557" s="245" t="s">
        <v>406</v>
      </c>
    </row>
    <row r="558" spans="1:42" x14ac:dyDescent="0.3">
      <c r="A558" s="245">
        <v>121801</v>
      </c>
      <c r="B558" s="245" t="s">
        <v>549</v>
      </c>
      <c r="C558" s="245" t="s">
        <v>234</v>
      </c>
      <c r="D558" s="245" t="s">
        <v>234</v>
      </c>
      <c r="E558" s="245" t="s">
        <v>234</v>
      </c>
      <c r="F558" s="245" t="s">
        <v>234</v>
      </c>
      <c r="G558" s="245" t="s">
        <v>234</v>
      </c>
      <c r="H558" s="245" t="s">
        <v>233</v>
      </c>
      <c r="I558" s="245" t="s">
        <v>234</v>
      </c>
      <c r="J558" s="245" t="s">
        <v>233</v>
      </c>
      <c r="K558" s="245" t="s">
        <v>233</v>
      </c>
      <c r="L558" s="245" t="s">
        <v>234</v>
      </c>
      <c r="M558" s="245" t="s">
        <v>232</v>
      </c>
      <c r="N558" s="245" t="s">
        <v>234</v>
      </c>
      <c r="O558" s="245" t="s">
        <v>234</v>
      </c>
      <c r="P558" s="245" t="s">
        <v>232</v>
      </c>
      <c r="Q558" s="245" t="s">
        <v>234</v>
      </c>
      <c r="R558" s="245" t="s">
        <v>233</v>
      </c>
      <c r="S558" s="245" t="s">
        <v>233</v>
      </c>
      <c r="T558" s="245" t="s">
        <v>233</v>
      </c>
      <c r="U558" s="245" t="s">
        <v>234</v>
      </c>
      <c r="V558" s="245" t="s">
        <v>234</v>
      </c>
      <c r="W558" s="245" t="s">
        <v>406</v>
      </c>
      <c r="X558" s="245" t="s">
        <v>406</v>
      </c>
      <c r="Y558" s="245" t="s">
        <v>406</v>
      </c>
      <c r="Z558" s="245" t="s">
        <v>406</v>
      </c>
      <c r="AA558" s="245" t="s">
        <v>406</v>
      </c>
      <c r="AB558" s="245" t="s">
        <v>406</v>
      </c>
      <c r="AC558" s="245" t="s">
        <v>406</v>
      </c>
      <c r="AD558" s="245" t="s">
        <v>406</v>
      </c>
      <c r="AE558" s="245" t="s">
        <v>406</v>
      </c>
      <c r="AF558" s="245" t="s">
        <v>406</v>
      </c>
      <c r="AG558" s="245" t="s">
        <v>406</v>
      </c>
      <c r="AH558" s="245" t="s">
        <v>406</v>
      </c>
      <c r="AI558" s="245" t="s">
        <v>406</v>
      </c>
      <c r="AJ558" s="245" t="s">
        <v>406</v>
      </c>
      <c r="AK558" s="245" t="s">
        <v>406</v>
      </c>
      <c r="AL558" s="245" t="s">
        <v>406</v>
      </c>
      <c r="AM558" s="245" t="s">
        <v>406</v>
      </c>
      <c r="AN558" s="245" t="s">
        <v>406</v>
      </c>
      <c r="AO558" s="245" t="s">
        <v>406</v>
      </c>
      <c r="AP558" s="245" t="s">
        <v>406</v>
      </c>
    </row>
    <row r="559" spans="1:42" x14ac:dyDescent="0.3">
      <c r="A559" s="245">
        <v>121803</v>
      </c>
      <c r="B559" s="245" t="s">
        <v>549</v>
      </c>
      <c r="C559" s="245" t="s">
        <v>234</v>
      </c>
      <c r="D559" s="245" t="s">
        <v>232</v>
      </c>
      <c r="E559" s="245" t="s">
        <v>234</v>
      </c>
      <c r="F559" s="245" t="s">
        <v>232</v>
      </c>
      <c r="G559" s="245" t="s">
        <v>234</v>
      </c>
      <c r="H559" s="245" t="s">
        <v>234</v>
      </c>
      <c r="I559" s="245" t="s">
        <v>234</v>
      </c>
      <c r="J559" s="245" t="s">
        <v>234</v>
      </c>
      <c r="K559" s="245" t="s">
        <v>234</v>
      </c>
      <c r="L559" s="245" t="s">
        <v>234</v>
      </c>
      <c r="M559" s="245" t="s">
        <v>234</v>
      </c>
      <c r="N559" s="245" t="s">
        <v>233</v>
      </c>
      <c r="O559" s="245" t="s">
        <v>234</v>
      </c>
      <c r="P559" s="245" t="s">
        <v>233</v>
      </c>
      <c r="Q559" s="245" t="s">
        <v>234</v>
      </c>
      <c r="R559" s="245" t="s">
        <v>233</v>
      </c>
      <c r="S559" s="245" t="s">
        <v>233</v>
      </c>
      <c r="T559" s="245" t="s">
        <v>233</v>
      </c>
      <c r="U559" s="245" t="s">
        <v>233</v>
      </c>
      <c r="V559" s="245" t="s">
        <v>233</v>
      </c>
      <c r="W559" s="245" t="s">
        <v>406</v>
      </c>
      <c r="X559" s="245" t="s">
        <v>406</v>
      </c>
      <c r="Y559" s="245" t="s">
        <v>406</v>
      </c>
      <c r="Z559" s="245" t="s">
        <v>406</v>
      </c>
      <c r="AA559" s="245" t="s">
        <v>406</v>
      </c>
      <c r="AB559" s="245" t="s">
        <v>406</v>
      </c>
      <c r="AC559" s="245" t="s">
        <v>406</v>
      </c>
      <c r="AD559" s="245" t="s">
        <v>406</v>
      </c>
      <c r="AE559" s="245" t="s">
        <v>406</v>
      </c>
      <c r="AF559" s="245" t="s">
        <v>406</v>
      </c>
      <c r="AG559" s="245" t="s">
        <v>406</v>
      </c>
      <c r="AH559" s="245" t="s">
        <v>406</v>
      </c>
      <c r="AI559" s="245" t="s">
        <v>406</v>
      </c>
      <c r="AJ559" s="245" t="s">
        <v>406</v>
      </c>
      <c r="AK559" s="245" t="s">
        <v>406</v>
      </c>
      <c r="AL559" s="245" t="s">
        <v>406</v>
      </c>
      <c r="AM559" s="245" t="s">
        <v>406</v>
      </c>
      <c r="AN559" s="245" t="s">
        <v>406</v>
      </c>
      <c r="AO559" s="245" t="s">
        <v>406</v>
      </c>
      <c r="AP559" s="245" t="s">
        <v>406</v>
      </c>
    </row>
    <row r="560" spans="1:42" x14ac:dyDescent="0.3">
      <c r="A560" s="245">
        <v>121805</v>
      </c>
      <c r="B560" s="245" t="s">
        <v>549</v>
      </c>
      <c r="C560" s="245" t="s">
        <v>232</v>
      </c>
      <c r="D560" s="245" t="s">
        <v>232</v>
      </c>
      <c r="E560" s="245" t="s">
        <v>232</v>
      </c>
      <c r="F560" s="245" t="s">
        <v>232</v>
      </c>
      <c r="G560" s="245" t="s">
        <v>232</v>
      </c>
      <c r="H560" s="245" t="s">
        <v>234</v>
      </c>
      <c r="I560" s="245" t="s">
        <v>234</v>
      </c>
      <c r="J560" s="245" t="s">
        <v>234</v>
      </c>
      <c r="K560" s="245" t="s">
        <v>234</v>
      </c>
      <c r="L560" s="245" t="s">
        <v>234</v>
      </c>
      <c r="M560" s="245" t="s">
        <v>234</v>
      </c>
      <c r="N560" s="245" t="s">
        <v>233</v>
      </c>
      <c r="O560" s="245" t="s">
        <v>234</v>
      </c>
      <c r="P560" s="245" t="s">
        <v>234</v>
      </c>
      <c r="Q560" s="245" t="s">
        <v>233</v>
      </c>
      <c r="R560" s="245" t="s">
        <v>233</v>
      </c>
      <c r="S560" s="245" t="s">
        <v>233</v>
      </c>
      <c r="T560" s="245" t="s">
        <v>233</v>
      </c>
      <c r="U560" s="245" t="s">
        <v>233</v>
      </c>
      <c r="V560" s="245" t="s">
        <v>233</v>
      </c>
      <c r="W560" s="245" t="s">
        <v>406</v>
      </c>
      <c r="X560" s="245" t="s">
        <v>406</v>
      </c>
      <c r="Y560" s="245" t="s">
        <v>406</v>
      </c>
      <c r="Z560" s="245" t="s">
        <v>406</v>
      </c>
      <c r="AA560" s="245" t="s">
        <v>406</v>
      </c>
      <c r="AB560" s="245" t="s">
        <v>406</v>
      </c>
      <c r="AC560" s="245" t="s">
        <v>406</v>
      </c>
      <c r="AD560" s="245" t="s">
        <v>406</v>
      </c>
      <c r="AE560" s="245" t="s">
        <v>406</v>
      </c>
      <c r="AF560" s="245" t="s">
        <v>406</v>
      </c>
      <c r="AG560" s="245" t="s">
        <v>406</v>
      </c>
      <c r="AH560" s="245" t="s">
        <v>406</v>
      </c>
      <c r="AI560" s="245" t="s">
        <v>406</v>
      </c>
      <c r="AJ560" s="245" t="s">
        <v>406</v>
      </c>
      <c r="AK560" s="245" t="s">
        <v>406</v>
      </c>
      <c r="AL560" s="245" t="s">
        <v>406</v>
      </c>
      <c r="AM560" s="245" t="s">
        <v>406</v>
      </c>
      <c r="AN560" s="245" t="s">
        <v>406</v>
      </c>
      <c r="AO560" s="245" t="s">
        <v>406</v>
      </c>
      <c r="AP560" s="245" t="s">
        <v>406</v>
      </c>
    </row>
    <row r="561" spans="1:42" x14ac:dyDescent="0.3">
      <c r="A561" s="245">
        <v>121830</v>
      </c>
      <c r="B561" s="245" t="s">
        <v>549</v>
      </c>
      <c r="C561" s="245" t="s">
        <v>234</v>
      </c>
      <c r="D561" s="245" t="s">
        <v>234</v>
      </c>
      <c r="E561" s="245" t="s">
        <v>234</v>
      </c>
      <c r="F561" s="245" t="s">
        <v>234</v>
      </c>
      <c r="G561" s="245" t="s">
        <v>234</v>
      </c>
      <c r="H561" s="245" t="s">
        <v>234</v>
      </c>
      <c r="I561" s="245" t="s">
        <v>234</v>
      </c>
      <c r="J561" s="245" t="s">
        <v>234</v>
      </c>
      <c r="K561" s="245" t="s">
        <v>234</v>
      </c>
      <c r="L561" s="245" t="s">
        <v>234</v>
      </c>
      <c r="M561" s="245" t="s">
        <v>234</v>
      </c>
      <c r="N561" s="245" t="s">
        <v>233</v>
      </c>
      <c r="O561" s="245" t="s">
        <v>234</v>
      </c>
      <c r="P561" s="245" t="s">
        <v>234</v>
      </c>
      <c r="Q561" s="245" t="s">
        <v>233</v>
      </c>
      <c r="R561" s="245" t="s">
        <v>233</v>
      </c>
      <c r="S561" s="245" t="s">
        <v>233</v>
      </c>
      <c r="T561" s="245" t="s">
        <v>233</v>
      </c>
      <c r="U561" s="245" t="s">
        <v>233</v>
      </c>
      <c r="V561" s="245" t="s">
        <v>233</v>
      </c>
    </row>
    <row r="562" spans="1:42" x14ac:dyDescent="0.3">
      <c r="A562" s="245">
        <v>121835</v>
      </c>
      <c r="B562" s="245" t="s">
        <v>549</v>
      </c>
      <c r="C562" s="245" t="s">
        <v>234</v>
      </c>
      <c r="D562" s="245" t="s">
        <v>234</v>
      </c>
      <c r="E562" s="245" t="s">
        <v>234</v>
      </c>
      <c r="F562" s="245" t="s">
        <v>234</v>
      </c>
      <c r="G562" s="245" t="s">
        <v>232</v>
      </c>
      <c r="H562" s="245" t="s">
        <v>234</v>
      </c>
      <c r="I562" s="245" t="s">
        <v>232</v>
      </c>
      <c r="J562" s="245" t="s">
        <v>234</v>
      </c>
      <c r="K562" s="245" t="s">
        <v>234</v>
      </c>
      <c r="L562" s="245" t="s">
        <v>232</v>
      </c>
      <c r="M562" s="245" t="s">
        <v>234</v>
      </c>
      <c r="N562" s="245" t="s">
        <v>234</v>
      </c>
      <c r="O562" s="245" t="s">
        <v>234</v>
      </c>
      <c r="P562" s="245" t="s">
        <v>234</v>
      </c>
      <c r="Q562" s="245" t="s">
        <v>234</v>
      </c>
      <c r="R562" s="245" t="s">
        <v>233</v>
      </c>
      <c r="S562" s="245" t="s">
        <v>233</v>
      </c>
      <c r="T562" s="245" t="s">
        <v>233</v>
      </c>
      <c r="U562" s="245" t="s">
        <v>233</v>
      </c>
      <c r="V562" s="245" t="s">
        <v>234</v>
      </c>
    </row>
    <row r="563" spans="1:42" x14ac:dyDescent="0.3">
      <c r="A563" s="245">
        <v>121837</v>
      </c>
      <c r="B563" s="245" t="s">
        <v>549</v>
      </c>
      <c r="C563" s="245" t="s">
        <v>234</v>
      </c>
      <c r="D563" s="245" t="s">
        <v>234</v>
      </c>
      <c r="E563" s="245" t="s">
        <v>234</v>
      </c>
      <c r="F563" s="245" t="s">
        <v>234</v>
      </c>
      <c r="G563" s="245" t="s">
        <v>234</v>
      </c>
      <c r="H563" s="245" t="s">
        <v>234</v>
      </c>
      <c r="I563" s="245" t="s">
        <v>233</v>
      </c>
      <c r="J563" s="245" t="s">
        <v>233</v>
      </c>
      <c r="K563" s="245" t="s">
        <v>233</v>
      </c>
      <c r="L563" s="245" t="s">
        <v>234</v>
      </c>
      <c r="M563" s="245" t="s">
        <v>234</v>
      </c>
      <c r="N563" s="245" t="s">
        <v>234</v>
      </c>
      <c r="O563" s="245" t="s">
        <v>234</v>
      </c>
      <c r="P563" s="245" t="s">
        <v>233</v>
      </c>
      <c r="Q563" s="245" t="s">
        <v>234</v>
      </c>
      <c r="R563" s="245" t="s">
        <v>233</v>
      </c>
      <c r="S563" s="245" t="s">
        <v>233</v>
      </c>
      <c r="T563" s="245" t="s">
        <v>233</v>
      </c>
      <c r="U563" s="245" t="s">
        <v>233</v>
      </c>
      <c r="V563" s="245" t="s">
        <v>233</v>
      </c>
    </row>
    <row r="564" spans="1:42" x14ac:dyDescent="0.3">
      <c r="A564" s="245">
        <v>121838</v>
      </c>
      <c r="B564" s="245" t="s">
        <v>549</v>
      </c>
      <c r="C564" s="245" t="s">
        <v>234</v>
      </c>
      <c r="D564" s="245" t="s">
        <v>232</v>
      </c>
      <c r="E564" s="245" t="s">
        <v>234</v>
      </c>
      <c r="F564" s="245" t="s">
        <v>234</v>
      </c>
      <c r="G564" s="245" t="s">
        <v>234</v>
      </c>
      <c r="H564" s="245" t="s">
        <v>234</v>
      </c>
      <c r="I564" s="245" t="s">
        <v>232</v>
      </c>
      <c r="J564" s="245" t="s">
        <v>234</v>
      </c>
      <c r="K564" s="245" t="s">
        <v>234</v>
      </c>
      <c r="L564" s="245" t="s">
        <v>234</v>
      </c>
      <c r="M564" s="245" t="s">
        <v>234</v>
      </c>
      <c r="N564" s="245" t="s">
        <v>234</v>
      </c>
      <c r="O564" s="245" t="s">
        <v>234</v>
      </c>
      <c r="P564" s="245" t="s">
        <v>234</v>
      </c>
      <c r="Q564" s="245" t="s">
        <v>234</v>
      </c>
      <c r="R564" s="245" t="s">
        <v>233</v>
      </c>
      <c r="S564" s="245" t="s">
        <v>233</v>
      </c>
      <c r="T564" s="245" t="s">
        <v>233</v>
      </c>
      <c r="U564" s="245" t="s">
        <v>233</v>
      </c>
      <c r="V564" s="245" t="s">
        <v>233</v>
      </c>
    </row>
    <row r="565" spans="1:42" x14ac:dyDescent="0.3">
      <c r="A565" s="245">
        <v>121844</v>
      </c>
      <c r="B565" s="245" t="s">
        <v>549</v>
      </c>
      <c r="C565" s="245" t="s">
        <v>234</v>
      </c>
      <c r="D565" s="245" t="s">
        <v>234</v>
      </c>
      <c r="E565" s="245" t="s">
        <v>234</v>
      </c>
      <c r="F565" s="245" t="s">
        <v>234</v>
      </c>
      <c r="G565" s="245" t="s">
        <v>234</v>
      </c>
      <c r="H565" s="245" t="s">
        <v>234</v>
      </c>
      <c r="I565" s="245" t="s">
        <v>233</v>
      </c>
      <c r="J565" s="245" t="s">
        <v>234</v>
      </c>
      <c r="K565" s="245" t="s">
        <v>234</v>
      </c>
      <c r="L565" s="245" t="s">
        <v>233</v>
      </c>
      <c r="M565" s="245" t="s">
        <v>234</v>
      </c>
      <c r="N565" s="245" t="s">
        <v>234</v>
      </c>
      <c r="O565" s="245" t="s">
        <v>234</v>
      </c>
      <c r="P565" s="245" t="s">
        <v>234</v>
      </c>
      <c r="Q565" s="245" t="s">
        <v>232</v>
      </c>
      <c r="R565" s="245" t="s">
        <v>234</v>
      </c>
      <c r="S565" s="245" t="s">
        <v>234</v>
      </c>
      <c r="T565" s="245" t="s">
        <v>234</v>
      </c>
      <c r="U565" s="245" t="s">
        <v>234</v>
      </c>
      <c r="V565" s="245" t="s">
        <v>234</v>
      </c>
      <c r="W565" s="245" t="s">
        <v>406</v>
      </c>
      <c r="X565" s="245" t="s">
        <v>406</v>
      </c>
      <c r="Y565" s="245" t="s">
        <v>406</v>
      </c>
      <c r="Z565" s="245" t="s">
        <v>406</v>
      </c>
      <c r="AA565" s="245" t="s">
        <v>406</v>
      </c>
      <c r="AB565" s="245" t="s">
        <v>406</v>
      </c>
      <c r="AC565" s="245" t="s">
        <v>406</v>
      </c>
      <c r="AD565" s="245" t="s">
        <v>406</v>
      </c>
      <c r="AE565" s="245" t="s">
        <v>406</v>
      </c>
      <c r="AF565" s="245" t="s">
        <v>406</v>
      </c>
      <c r="AG565" s="245" t="s">
        <v>406</v>
      </c>
      <c r="AH565" s="245" t="s">
        <v>406</v>
      </c>
      <c r="AI565" s="245" t="s">
        <v>406</v>
      </c>
      <c r="AJ565" s="245" t="s">
        <v>406</v>
      </c>
      <c r="AK565" s="245" t="s">
        <v>406</v>
      </c>
      <c r="AL565" s="245" t="s">
        <v>406</v>
      </c>
      <c r="AM565" s="245" t="s">
        <v>406</v>
      </c>
      <c r="AN565" s="245" t="s">
        <v>406</v>
      </c>
      <c r="AO565" s="245" t="s">
        <v>406</v>
      </c>
      <c r="AP565" s="245" t="s">
        <v>406</v>
      </c>
    </row>
    <row r="566" spans="1:42" x14ac:dyDescent="0.3">
      <c r="A566" s="245">
        <v>121845</v>
      </c>
      <c r="B566" s="245" t="s">
        <v>549</v>
      </c>
      <c r="C566" s="245" t="s">
        <v>234</v>
      </c>
      <c r="D566" s="245" t="s">
        <v>234</v>
      </c>
      <c r="E566" s="245" t="s">
        <v>234</v>
      </c>
      <c r="F566" s="245" t="s">
        <v>232</v>
      </c>
      <c r="G566" s="245" t="s">
        <v>232</v>
      </c>
      <c r="H566" s="245" t="s">
        <v>234</v>
      </c>
      <c r="I566" s="245" t="s">
        <v>234</v>
      </c>
      <c r="J566" s="245" t="s">
        <v>234</v>
      </c>
      <c r="K566" s="245" t="s">
        <v>234</v>
      </c>
      <c r="L566" s="245" t="s">
        <v>232</v>
      </c>
      <c r="M566" s="245" t="s">
        <v>234</v>
      </c>
      <c r="N566" s="245" t="s">
        <v>232</v>
      </c>
      <c r="O566" s="245" t="s">
        <v>232</v>
      </c>
      <c r="P566" s="245" t="s">
        <v>234</v>
      </c>
      <c r="Q566" s="245" t="s">
        <v>232</v>
      </c>
      <c r="R566" s="245" t="s">
        <v>232</v>
      </c>
      <c r="S566" s="245" t="s">
        <v>233</v>
      </c>
      <c r="T566" s="245" t="s">
        <v>233</v>
      </c>
      <c r="U566" s="245" t="s">
        <v>233</v>
      </c>
      <c r="V566" s="245" t="s">
        <v>233</v>
      </c>
      <c r="W566" s="245" t="s">
        <v>406</v>
      </c>
      <c r="X566" s="245" t="s">
        <v>406</v>
      </c>
      <c r="Y566" s="245" t="s">
        <v>406</v>
      </c>
      <c r="Z566" s="245" t="s">
        <v>406</v>
      </c>
      <c r="AA566" s="245" t="s">
        <v>406</v>
      </c>
      <c r="AB566" s="245" t="s">
        <v>406</v>
      </c>
      <c r="AC566" s="245" t="s">
        <v>406</v>
      </c>
      <c r="AD566" s="245" t="s">
        <v>406</v>
      </c>
      <c r="AE566" s="245" t="s">
        <v>406</v>
      </c>
      <c r="AF566" s="245" t="s">
        <v>406</v>
      </c>
      <c r="AG566" s="245" t="s">
        <v>406</v>
      </c>
      <c r="AH566" s="245" t="s">
        <v>406</v>
      </c>
      <c r="AI566" s="245" t="s">
        <v>406</v>
      </c>
      <c r="AJ566" s="245" t="s">
        <v>406</v>
      </c>
      <c r="AK566" s="245" t="s">
        <v>406</v>
      </c>
      <c r="AL566" s="245" t="s">
        <v>406</v>
      </c>
      <c r="AM566" s="245" t="s">
        <v>406</v>
      </c>
      <c r="AN566" s="245" t="s">
        <v>406</v>
      </c>
      <c r="AO566" s="245" t="s">
        <v>406</v>
      </c>
      <c r="AP566" s="245" t="s">
        <v>406</v>
      </c>
    </row>
    <row r="567" spans="1:42" x14ac:dyDescent="0.3">
      <c r="A567" s="245">
        <v>121848</v>
      </c>
      <c r="B567" s="245" t="s">
        <v>549</v>
      </c>
      <c r="C567" s="245" t="s">
        <v>234</v>
      </c>
      <c r="D567" s="245" t="s">
        <v>234</v>
      </c>
      <c r="E567" s="245" t="s">
        <v>234</v>
      </c>
      <c r="F567" s="245" t="s">
        <v>234</v>
      </c>
      <c r="G567" s="245" t="s">
        <v>234</v>
      </c>
      <c r="H567" s="245" t="s">
        <v>234</v>
      </c>
      <c r="I567" s="245" t="s">
        <v>232</v>
      </c>
      <c r="J567" s="245" t="s">
        <v>232</v>
      </c>
      <c r="K567" s="245" t="s">
        <v>233</v>
      </c>
      <c r="L567" s="245" t="s">
        <v>233</v>
      </c>
      <c r="M567" s="245" t="s">
        <v>233</v>
      </c>
      <c r="N567" s="245" t="s">
        <v>233</v>
      </c>
      <c r="O567" s="245" t="s">
        <v>233</v>
      </c>
      <c r="P567" s="245" t="s">
        <v>233</v>
      </c>
      <c r="Q567" s="245" t="s">
        <v>233</v>
      </c>
      <c r="R567" s="245" t="s">
        <v>233</v>
      </c>
      <c r="S567" s="245" t="s">
        <v>233</v>
      </c>
      <c r="T567" s="245" t="s">
        <v>233</v>
      </c>
      <c r="U567" s="245" t="s">
        <v>233</v>
      </c>
      <c r="V567" s="245" t="s">
        <v>233</v>
      </c>
    </row>
    <row r="568" spans="1:42" x14ac:dyDescent="0.3">
      <c r="A568" s="245">
        <v>121851</v>
      </c>
      <c r="B568" s="245" t="s">
        <v>549</v>
      </c>
      <c r="C568" s="245" t="s">
        <v>234</v>
      </c>
      <c r="D568" s="245" t="s">
        <v>234</v>
      </c>
      <c r="E568" s="245" t="s">
        <v>234</v>
      </c>
      <c r="F568" s="245" t="s">
        <v>232</v>
      </c>
      <c r="G568" s="245" t="s">
        <v>232</v>
      </c>
      <c r="H568" s="245" t="s">
        <v>234</v>
      </c>
      <c r="I568" s="245" t="s">
        <v>232</v>
      </c>
      <c r="J568" s="245" t="s">
        <v>232</v>
      </c>
      <c r="K568" s="245" t="s">
        <v>234</v>
      </c>
      <c r="L568" s="245" t="s">
        <v>232</v>
      </c>
      <c r="M568" s="245" t="s">
        <v>232</v>
      </c>
      <c r="N568" s="245" t="s">
        <v>232</v>
      </c>
      <c r="O568" s="245" t="s">
        <v>234</v>
      </c>
      <c r="P568" s="245" t="s">
        <v>234</v>
      </c>
      <c r="Q568" s="245" t="s">
        <v>232</v>
      </c>
      <c r="R568" s="245" t="s">
        <v>234</v>
      </c>
      <c r="S568" s="245" t="s">
        <v>234</v>
      </c>
      <c r="T568" s="245" t="s">
        <v>232</v>
      </c>
      <c r="U568" s="245" t="s">
        <v>234</v>
      </c>
      <c r="V568" s="245" t="s">
        <v>234</v>
      </c>
      <c r="W568" s="245" t="s">
        <v>406</v>
      </c>
      <c r="X568" s="245" t="s">
        <v>406</v>
      </c>
      <c r="Y568" s="245" t="s">
        <v>406</v>
      </c>
      <c r="Z568" s="245" t="s">
        <v>406</v>
      </c>
      <c r="AA568" s="245" t="s">
        <v>406</v>
      </c>
      <c r="AB568" s="245" t="s">
        <v>406</v>
      </c>
      <c r="AC568" s="245" t="s">
        <v>406</v>
      </c>
      <c r="AD568" s="245" t="s">
        <v>406</v>
      </c>
      <c r="AE568" s="245" t="s">
        <v>406</v>
      </c>
      <c r="AF568" s="245" t="s">
        <v>406</v>
      </c>
      <c r="AG568" s="245" t="s">
        <v>406</v>
      </c>
      <c r="AH568" s="245" t="s">
        <v>406</v>
      </c>
      <c r="AI568" s="245" t="s">
        <v>406</v>
      </c>
      <c r="AJ568" s="245" t="s">
        <v>406</v>
      </c>
      <c r="AK568" s="245" t="s">
        <v>406</v>
      </c>
      <c r="AL568" s="245" t="s">
        <v>406</v>
      </c>
      <c r="AM568" s="245" t="s">
        <v>406</v>
      </c>
      <c r="AN568" s="245" t="s">
        <v>406</v>
      </c>
      <c r="AO568" s="245" t="s">
        <v>406</v>
      </c>
      <c r="AP568" s="245" t="s">
        <v>406</v>
      </c>
    </row>
    <row r="569" spans="1:42" x14ac:dyDescent="0.3">
      <c r="A569" s="245">
        <v>121852</v>
      </c>
      <c r="B569" s="245" t="s">
        <v>549</v>
      </c>
      <c r="C569" s="245" t="s">
        <v>234</v>
      </c>
      <c r="D569" s="245" t="s">
        <v>234</v>
      </c>
      <c r="E569" s="245" t="s">
        <v>234</v>
      </c>
      <c r="F569" s="245" t="s">
        <v>234</v>
      </c>
      <c r="G569" s="245" t="s">
        <v>234</v>
      </c>
      <c r="H569" s="245" t="s">
        <v>234</v>
      </c>
      <c r="I569" s="245" t="s">
        <v>234</v>
      </c>
      <c r="J569" s="245" t="s">
        <v>234</v>
      </c>
      <c r="K569" s="245" t="s">
        <v>234</v>
      </c>
      <c r="L569" s="245" t="s">
        <v>234</v>
      </c>
      <c r="M569" s="245" t="s">
        <v>233</v>
      </c>
      <c r="N569" s="245" t="s">
        <v>233</v>
      </c>
      <c r="O569" s="245" t="s">
        <v>233</v>
      </c>
      <c r="P569" s="245" t="s">
        <v>233</v>
      </c>
      <c r="Q569" s="245" t="s">
        <v>233</v>
      </c>
      <c r="R569" s="245" t="s">
        <v>233</v>
      </c>
      <c r="S569" s="245" t="s">
        <v>233</v>
      </c>
      <c r="T569" s="245" t="s">
        <v>233</v>
      </c>
      <c r="U569" s="245" t="s">
        <v>233</v>
      </c>
      <c r="V569" s="245" t="s">
        <v>233</v>
      </c>
    </row>
    <row r="570" spans="1:42" x14ac:dyDescent="0.3">
      <c r="A570" s="245">
        <v>121853</v>
      </c>
      <c r="B570" s="245" t="s">
        <v>549</v>
      </c>
      <c r="C570" s="245" t="s">
        <v>234</v>
      </c>
      <c r="D570" s="245" t="s">
        <v>234</v>
      </c>
      <c r="E570" s="245" t="s">
        <v>232</v>
      </c>
      <c r="F570" s="245" t="s">
        <v>234</v>
      </c>
      <c r="G570" s="245" t="s">
        <v>234</v>
      </c>
      <c r="H570" s="245" t="s">
        <v>234</v>
      </c>
      <c r="I570" s="245" t="s">
        <v>234</v>
      </c>
      <c r="J570" s="245" t="s">
        <v>234</v>
      </c>
      <c r="K570" s="245" t="s">
        <v>234</v>
      </c>
      <c r="L570" s="245" t="s">
        <v>234</v>
      </c>
      <c r="M570" s="245" t="s">
        <v>233</v>
      </c>
      <c r="N570" s="245" t="s">
        <v>233</v>
      </c>
      <c r="O570" s="245" t="s">
        <v>233</v>
      </c>
      <c r="P570" s="245" t="s">
        <v>234</v>
      </c>
      <c r="Q570" s="245" t="s">
        <v>234</v>
      </c>
      <c r="R570" s="245" t="s">
        <v>233</v>
      </c>
      <c r="S570" s="245" t="s">
        <v>233</v>
      </c>
      <c r="T570" s="245" t="s">
        <v>233</v>
      </c>
      <c r="U570" s="245" t="s">
        <v>233</v>
      </c>
      <c r="V570" s="245" t="s">
        <v>233</v>
      </c>
      <c r="W570" s="245" t="s">
        <v>406</v>
      </c>
      <c r="X570" s="245" t="s">
        <v>406</v>
      </c>
      <c r="Y570" s="245" t="s">
        <v>406</v>
      </c>
      <c r="Z570" s="245" t="s">
        <v>406</v>
      </c>
      <c r="AA570" s="245" t="s">
        <v>406</v>
      </c>
      <c r="AB570" s="245" t="s">
        <v>406</v>
      </c>
      <c r="AC570" s="245" t="s">
        <v>406</v>
      </c>
      <c r="AD570" s="245" t="s">
        <v>406</v>
      </c>
      <c r="AE570" s="245" t="s">
        <v>406</v>
      </c>
      <c r="AF570" s="245" t="s">
        <v>406</v>
      </c>
      <c r="AG570" s="245" t="s">
        <v>406</v>
      </c>
      <c r="AH570" s="245" t="s">
        <v>406</v>
      </c>
      <c r="AI570" s="245" t="s">
        <v>406</v>
      </c>
      <c r="AJ570" s="245" t="s">
        <v>406</v>
      </c>
      <c r="AK570" s="245" t="s">
        <v>406</v>
      </c>
      <c r="AL570" s="245" t="s">
        <v>406</v>
      </c>
      <c r="AM570" s="245" t="s">
        <v>406</v>
      </c>
      <c r="AN570" s="245" t="s">
        <v>406</v>
      </c>
      <c r="AO570" s="245" t="s">
        <v>406</v>
      </c>
      <c r="AP570" s="245" t="s">
        <v>406</v>
      </c>
    </row>
    <row r="571" spans="1:42" x14ac:dyDescent="0.3">
      <c r="A571" s="245">
        <v>121854</v>
      </c>
      <c r="B571" s="245" t="s">
        <v>549</v>
      </c>
      <c r="C571" s="245" t="s">
        <v>234</v>
      </c>
      <c r="D571" s="245" t="s">
        <v>232</v>
      </c>
      <c r="E571" s="245" t="s">
        <v>234</v>
      </c>
      <c r="F571" s="245" t="s">
        <v>232</v>
      </c>
      <c r="G571" s="245" t="s">
        <v>232</v>
      </c>
      <c r="H571" s="245" t="s">
        <v>234</v>
      </c>
      <c r="I571" s="245" t="s">
        <v>234</v>
      </c>
      <c r="J571" s="245" t="s">
        <v>232</v>
      </c>
      <c r="K571" s="245" t="s">
        <v>232</v>
      </c>
      <c r="L571" s="245" t="s">
        <v>232</v>
      </c>
      <c r="M571" s="245" t="s">
        <v>234</v>
      </c>
      <c r="N571" s="245" t="s">
        <v>232</v>
      </c>
      <c r="O571" s="245" t="s">
        <v>234</v>
      </c>
      <c r="P571" s="245" t="s">
        <v>233</v>
      </c>
      <c r="Q571" s="245" t="s">
        <v>232</v>
      </c>
      <c r="R571" s="245" t="s">
        <v>234</v>
      </c>
      <c r="S571" s="245" t="s">
        <v>234</v>
      </c>
      <c r="T571" s="245" t="s">
        <v>234</v>
      </c>
      <c r="U571" s="245" t="s">
        <v>234</v>
      </c>
      <c r="V571" s="245" t="s">
        <v>234</v>
      </c>
      <c r="W571" s="245" t="s">
        <v>406</v>
      </c>
      <c r="X571" s="245" t="s">
        <v>406</v>
      </c>
      <c r="Y571" s="245" t="s">
        <v>406</v>
      </c>
      <c r="Z571" s="245" t="s">
        <v>406</v>
      </c>
      <c r="AA571" s="245" t="s">
        <v>406</v>
      </c>
      <c r="AB571" s="245" t="s">
        <v>406</v>
      </c>
      <c r="AC571" s="245" t="s">
        <v>406</v>
      </c>
      <c r="AD571" s="245" t="s">
        <v>406</v>
      </c>
      <c r="AE571" s="245" t="s">
        <v>406</v>
      </c>
      <c r="AF571" s="245" t="s">
        <v>406</v>
      </c>
      <c r="AG571" s="245" t="s">
        <v>406</v>
      </c>
      <c r="AH571" s="245" t="s">
        <v>406</v>
      </c>
      <c r="AI571" s="245" t="s">
        <v>406</v>
      </c>
      <c r="AJ571" s="245" t="s">
        <v>406</v>
      </c>
      <c r="AK571" s="245" t="s">
        <v>406</v>
      </c>
      <c r="AL571" s="245" t="s">
        <v>406</v>
      </c>
      <c r="AM571" s="245" t="s">
        <v>406</v>
      </c>
      <c r="AN571" s="245" t="s">
        <v>406</v>
      </c>
      <c r="AO571" s="245" t="s">
        <v>406</v>
      </c>
      <c r="AP571" s="245" t="s">
        <v>406</v>
      </c>
    </row>
    <row r="572" spans="1:42" x14ac:dyDescent="0.3">
      <c r="A572" s="245">
        <v>121858</v>
      </c>
      <c r="B572" s="245" t="s">
        <v>549</v>
      </c>
      <c r="C572" s="245" t="s">
        <v>234</v>
      </c>
      <c r="D572" s="245" t="s">
        <v>232</v>
      </c>
      <c r="E572" s="245" t="s">
        <v>232</v>
      </c>
      <c r="F572" s="245" t="s">
        <v>232</v>
      </c>
      <c r="G572" s="245" t="s">
        <v>234</v>
      </c>
      <c r="H572" s="245" t="s">
        <v>234</v>
      </c>
      <c r="I572" s="245" t="s">
        <v>233</v>
      </c>
      <c r="J572" s="245" t="s">
        <v>232</v>
      </c>
      <c r="K572" s="245" t="s">
        <v>234</v>
      </c>
      <c r="L572" s="245" t="s">
        <v>232</v>
      </c>
      <c r="M572" s="245" t="s">
        <v>234</v>
      </c>
      <c r="N572" s="245" t="s">
        <v>233</v>
      </c>
      <c r="O572" s="245" t="s">
        <v>233</v>
      </c>
      <c r="P572" s="245" t="s">
        <v>234</v>
      </c>
      <c r="Q572" s="245" t="s">
        <v>234</v>
      </c>
      <c r="R572" s="245" t="s">
        <v>233</v>
      </c>
      <c r="S572" s="245" t="s">
        <v>233</v>
      </c>
      <c r="T572" s="245" t="s">
        <v>233</v>
      </c>
      <c r="U572" s="245" t="s">
        <v>233</v>
      </c>
      <c r="V572" s="245" t="s">
        <v>233</v>
      </c>
      <c r="W572" s="245" t="s">
        <v>406</v>
      </c>
      <c r="X572" s="245" t="s">
        <v>406</v>
      </c>
      <c r="Y572" s="245" t="s">
        <v>406</v>
      </c>
      <c r="Z572" s="245" t="s">
        <v>406</v>
      </c>
      <c r="AA572" s="245" t="s">
        <v>406</v>
      </c>
      <c r="AB572" s="245" t="s">
        <v>406</v>
      </c>
      <c r="AC572" s="245" t="s">
        <v>406</v>
      </c>
      <c r="AD572" s="245" t="s">
        <v>406</v>
      </c>
      <c r="AE572" s="245" t="s">
        <v>406</v>
      </c>
      <c r="AF572" s="245" t="s">
        <v>406</v>
      </c>
      <c r="AG572" s="245" t="s">
        <v>406</v>
      </c>
      <c r="AH572" s="245" t="s">
        <v>406</v>
      </c>
      <c r="AI572" s="245" t="s">
        <v>406</v>
      </c>
      <c r="AJ572" s="245" t="s">
        <v>406</v>
      </c>
      <c r="AK572" s="245" t="s">
        <v>406</v>
      </c>
      <c r="AL572" s="245" t="s">
        <v>406</v>
      </c>
      <c r="AM572" s="245" t="s">
        <v>406</v>
      </c>
      <c r="AN572" s="245" t="s">
        <v>406</v>
      </c>
      <c r="AO572" s="245" t="s">
        <v>406</v>
      </c>
      <c r="AP572" s="245" t="s">
        <v>406</v>
      </c>
    </row>
    <row r="573" spans="1:42" x14ac:dyDescent="0.3">
      <c r="A573" s="245">
        <v>121860</v>
      </c>
      <c r="B573" s="245" t="s">
        <v>549</v>
      </c>
      <c r="C573" s="245" t="s">
        <v>234</v>
      </c>
      <c r="D573" s="245" t="s">
        <v>232</v>
      </c>
      <c r="E573" s="245" t="s">
        <v>234</v>
      </c>
      <c r="F573" s="245" t="s">
        <v>234</v>
      </c>
      <c r="G573" s="245" t="s">
        <v>232</v>
      </c>
      <c r="H573" s="245" t="s">
        <v>234</v>
      </c>
      <c r="I573" s="245" t="s">
        <v>234</v>
      </c>
      <c r="J573" s="245" t="s">
        <v>234</v>
      </c>
      <c r="K573" s="245" t="s">
        <v>232</v>
      </c>
      <c r="L573" s="245" t="s">
        <v>233</v>
      </c>
      <c r="M573" s="245" t="s">
        <v>234</v>
      </c>
      <c r="N573" s="245" t="s">
        <v>234</v>
      </c>
      <c r="O573" s="245" t="s">
        <v>234</v>
      </c>
      <c r="P573" s="245" t="s">
        <v>234</v>
      </c>
      <c r="Q573" s="245" t="s">
        <v>234</v>
      </c>
      <c r="R573" s="245" t="s">
        <v>233</v>
      </c>
      <c r="S573" s="245" t="s">
        <v>234</v>
      </c>
      <c r="T573" s="245" t="s">
        <v>234</v>
      </c>
      <c r="U573" s="245" t="s">
        <v>233</v>
      </c>
      <c r="V573" s="245" t="s">
        <v>234</v>
      </c>
      <c r="W573" s="245" t="s">
        <v>406</v>
      </c>
      <c r="X573" s="245" t="s">
        <v>406</v>
      </c>
      <c r="Y573" s="245" t="s">
        <v>406</v>
      </c>
      <c r="Z573" s="245" t="s">
        <v>406</v>
      </c>
      <c r="AA573" s="245" t="s">
        <v>406</v>
      </c>
      <c r="AB573" s="245" t="s">
        <v>406</v>
      </c>
      <c r="AC573" s="245" t="s">
        <v>406</v>
      </c>
      <c r="AD573" s="245" t="s">
        <v>406</v>
      </c>
      <c r="AE573" s="245" t="s">
        <v>406</v>
      </c>
      <c r="AF573" s="245" t="s">
        <v>406</v>
      </c>
      <c r="AG573" s="245" t="s">
        <v>406</v>
      </c>
      <c r="AH573" s="245" t="s">
        <v>406</v>
      </c>
      <c r="AI573" s="245" t="s">
        <v>406</v>
      </c>
      <c r="AJ573" s="245" t="s">
        <v>406</v>
      </c>
      <c r="AK573" s="245" t="s">
        <v>406</v>
      </c>
      <c r="AL573" s="245" t="s">
        <v>406</v>
      </c>
      <c r="AM573" s="245" t="s">
        <v>406</v>
      </c>
      <c r="AN573" s="245" t="s">
        <v>406</v>
      </c>
      <c r="AO573" s="245" t="s">
        <v>406</v>
      </c>
      <c r="AP573" s="245" t="s">
        <v>406</v>
      </c>
    </row>
    <row r="574" spans="1:42" x14ac:dyDescent="0.3">
      <c r="A574" s="245">
        <v>121861</v>
      </c>
      <c r="B574" s="245" t="s">
        <v>549</v>
      </c>
      <c r="C574" s="245" t="s">
        <v>234</v>
      </c>
      <c r="D574" s="245" t="s">
        <v>232</v>
      </c>
      <c r="E574" s="245" t="s">
        <v>232</v>
      </c>
      <c r="F574" s="245" t="s">
        <v>232</v>
      </c>
      <c r="G574" s="245" t="s">
        <v>232</v>
      </c>
      <c r="H574" s="245" t="s">
        <v>234</v>
      </c>
      <c r="I574" s="245" t="s">
        <v>232</v>
      </c>
      <c r="J574" s="245" t="s">
        <v>234</v>
      </c>
      <c r="K574" s="245" t="s">
        <v>234</v>
      </c>
      <c r="L574" s="245" t="s">
        <v>232</v>
      </c>
      <c r="M574" s="245" t="s">
        <v>232</v>
      </c>
      <c r="N574" s="245" t="s">
        <v>234</v>
      </c>
      <c r="O574" s="245" t="s">
        <v>232</v>
      </c>
      <c r="P574" s="245" t="s">
        <v>232</v>
      </c>
      <c r="Q574" s="245" t="s">
        <v>232</v>
      </c>
      <c r="R574" s="245" t="s">
        <v>234</v>
      </c>
      <c r="S574" s="245" t="s">
        <v>234</v>
      </c>
      <c r="T574" s="245" t="s">
        <v>233</v>
      </c>
      <c r="U574" s="245" t="s">
        <v>232</v>
      </c>
      <c r="V574" s="245" t="s">
        <v>234</v>
      </c>
      <c r="W574" s="245" t="s">
        <v>406</v>
      </c>
      <c r="X574" s="245" t="s">
        <v>406</v>
      </c>
      <c r="Y574" s="245" t="s">
        <v>406</v>
      </c>
      <c r="Z574" s="245" t="s">
        <v>406</v>
      </c>
      <c r="AA574" s="245" t="s">
        <v>406</v>
      </c>
      <c r="AB574" s="245" t="s">
        <v>406</v>
      </c>
      <c r="AC574" s="245" t="s">
        <v>406</v>
      </c>
      <c r="AD574" s="245" t="s">
        <v>406</v>
      </c>
      <c r="AE574" s="245" t="s">
        <v>406</v>
      </c>
      <c r="AF574" s="245" t="s">
        <v>406</v>
      </c>
      <c r="AG574" s="245" t="s">
        <v>406</v>
      </c>
      <c r="AH574" s="245" t="s">
        <v>406</v>
      </c>
      <c r="AI574" s="245" t="s">
        <v>406</v>
      </c>
      <c r="AJ574" s="245" t="s">
        <v>406</v>
      </c>
      <c r="AK574" s="245" t="s">
        <v>406</v>
      </c>
      <c r="AL574" s="245" t="s">
        <v>406</v>
      </c>
      <c r="AM574" s="245" t="s">
        <v>406</v>
      </c>
      <c r="AN574" s="245" t="s">
        <v>406</v>
      </c>
      <c r="AO574" s="245" t="s">
        <v>406</v>
      </c>
      <c r="AP574" s="245" t="s">
        <v>406</v>
      </c>
    </row>
    <row r="575" spans="1:42" x14ac:dyDescent="0.3">
      <c r="A575" s="245">
        <v>121866</v>
      </c>
      <c r="B575" s="245" t="s">
        <v>549</v>
      </c>
      <c r="C575" s="245" t="s">
        <v>234</v>
      </c>
      <c r="D575" s="245" t="s">
        <v>234</v>
      </c>
      <c r="E575" s="245" t="s">
        <v>234</v>
      </c>
      <c r="F575" s="245" t="s">
        <v>232</v>
      </c>
      <c r="G575" s="245" t="s">
        <v>234</v>
      </c>
      <c r="H575" s="245" t="s">
        <v>234</v>
      </c>
      <c r="I575" s="245" t="s">
        <v>234</v>
      </c>
      <c r="J575" s="245" t="s">
        <v>234</v>
      </c>
      <c r="K575" s="245" t="s">
        <v>234</v>
      </c>
      <c r="L575" s="245" t="s">
        <v>234</v>
      </c>
      <c r="M575" s="245" t="s">
        <v>233</v>
      </c>
      <c r="N575" s="245" t="s">
        <v>233</v>
      </c>
      <c r="O575" s="245" t="s">
        <v>233</v>
      </c>
      <c r="P575" s="245" t="s">
        <v>233</v>
      </c>
      <c r="Q575" s="245" t="s">
        <v>233</v>
      </c>
      <c r="R575" s="245" t="s">
        <v>233</v>
      </c>
      <c r="S575" s="245" t="s">
        <v>233</v>
      </c>
      <c r="T575" s="245" t="s">
        <v>233</v>
      </c>
      <c r="U575" s="245" t="s">
        <v>233</v>
      </c>
      <c r="V575" s="245" t="s">
        <v>233</v>
      </c>
    </row>
    <row r="576" spans="1:42" x14ac:dyDescent="0.3">
      <c r="A576" s="245">
        <v>121871</v>
      </c>
      <c r="B576" s="245" t="s">
        <v>549</v>
      </c>
      <c r="C576" s="245" t="s">
        <v>234</v>
      </c>
      <c r="D576" s="245" t="s">
        <v>234</v>
      </c>
      <c r="E576" s="245" t="s">
        <v>234</v>
      </c>
      <c r="F576" s="245" t="s">
        <v>234</v>
      </c>
      <c r="G576" s="245" t="s">
        <v>234</v>
      </c>
      <c r="H576" s="245" t="s">
        <v>234</v>
      </c>
      <c r="I576" s="245" t="s">
        <v>234</v>
      </c>
      <c r="J576" s="245" t="s">
        <v>234</v>
      </c>
      <c r="K576" s="245" t="s">
        <v>234</v>
      </c>
      <c r="L576" s="245" t="s">
        <v>234</v>
      </c>
      <c r="M576" s="245" t="s">
        <v>234</v>
      </c>
      <c r="N576" s="245" t="s">
        <v>234</v>
      </c>
      <c r="O576" s="245" t="s">
        <v>234</v>
      </c>
      <c r="P576" s="245" t="s">
        <v>234</v>
      </c>
      <c r="Q576" s="245" t="s">
        <v>234</v>
      </c>
      <c r="R576" s="245" t="s">
        <v>233</v>
      </c>
      <c r="S576" s="245" t="s">
        <v>233</v>
      </c>
      <c r="T576" s="245" t="s">
        <v>233</v>
      </c>
      <c r="U576" s="245" t="s">
        <v>233</v>
      </c>
      <c r="V576" s="245" t="s">
        <v>233</v>
      </c>
    </row>
    <row r="577" spans="1:42" x14ac:dyDescent="0.3">
      <c r="A577" s="245">
        <v>121873</v>
      </c>
      <c r="B577" s="245" t="s">
        <v>549</v>
      </c>
      <c r="C577" s="245" t="s">
        <v>234</v>
      </c>
      <c r="D577" s="245" t="s">
        <v>232</v>
      </c>
      <c r="E577" s="245" t="s">
        <v>232</v>
      </c>
      <c r="F577" s="245" t="s">
        <v>232</v>
      </c>
      <c r="G577" s="245" t="s">
        <v>234</v>
      </c>
      <c r="H577" s="245" t="s">
        <v>234</v>
      </c>
      <c r="I577" s="245" t="s">
        <v>232</v>
      </c>
      <c r="J577" s="245" t="s">
        <v>232</v>
      </c>
      <c r="K577" s="245" t="s">
        <v>232</v>
      </c>
      <c r="L577" s="245" t="s">
        <v>232</v>
      </c>
      <c r="M577" s="245" t="s">
        <v>233</v>
      </c>
      <c r="N577" s="245" t="s">
        <v>233</v>
      </c>
      <c r="O577" s="245" t="s">
        <v>233</v>
      </c>
      <c r="P577" s="245" t="s">
        <v>233</v>
      </c>
      <c r="Q577" s="245" t="s">
        <v>233</v>
      </c>
      <c r="R577" s="245" t="s">
        <v>233</v>
      </c>
      <c r="S577" s="245" t="s">
        <v>233</v>
      </c>
      <c r="T577" s="245" t="s">
        <v>233</v>
      </c>
      <c r="U577" s="245" t="s">
        <v>233</v>
      </c>
      <c r="V577" s="245" t="s">
        <v>233</v>
      </c>
      <c r="W577" s="245" t="s">
        <v>406</v>
      </c>
      <c r="X577" s="245" t="s">
        <v>406</v>
      </c>
      <c r="Y577" s="245" t="s">
        <v>406</v>
      </c>
      <c r="Z577" s="245" t="s">
        <v>406</v>
      </c>
      <c r="AA577" s="245" t="s">
        <v>406</v>
      </c>
      <c r="AB577" s="245" t="s">
        <v>406</v>
      </c>
      <c r="AC577" s="245" t="s">
        <v>406</v>
      </c>
      <c r="AD577" s="245" t="s">
        <v>406</v>
      </c>
      <c r="AE577" s="245" t="s">
        <v>406</v>
      </c>
      <c r="AF577" s="245" t="s">
        <v>406</v>
      </c>
      <c r="AG577" s="245" t="s">
        <v>406</v>
      </c>
      <c r="AH577" s="245" t="s">
        <v>406</v>
      </c>
      <c r="AI577" s="245" t="s">
        <v>406</v>
      </c>
      <c r="AJ577" s="245" t="s">
        <v>406</v>
      </c>
      <c r="AK577" s="245" t="s">
        <v>406</v>
      </c>
      <c r="AL577" s="245" t="s">
        <v>406</v>
      </c>
      <c r="AM577" s="245" t="s">
        <v>406</v>
      </c>
      <c r="AN577" s="245" t="s">
        <v>406</v>
      </c>
      <c r="AO577" s="245" t="s">
        <v>406</v>
      </c>
      <c r="AP577" s="245" t="s">
        <v>406</v>
      </c>
    </row>
    <row r="578" spans="1:42" x14ac:dyDescent="0.3">
      <c r="A578" s="245">
        <v>121875</v>
      </c>
      <c r="B578" s="245" t="s">
        <v>549</v>
      </c>
      <c r="C578" s="245" t="s">
        <v>234</v>
      </c>
      <c r="D578" s="245" t="s">
        <v>232</v>
      </c>
      <c r="E578" s="245" t="s">
        <v>234</v>
      </c>
      <c r="F578" s="245" t="s">
        <v>232</v>
      </c>
      <c r="G578" s="245" t="s">
        <v>234</v>
      </c>
      <c r="H578" s="245" t="s">
        <v>234</v>
      </c>
      <c r="I578" s="245" t="s">
        <v>232</v>
      </c>
      <c r="J578" s="245" t="s">
        <v>234</v>
      </c>
      <c r="K578" s="245" t="s">
        <v>234</v>
      </c>
      <c r="L578" s="245" t="s">
        <v>234</v>
      </c>
      <c r="M578" s="245" t="s">
        <v>234</v>
      </c>
      <c r="N578" s="245" t="s">
        <v>232</v>
      </c>
      <c r="O578" s="245" t="s">
        <v>232</v>
      </c>
      <c r="P578" s="245" t="s">
        <v>234</v>
      </c>
      <c r="Q578" s="245" t="s">
        <v>234</v>
      </c>
      <c r="R578" s="245" t="s">
        <v>234</v>
      </c>
      <c r="S578" s="245" t="s">
        <v>232</v>
      </c>
      <c r="T578" s="245" t="s">
        <v>234</v>
      </c>
      <c r="U578" s="245" t="s">
        <v>234</v>
      </c>
      <c r="V578" s="245" t="s">
        <v>234</v>
      </c>
      <c r="W578" s="245" t="s">
        <v>406</v>
      </c>
      <c r="X578" s="245" t="s">
        <v>406</v>
      </c>
      <c r="Y578" s="245" t="s">
        <v>406</v>
      </c>
      <c r="Z578" s="245" t="s">
        <v>406</v>
      </c>
      <c r="AA578" s="245" t="s">
        <v>406</v>
      </c>
      <c r="AB578" s="245" t="s">
        <v>406</v>
      </c>
      <c r="AC578" s="245" t="s">
        <v>406</v>
      </c>
      <c r="AD578" s="245" t="s">
        <v>406</v>
      </c>
      <c r="AE578" s="245" t="s">
        <v>406</v>
      </c>
      <c r="AF578" s="245" t="s">
        <v>406</v>
      </c>
      <c r="AG578" s="245" t="s">
        <v>406</v>
      </c>
      <c r="AH578" s="245" t="s">
        <v>406</v>
      </c>
      <c r="AI578" s="245" t="s">
        <v>406</v>
      </c>
      <c r="AJ578" s="245" t="s">
        <v>406</v>
      </c>
      <c r="AK578" s="245" t="s">
        <v>406</v>
      </c>
      <c r="AL578" s="245" t="s">
        <v>406</v>
      </c>
      <c r="AM578" s="245" t="s">
        <v>406</v>
      </c>
      <c r="AN578" s="245" t="s">
        <v>406</v>
      </c>
      <c r="AO578" s="245" t="s">
        <v>406</v>
      </c>
      <c r="AP578" s="245" t="s">
        <v>406</v>
      </c>
    </row>
    <row r="579" spans="1:42" x14ac:dyDescent="0.3">
      <c r="A579" s="245">
        <v>121878</v>
      </c>
      <c r="B579" s="245" t="s">
        <v>549</v>
      </c>
      <c r="C579" s="245" t="s">
        <v>234</v>
      </c>
      <c r="D579" s="245" t="s">
        <v>234</v>
      </c>
      <c r="E579" s="245" t="s">
        <v>234</v>
      </c>
      <c r="F579" s="245" t="s">
        <v>234</v>
      </c>
      <c r="G579" s="245" t="s">
        <v>232</v>
      </c>
      <c r="H579" s="245" t="s">
        <v>234</v>
      </c>
      <c r="I579" s="245" t="s">
        <v>234</v>
      </c>
      <c r="J579" s="245" t="s">
        <v>232</v>
      </c>
      <c r="K579" s="245" t="s">
        <v>234</v>
      </c>
      <c r="L579" s="245" t="s">
        <v>234</v>
      </c>
      <c r="M579" s="245" t="s">
        <v>234</v>
      </c>
      <c r="N579" s="245" t="s">
        <v>233</v>
      </c>
      <c r="O579" s="245" t="s">
        <v>232</v>
      </c>
      <c r="P579" s="245" t="s">
        <v>232</v>
      </c>
      <c r="Q579" s="245" t="s">
        <v>233</v>
      </c>
      <c r="R579" s="245" t="s">
        <v>234</v>
      </c>
      <c r="S579" s="245" t="s">
        <v>234</v>
      </c>
      <c r="T579" s="245" t="s">
        <v>233</v>
      </c>
      <c r="U579" s="245" t="s">
        <v>233</v>
      </c>
      <c r="V579" s="245" t="s">
        <v>234</v>
      </c>
      <c r="W579" s="245" t="s">
        <v>406</v>
      </c>
      <c r="X579" s="245" t="s">
        <v>406</v>
      </c>
      <c r="Y579" s="245" t="s">
        <v>406</v>
      </c>
      <c r="Z579" s="245" t="s">
        <v>406</v>
      </c>
      <c r="AA579" s="245" t="s">
        <v>406</v>
      </c>
      <c r="AB579" s="245" t="s">
        <v>406</v>
      </c>
      <c r="AC579" s="245" t="s">
        <v>406</v>
      </c>
      <c r="AD579" s="245" t="s">
        <v>406</v>
      </c>
      <c r="AE579" s="245" t="s">
        <v>406</v>
      </c>
      <c r="AF579" s="245" t="s">
        <v>406</v>
      </c>
      <c r="AG579" s="245" t="s">
        <v>406</v>
      </c>
      <c r="AH579" s="245" t="s">
        <v>406</v>
      </c>
      <c r="AI579" s="245" t="s">
        <v>406</v>
      </c>
      <c r="AJ579" s="245" t="s">
        <v>406</v>
      </c>
      <c r="AK579" s="245" t="s">
        <v>406</v>
      </c>
      <c r="AL579" s="245" t="s">
        <v>406</v>
      </c>
      <c r="AM579" s="245" t="s">
        <v>406</v>
      </c>
      <c r="AN579" s="245" t="s">
        <v>406</v>
      </c>
      <c r="AO579" s="245" t="s">
        <v>406</v>
      </c>
      <c r="AP579" s="245" t="s">
        <v>406</v>
      </c>
    </row>
    <row r="580" spans="1:42" x14ac:dyDescent="0.3">
      <c r="A580" s="245">
        <v>121884</v>
      </c>
      <c r="B580" s="245" t="s">
        <v>549</v>
      </c>
      <c r="C580" s="245" t="s">
        <v>234</v>
      </c>
      <c r="D580" s="245" t="s">
        <v>232</v>
      </c>
      <c r="E580" s="245" t="s">
        <v>233</v>
      </c>
      <c r="F580" s="245" t="s">
        <v>233</v>
      </c>
      <c r="G580" s="245" t="s">
        <v>233</v>
      </c>
      <c r="H580" s="245" t="s">
        <v>232</v>
      </c>
      <c r="I580" s="245" t="s">
        <v>233</v>
      </c>
      <c r="J580" s="245" t="s">
        <v>233</v>
      </c>
      <c r="K580" s="245" t="s">
        <v>233</v>
      </c>
      <c r="L580" s="245" t="s">
        <v>234</v>
      </c>
      <c r="M580" s="245" t="s">
        <v>233</v>
      </c>
      <c r="N580" s="245" t="s">
        <v>234</v>
      </c>
      <c r="O580" s="245" t="s">
        <v>233</v>
      </c>
      <c r="P580" s="245" t="s">
        <v>233</v>
      </c>
      <c r="Q580" s="245" t="s">
        <v>233</v>
      </c>
      <c r="R580" s="245" t="s">
        <v>234</v>
      </c>
      <c r="S580" s="245" t="s">
        <v>234</v>
      </c>
      <c r="T580" s="245" t="s">
        <v>233</v>
      </c>
      <c r="U580" s="245" t="s">
        <v>233</v>
      </c>
      <c r="V580" s="245" t="s">
        <v>234</v>
      </c>
    </row>
    <row r="581" spans="1:42" x14ac:dyDescent="0.3">
      <c r="A581" s="245">
        <v>121886</v>
      </c>
      <c r="B581" s="245" t="s">
        <v>549</v>
      </c>
      <c r="C581" s="245" t="s">
        <v>234</v>
      </c>
      <c r="D581" s="245" t="s">
        <v>234</v>
      </c>
      <c r="E581" s="245" t="s">
        <v>234</v>
      </c>
      <c r="F581" s="245" t="s">
        <v>234</v>
      </c>
      <c r="G581" s="245" t="s">
        <v>234</v>
      </c>
      <c r="H581" s="245" t="s">
        <v>234</v>
      </c>
      <c r="I581" s="245" t="s">
        <v>234</v>
      </c>
      <c r="J581" s="245" t="s">
        <v>234</v>
      </c>
      <c r="K581" s="245" t="s">
        <v>234</v>
      </c>
      <c r="L581" s="245" t="s">
        <v>234</v>
      </c>
      <c r="M581" s="245" t="s">
        <v>233</v>
      </c>
      <c r="N581" s="245" t="s">
        <v>234</v>
      </c>
      <c r="O581" s="245" t="s">
        <v>233</v>
      </c>
      <c r="P581" s="245" t="s">
        <v>234</v>
      </c>
      <c r="Q581" s="245" t="s">
        <v>233</v>
      </c>
      <c r="R581" s="245" t="s">
        <v>233</v>
      </c>
      <c r="S581" s="245" t="s">
        <v>234</v>
      </c>
      <c r="T581" s="245" t="s">
        <v>234</v>
      </c>
      <c r="U581" s="245" t="s">
        <v>234</v>
      </c>
      <c r="V581" s="245" t="s">
        <v>233</v>
      </c>
    </row>
    <row r="582" spans="1:42" x14ac:dyDescent="0.3">
      <c r="A582" s="245">
        <v>121888</v>
      </c>
      <c r="B582" s="245" t="s">
        <v>549</v>
      </c>
      <c r="C582" s="245" t="s">
        <v>234</v>
      </c>
      <c r="D582" s="245" t="s">
        <v>234</v>
      </c>
      <c r="E582" s="245" t="s">
        <v>234</v>
      </c>
      <c r="F582" s="245" t="s">
        <v>234</v>
      </c>
      <c r="G582" s="245" t="s">
        <v>234</v>
      </c>
      <c r="H582" s="245" t="s">
        <v>234</v>
      </c>
      <c r="I582" s="245" t="s">
        <v>234</v>
      </c>
      <c r="J582" s="245" t="s">
        <v>234</v>
      </c>
      <c r="K582" s="245" t="s">
        <v>233</v>
      </c>
      <c r="L582" s="245" t="s">
        <v>233</v>
      </c>
      <c r="M582" s="245" t="s">
        <v>233</v>
      </c>
      <c r="N582" s="245" t="s">
        <v>233</v>
      </c>
      <c r="O582" s="245" t="s">
        <v>233</v>
      </c>
      <c r="P582" s="245" t="s">
        <v>233</v>
      </c>
      <c r="Q582" s="245" t="s">
        <v>233</v>
      </c>
      <c r="R582" s="245" t="s">
        <v>233</v>
      </c>
      <c r="S582" s="245" t="s">
        <v>233</v>
      </c>
      <c r="T582" s="245" t="s">
        <v>233</v>
      </c>
      <c r="U582" s="245" t="s">
        <v>233</v>
      </c>
      <c r="V582" s="245" t="s">
        <v>233</v>
      </c>
    </row>
    <row r="583" spans="1:42" x14ac:dyDescent="0.3">
      <c r="A583" s="245">
        <v>121890</v>
      </c>
      <c r="B583" s="245" t="s">
        <v>549</v>
      </c>
      <c r="C583" s="245" t="s">
        <v>234</v>
      </c>
      <c r="D583" s="245" t="s">
        <v>234</v>
      </c>
      <c r="E583" s="245" t="s">
        <v>232</v>
      </c>
      <c r="F583" s="245" t="s">
        <v>234</v>
      </c>
      <c r="G583" s="245" t="s">
        <v>232</v>
      </c>
      <c r="H583" s="245" t="s">
        <v>234</v>
      </c>
      <c r="I583" s="245" t="s">
        <v>234</v>
      </c>
      <c r="J583" s="245" t="s">
        <v>234</v>
      </c>
      <c r="K583" s="245" t="s">
        <v>234</v>
      </c>
      <c r="L583" s="245" t="s">
        <v>233</v>
      </c>
      <c r="M583" s="245" t="s">
        <v>234</v>
      </c>
      <c r="N583" s="245" t="s">
        <v>234</v>
      </c>
      <c r="O583" s="245" t="s">
        <v>234</v>
      </c>
      <c r="P583" s="245" t="s">
        <v>234</v>
      </c>
      <c r="Q583" s="245" t="s">
        <v>233</v>
      </c>
      <c r="R583" s="245" t="s">
        <v>233</v>
      </c>
      <c r="S583" s="245" t="s">
        <v>233</v>
      </c>
      <c r="T583" s="245" t="s">
        <v>233</v>
      </c>
      <c r="U583" s="245" t="s">
        <v>233</v>
      </c>
      <c r="V583" s="245" t="s">
        <v>233</v>
      </c>
    </row>
    <row r="584" spans="1:42" x14ac:dyDescent="0.3">
      <c r="A584" s="245">
        <v>121897</v>
      </c>
      <c r="B584" s="245" t="s">
        <v>549</v>
      </c>
      <c r="C584" s="245" t="s">
        <v>234</v>
      </c>
      <c r="D584" s="245" t="s">
        <v>234</v>
      </c>
      <c r="E584" s="245" t="s">
        <v>234</v>
      </c>
      <c r="F584" s="245" t="s">
        <v>234</v>
      </c>
      <c r="G584" s="245" t="s">
        <v>234</v>
      </c>
      <c r="H584" s="245" t="s">
        <v>234</v>
      </c>
      <c r="I584" s="245" t="s">
        <v>232</v>
      </c>
      <c r="J584" s="245" t="s">
        <v>232</v>
      </c>
      <c r="K584" s="245" t="s">
        <v>232</v>
      </c>
      <c r="L584" s="245" t="s">
        <v>232</v>
      </c>
      <c r="M584" s="245" t="s">
        <v>234</v>
      </c>
      <c r="N584" s="245" t="s">
        <v>234</v>
      </c>
      <c r="O584" s="245" t="s">
        <v>232</v>
      </c>
      <c r="P584" s="245" t="s">
        <v>234</v>
      </c>
      <c r="Q584" s="245" t="s">
        <v>234</v>
      </c>
      <c r="R584" s="245" t="s">
        <v>233</v>
      </c>
      <c r="S584" s="245" t="s">
        <v>234</v>
      </c>
      <c r="T584" s="245" t="s">
        <v>233</v>
      </c>
      <c r="U584" s="245" t="s">
        <v>233</v>
      </c>
      <c r="V584" s="245" t="s">
        <v>233</v>
      </c>
      <c r="W584" s="245" t="s">
        <v>406</v>
      </c>
      <c r="X584" s="245" t="s">
        <v>406</v>
      </c>
      <c r="Y584" s="245" t="s">
        <v>406</v>
      </c>
      <c r="Z584" s="245" t="s">
        <v>406</v>
      </c>
      <c r="AA584" s="245" t="s">
        <v>406</v>
      </c>
      <c r="AB584" s="245" t="s">
        <v>406</v>
      </c>
      <c r="AC584" s="245" t="s">
        <v>406</v>
      </c>
      <c r="AD584" s="245" t="s">
        <v>406</v>
      </c>
      <c r="AE584" s="245" t="s">
        <v>406</v>
      </c>
      <c r="AF584" s="245" t="s">
        <v>406</v>
      </c>
      <c r="AG584" s="245" t="s">
        <v>406</v>
      </c>
      <c r="AH584" s="245" t="s">
        <v>406</v>
      </c>
      <c r="AI584" s="245" t="s">
        <v>406</v>
      </c>
      <c r="AJ584" s="245" t="s">
        <v>406</v>
      </c>
      <c r="AK584" s="245" t="s">
        <v>406</v>
      </c>
      <c r="AL584" s="245" t="s">
        <v>406</v>
      </c>
      <c r="AM584" s="245" t="s">
        <v>406</v>
      </c>
      <c r="AN584" s="245" t="s">
        <v>406</v>
      </c>
      <c r="AO584" s="245" t="s">
        <v>406</v>
      </c>
      <c r="AP584" s="245" t="s">
        <v>406</v>
      </c>
    </row>
    <row r="585" spans="1:42" x14ac:dyDescent="0.3">
      <c r="A585" s="245">
        <v>121901</v>
      </c>
      <c r="B585" s="245" t="s">
        <v>549</v>
      </c>
      <c r="C585" s="245" t="s">
        <v>234</v>
      </c>
      <c r="D585" s="245" t="s">
        <v>234</v>
      </c>
      <c r="E585" s="245" t="s">
        <v>232</v>
      </c>
      <c r="F585" s="245" t="s">
        <v>234</v>
      </c>
      <c r="G585" s="245" t="s">
        <v>234</v>
      </c>
      <c r="H585" s="245" t="s">
        <v>232</v>
      </c>
      <c r="I585" s="245" t="s">
        <v>232</v>
      </c>
      <c r="J585" s="245" t="s">
        <v>232</v>
      </c>
      <c r="K585" s="245" t="s">
        <v>232</v>
      </c>
      <c r="L585" s="245" t="s">
        <v>232</v>
      </c>
      <c r="M585" s="245" t="s">
        <v>232</v>
      </c>
      <c r="N585" s="245" t="s">
        <v>232</v>
      </c>
      <c r="O585" s="245" t="s">
        <v>234</v>
      </c>
      <c r="P585" s="245" t="s">
        <v>234</v>
      </c>
      <c r="Q585" s="245" t="s">
        <v>232</v>
      </c>
      <c r="R585" s="245" t="s">
        <v>234</v>
      </c>
      <c r="S585" s="245" t="s">
        <v>234</v>
      </c>
      <c r="T585" s="245" t="s">
        <v>234</v>
      </c>
      <c r="U585" s="245" t="s">
        <v>234</v>
      </c>
      <c r="V585" s="245" t="s">
        <v>234</v>
      </c>
      <c r="W585" s="245" t="s">
        <v>406</v>
      </c>
      <c r="X585" s="245" t="s">
        <v>406</v>
      </c>
      <c r="Y585" s="245" t="s">
        <v>406</v>
      </c>
      <c r="Z585" s="245" t="s">
        <v>406</v>
      </c>
      <c r="AA585" s="245" t="s">
        <v>406</v>
      </c>
      <c r="AB585" s="245" t="s">
        <v>406</v>
      </c>
      <c r="AC585" s="245" t="s">
        <v>406</v>
      </c>
      <c r="AD585" s="245" t="s">
        <v>406</v>
      </c>
      <c r="AE585" s="245" t="s">
        <v>406</v>
      </c>
      <c r="AF585" s="245" t="s">
        <v>406</v>
      </c>
      <c r="AG585" s="245" t="s">
        <v>406</v>
      </c>
      <c r="AH585" s="245" t="s">
        <v>406</v>
      </c>
      <c r="AI585" s="245" t="s">
        <v>406</v>
      </c>
      <c r="AJ585" s="245" t="s">
        <v>406</v>
      </c>
      <c r="AK585" s="245" t="s">
        <v>406</v>
      </c>
      <c r="AL585" s="245" t="s">
        <v>406</v>
      </c>
      <c r="AM585" s="245" t="s">
        <v>406</v>
      </c>
      <c r="AN585" s="245" t="s">
        <v>406</v>
      </c>
      <c r="AO585" s="245" t="s">
        <v>406</v>
      </c>
      <c r="AP585" s="245" t="s">
        <v>406</v>
      </c>
    </row>
    <row r="586" spans="1:42" x14ac:dyDescent="0.3">
      <c r="A586" s="245">
        <v>121909</v>
      </c>
      <c r="B586" s="245" t="s">
        <v>549</v>
      </c>
      <c r="C586" s="245" t="s">
        <v>234</v>
      </c>
      <c r="D586" s="245" t="s">
        <v>234</v>
      </c>
      <c r="E586" s="245" t="s">
        <v>232</v>
      </c>
      <c r="F586" s="245" t="s">
        <v>234</v>
      </c>
      <c r="G586" s="245" t="s">
        <v>234</v>
      </c>
      <c r="H586" s="245" t="s">
        <v>234</v>
      </c>
      <c r="I586" s="245" t="s">
        <v>232</v>
      </c>
      <c r="J586" s="245" t="s">
        <v>234</v>
      </c>
      <c r="K586" s="245" t="s">
        <v>234</v>
      </c>
      <c r="L586" s="245" t="s">
        <v>233</v>
      </c>
      <c r="M586" s="245" t="s">
        <v>232</v>
      </c>
      <c r="N586" s="245" t="s">
        <v>232</v>
      </c>
      <c r="O586" s="245" t="s">
        <v>234</v>
      </c>
      <c r="P586" s="245" t="s">
        <v>232</v>
      </c>
      <c r="Q586" s="245" t="s">
        <v>234</v>
      </c>
      <c r="R586" s="245" t="s">
        <v>234</v>
      </c>
      <c r="S586" s="245" t="s">
        <v>232</v>
      </c>
      <c r="T586" s="245" t="s">
        <v>234</v>
      </c>
      <c r="U586" s="245" t="s">
        <v>232</v>
      </c>
      <c r="V586" s="245" t="s">
        <v>234</v>
      </c>
      <c r="W586" s="245" t="s">
        <v>406</v>
      </c>
      <c r="X586" s="245" t="s">
        <v>406</v>
      </c>
      <c r="Y586" s="245" t="s">
        <v>406</v>
      </c>
      <c r="Z586" s="245" t="s">
        <v>406</v>
      </c>
      <c r="AA586" s="245" t="s">
        <v>406</v>
      </c>
      <c r="AB586" s="245" t="s">
        <v>406</v>
      </c>
      <c r="AC586" s="245" t="s">
        <v>406</v>
      </c>
      <c r="AD586" s="245" t="s">
        <v>406</v>
      </c>
      <c r="AE586" s="245" t="s">
        <v>406</v>
      </c>
      <c r="AF586" s="245" t="s">
        <v>406</v>
      </c>
      <c r="AG586" s="245" t="s">
        <v>406</v>
      </c>
      <c r="AH586" s="245" t="s">
        <v>406</v>
      </c>
      <c r="AI586" s="245" t="s">
        <v>406</v>
      </c>
      <c r="AJ586" s="245" t="s">
        <v>406</v>
      </c>
      <c r="AK586" s="245" t="s">
        <v>406</v>
      </c>
      <c r="AL586" s="245" t="s">
        <v>406</v>
      </c>
      <c r="AM586" s="245" t="s">
        <v>406</v>
      </c>
      <c r="AN586" s="245" t="s">
        <v>406</v>
      </c>
      <c r="AO586" s="245" t="s">
        <v>406</v>
      </c>
      <c r="AP586" s="245" t="s">
        <v>406</v>
      </c>
    </row>
    <row r="587" spans="1:42" x14ac:dyDescent="0.3">
      <c r="A587" s="245">
        <v>121914</v>
      </c>
      <c r="B587" s="245" t="s">
        <v>549</v>
      </c>
      <c r="C587" s="245" t="s">
        <v>234</v>
      </c>
      <c r="D587" s="245" t="s">
        <v>234</v>
      </c>
      <c r="E587" s="245" t="s">
        <v>234</v>
      </c>
      <c r="F587" s="245" t="s">
        <v>234</v>
      </c>
      <c r="G587" s="245" t="s">
        <v>234</v>
      </c>
      <c r="H587" s="245" t="s">
        <v>234</v>
      </c>
      <c r="I587" s="245" t="s">
        <v>233</v>
      </c>
      <c r="J587" s="245" t="s">
        <v>234</v>
      </c>
      <c r="K587" s="245" t="s">
        <v>234</v>
      </c>
      <c r="L587" s="245" t="s">
        <v>233</v>
      </c>
      <c r="M587" s="245" t="s">
        <v>233</v>
      </c>
      <c r="N587" s="245" t="s">
        <v>233</v>
      </c>
      <c r="O587" s="245" t="s">
        <v>233</v>
      </c>
      <c r="P587" s="245" t="s">
        <v>233</v>
      </c>
      <c r="Q587" s="245" t="s">
        <v>233</v>
      </c>
      <c r="R587" s="245" t="s">
        <v>233</v>
      </c>
      <c r="S587" s="245" t="s">
        <v>233</v>
      </c>
      <c r="T587" s="245" t="s">
        <v>233</v>
      </c>
      <c r="U587" s="245" t="s">
        <v>233</v>
      </c>
      <c r="V587" s="245" t="s">
        <v>233</v>
      </c>
    </row>
    <row r="588" spans="1:42" x14ac:dyDescent="0.3">
      <c r="A588" s="245">
        <v>121925</v>
      </c>
      <c r="B588" s="245" t="s">
        <v>549</v>
      </c>
      <c r="C588" s="245" t="s">
        <v>234</v>
      </c>
      <c r="D588" s="245" t="s">
        <v>234</v>
      </c>
      <c r="E588" s="245" t="s">
        <v>234</v>
      </c>
      <c r="F588" s="245" t="s">
        <v>234</v>
      </c>
      <c r="G588" s="245" t="s">
        <v>234</v>
      </c>
      <c r="H588" s="245" t="s">
        <v>234</v>
      </c>
      <c r="I588" s="245" t="s">
        <v>234</v>
      </c>
      <c r="J588" s="245" t="s">
        <v>234</v>
      </c>
      <c r="K588" s="245" t="s">
        <v>234</v>
      </c>
      <c r="L588" s="245" t="s">
        <v>232</v>
      </c>
      <c r="M588" s="245" t="s">
        <v>234</v>
      </c>
      <c r="N588" s="245" t="s">
        <v>232</v>
      </c>
      <c r="O588" s="245" t="s">
        <v>232</v>
      </c>
      <c r="P588" s="245" t="s">
        <v>234</v>
      </c>
      <c r="Q588" s="245" t="s">
        <v>234</v>
      </c>
      <c r="R588" s="245" t="s">
        <v>233</v>
      </c>
      <c r="S588" s="245" t="s">
        <v>233</v>
      </c>
      <c r="T588" s="245" t="s">
        <v>233</v>
      </c>
      <c r="U588" s="245" t="s">
        <v>233</v>
      </c>
      <c r="V588" s="245" t="s">
        <v>233</v>
      </c>
      <c r="W588" s="245" t="s">
        <v>406</v>
      </c>
      <c r="X588" s="245" t="s">
        <v>406</v>
      </c>
      <c r="Y588" s="245" t="s">
        <v>406</v>
      </c>
      <c r="Z588" s="245" t="s">
        <v>406</v>
      </c>
      <c r="AA588" s="245" t="s">
        <v>406</v>
      </c>
      <c r="AB588" s="245" t="s">
        <v>406</v>
      </c>
      <c r="AC588" s="245" t="s">
        <v>406</v>
      </c>
      <c r="AD588" s="245" t="s">
        <v>406</v>
      </c>
      <c r="AE588" s="245" t="s">
        <v>406</v>
      </c>
      <c r="AF588" s="245" t="s">
        <v>406</v>
      </c>
      <c r="AG588" s="245" t="s">
        <v>406</v>
      </c>
      <c r="AH588" s="245" t="s">
        <v>406</v>
      </c>
      <c r="AI588" s="245" t="s">
        <v>406</v>
      </c>
      <c r="AJ588" s="245" t="s">
        <v>406</v>
      </c>
      <c r="AK588" s="245" t="s">
        <v>406</v>
      </c>
      <c r="AL588" s="245" t="s">
        <v>406</v>
      </c>
      <c r="AM588" s="245" t="s">
        <v>406</v>
      </c>
      <c r="AN588" s="245" t="s">
        <v>406</v>
      </c>
      <c r="AO588" s="245" t="s">
        <v>406</v>
      </c>
      <c r="AP588" s="245" t="s">
        <v>406</v>
      </c>
    </row>
    <row r="589" spans="1:42" x14ac:dyDescent="0.3">
      <c r="A589" s="245">
        <v>121927</v>
      </c>
      <c r="B589" s="245" t="s">
        <v>549</v>
      </c>
      <c r="C589" s="245" t="s">
        <v>234</v>
      </c>
      <c r="D589" s="245" t="s">
        <v>232</v>
      </c>
      <c r="E589" s="245" t="s">
        <v>232</v>
      </c>
      <c r="F589" s="245" t="s">
        <v>234</v>
      </c>
      <c r="G589" s="245" t="s">
        <v>234</v>
      </c>
      <c r="H589" s="245" t="s">
        <v>234</v>
      </c>
      <c r="I589" s="245" t="s">
        <v>232</v>
      </c>
      <c r="J589" s="245" t="s">
        <v>232</v>
      </c>
      <c r="K589" s="245" t="s">
        <v>232</v>
      </c>
      <c r="L589" s="245" t="s">
        <v>232</v>
      </c>
      <c r="M589" s="245" t="s">
        <v>234</v>
      </c>
      <c r="N589" s="245" t="s">
        <v>233</v>
      </c>
      <c r="O589" s="245" t="s">
        <v>234</v>
      </c>
      <c r="P589" s="245" t="s">
        <v>233</v>
      </c>
      <c r="Q589" s="245" t="s">
        <v>234</v>
      </c>
      <c r="R589" s="245" t="s">
        <v>233</v>
      </c>
      <c r="S589" s="245" t="s">
        <v>233</v>
      </c>
      <c r="T589" s="245" t="s">
        <v>233</v>
      </c>
      <c r="U589" s="245" t="s">
        <v>233</v>
      </c>
      <c r="V589" s="245" t="s">
        <v>233</v>
      </c>
      <c r="W589" s="245" t="s">
        <v>406</v>
      </c>
      <c r="X589" s="245" t="s">
        <v>406</v>
      </c>
      <c r="Y589" s="245" t="s">
        <v>406</v>
      </c>
      <c r="Z589" s="245" t="s">
        <v>406</v>
      </c>
      <c r="AA589" s="245" t="s">
        <v>406</v>
      </c>
      <c r="AB589" s="245" t="s">
        <v>406</v>
      </c>
      <c r="AC589" s="245" t="s">
        <v>406</v>
      </c>
      <c r="AD589" s="245" t="s">
        <v>406</v>
      </c>
      <c r="AE589" s="245" t="s">
        <v>406</v>
      </c>
      <c r="AF589" s="245" t="s">
        <v>406</v>
      </c>
      <c r="AG589" s="245" t="s">
        <v>406</v>
      </c>
      <c r="AH589" s="245" t="s">
        <v>406</v>
      </c>
      <c r="AI589" s="245" t="s">
        <v>406</v>
      </c>
      <c r="AJ589" s="245" t="s">
        <v>406</v>
      </c>
      <c r="AK589" s="245" t="s">
        <v>406</v>
      </c>
      <c r="AL589" s="245" t="s">
        <v>406</v>
      </c>
      <c r="AM589" s="245" t="s">
        <v>406</v>
      </c>
      <c r="AN589" s="245" t="s">
        <v>406</v>
      </c>
      <c r="AO589" s="245" t="s">
        <v>406</v>
      </c>
      <c r="AP589" s="245" t="s">
        <v>406</v>
      </c>
    </row>
    <row r="590" spans="1:42" x14ac:dyDescent="0.3">
      <c r="A590" s="245">
        <v>121931</v>
      </c>
      <c r="B590" s="245" t="s">
        <v>549</v>
      </c>
      <c r="C590" s="245" t="s">
        <v>234</v>
      </c>
      <c r="D590" s="245" t="s">
        <v>232</v>
      </c>
      <c r="E590" s="245" t="s">
        <v>232</v>
      </c>
      <c r="F590" s="245" t="s">
        <v>234</v>
      </c>
      <c r="G590" s="245" t="s">
        <v>234</v>
      </c>
      <c r="H590" s="245" t="s">
        <v>234</v>
      </c>
      <c r="I590" s="245" t="s">
        <v>233</v>
      </c>
      <c r="J590" s="245" t="s">
        <v>234</v>
      </c>
      <c r="K590" s="245" t="s">
        <v>234</v>
      </c>
      <c r="L590" s="245" t="s">
        <v>234</v>
      </c>
      <c r="M590" s="245" t="s">
        <v>234</v>
      </c>
      <c r="N590" s="245" t="s">
        <v>233</v>
      </c>
      <c r="O590" s="245" t="s">
        <v>233</v>
      </c>
      <c r="P590" s="245" t="s">
        <v>234</v>
      </c>
      <c r="Q590" s="245" t="s">
        <v>232</v>
      </c>
      <c r="R590" s="245" t="s">
        <v>234</v>
      </c>
      <c r="S590" s="245" t="s">
        <v>233</v>
      </c>
      <c r="T590" s="245" t="s">
        <v>233</v>
      </c>
      <c r="U590" s="245" t="s">
        <v>234</v>
      </c>
      <c r="V590" s="245" t="s">
        <v>233</v>
      </c>
      <c r="W590" s="245" t="s">
        <v>406</v>
      </c>
      <c r="X590" s="245" t="s">
        <v>406</v>
      </c>
      <c r="Y590" s="245" t="s">
        <v>406</v>
      </c>
      <c r="Z590" s="245" t="s">
        <v>406</v>
      </c>
      <c r="AA590" s="245" t="s">
        <v>406</v>
      </c>
      <c r="AB590" s="245" t="s">
        <v>406</v>
      </c>
      <c r="AC590" s="245" t="s">
        <v>406</v>
      </c>
      <c r="AD590" s="245" t="s">
        <v>406</v>
      </c>
      <c r="AE590" s="245" t="s">
        <v>406</v>
      </c>
      <c r="AF590" s="245" t="s">
        <v>406</v>
      </c>
      <c r="AG590" s="245" t="s">
        <v>406</v>
      </c>
      <c r="AH590" s="245" t="s">
        <v>406</v>
      </c>
      <c r="AI590" s="245" t="s">
        <v>406</v>
      </c>
      <c r="AJ590" s="245" t="s">
        <v>406</v>
      </c>
      <c r="AK590" s="245" t="s">
        <v>406</v>
      </c>
      <c r="AL590" s="245" t="s">
        <v>406</v>
      </c>
      <c r="AM590" s="245" t="s">
        <v>406</v>
      </c>
      <c r="AN590" s="245" t="s">
        <v>406</v>
      </c>
      <c r="AO590" s="245" t="s">
        <v>406</v>
      </c>
      <c r="AP590" s="245" t="s">
        <v>406</v>
      </c>
    </row>
    <row r="591" spans="1:42" x14ac:dyDescent="0.3">
      <c r="A591" s="245">
        <v>121941</v>
      </c>
      <c r="B591" s="245" t="s">
        <v>549</v>
      </c>
      <c r="C591" s="245" t="s">
        <v>234</v>
      </c>
      <c r="D591" s="245" t="s">
        <v>234</v>
      </c>
      <c r="E591" s="245" t="s">
        <v>232</v>
      </c>
      <c r="F591" s="245" t="s">
        <v>234</v>
      </c>
      <c r="G591" s="245" t="s">
        <v>232</v>
      </c>
      <c r="H591" s="245" t="s">
        <v>234</v>
      </c>
      <c r="I591" s="245" t="s">
        <v>232</v>
      </c>
      <c r="J591" s="245" t="s">
        <v>234</v>
      </c>
      <c r="K591" s="245" t="s">
        <v>234</v>
      </c>
      <c r="L591" s="245" t="s">
        <v>234</v>
      </c>
      <c r="M591" s="245" t="s">
        <v>234</v>
      </c>
      <c r="N591" s="245" t="s">
        <v>234</v>
      </c>
      <c r="O591" s="245" t="s">
        <v>232</v>
      </c>
      <c r="P591" s="245" t="s">
        <v>232</v>
      </c>
      <c r="Q591" s="245" t="s">
        <v>232</v>
      </c>
      <c r="R591" s="245" t="s">
        <v>233</v>
      </c>
      <c r="S591" s="245" t="s">
        <v>233</v>
      </c>
      <c r="T591" s="245" t="s">
        <v>233</v>
      </c>
      <c r="U591" s="245" t="s">
        <v>233</v>
      </c>
      <c r="V591" s="245" t="s">
        <v>233</v>
      </c>
      <c r="W591" s="245" t="s">
        <v>406</v>
      </c>
      <c r="X591" s="245" t="s">
        <v>406</v>
      </c>
      <c r="Y591" s="245" t="s">
        <v>406</v>
      </c>
      <c r="Z591" s="245" t="s">
        <v>406</v>
      </c>
      <c r="AA591" s="245" t="s">
        <v>406</v>
      </c>
      <c r="AB591" s="245" t="s">
        <v>406</v>
      </c>
      <c r="AC591" s="245" t="s">
        <v>406</v>
      </c>
      <c r="AD591" s="245" t="s">
        <v>406</v>
      </c>
      <c r="AE591" s="245" t="s">
        <v>406</v>
      </c>
      <c r="AF591" s="245" t="s">
        <v>406</v>
      </c>
      <c r="AG591" s="245" t="s">
        <v>406</v>
      </c>
      <c r="AH591" s="245" t="s">
        <v>406</v>
      </c>
      <c r="AI591" s="245" t="s">
        <v>406</v>
      </c>
      <c r="AJ591" s="245" t="s">
        <v>406</v>
      </c>
      <c r="AK591" s="245" t="s">
        <v>406</v>
      </c>
      <c r="AL591" s="245" t="s">
        <v>406</v>
      </c>
      <c r="AM591" s="245" t="s">
        <v>406</v>
      </c>
      <c r="AN591" s="245" t="s">
        <v>406</v>
      </c>
      <c r="AO591" s="245" t="s">
        <v>406</v>
      </c>
      <c r="AP591" s="245" t="s">
        <v>406</v>
      </c>
    </row>
    <row r="592" spans="1:42" x14ac:dyDescent="0.3">
      <c r="A592" s="245">
        <v>121942</v>
      </c>
      <c r="B592" s="245" t="s">
        <v>549</v>
      </c>
      <c r="C592" s="245" t="s">
        <v>234</v>
      </c>
      <c r="D592" s="245" t="s">
        <v>232</v>
      </c>
      <c r="E592" s="245" t="s">
        <v>234</v>
      </c>
      <c r="F592" s="245" t="s">
        <v>234</v>
      </c>
      <c r="G592" s="245" t="s">
        <v>232</v>
      </c>
      <c r="H592" s="245" t="s">
        <v>234</v>
      </c>
      <c r="I592" s="245" t="s">
        <v>234</v>
      </c>
      <c r="J592" s="245" t="s">
        <v>232</v>
      </c>
      <c r="K592" s="245" t="s">
        <v>234</v>
      </c>
      <c r="L592" s="245" t="s">
        <v>234</v>
      </c>
      <c r="M592" s="245" t="s">
        <v>233</v>
      </c>
      <c r="N592" s="245" t="s">
        <v>234</v>
      </c>
      <c r="O592" s="245" t="s">
        <v>234</v>
      </c>
      <c r="P592" s="245" t="s">
        <v>234</v>
      </c>
      <c r="Q592" s="245" t="s">
        <v>234</v>
      </c>
      <c r="R592" s="245" t="s">
        <v>233</v>
      </c>
      <c r="S592" s="245" t="s">
        <v>234</v>
      </c>
      <c r="T592" s="245" t="s">
        <v>233</v>
      </c>
      <c r="U592" s="245" t="s">
        <v>234</v>
      </c>
      <c r="V592" s="245" t="s">
        <v>233</v>
      </c>
    </row>
    <row r="593" spans="1:42" x14ac:dyDescent="0.3">
      <c r="A593" s="245">
        <v>121945</v>
      </c>
      <c r="B593" s="245" t="s">
        <v>549</v>
      </c>
      <c r="C593" s="245" t="s">
        <v>234</v>
      </c>
      <c r="D593" s="245" t="s">
        <v>234</v>
      </c>
      <c r="E593" s="245" t="s">
        <v>234</v>
      </c>
      <c r="F593" s="245" t="s">
        <v>232</v>
      </c>
      <c r="G593" s="245" t="s">
        <v>234</v>
      </c>
      <c r="H593" s="245" t="s">
        <v>234</v>
      </c>
      <c r="I593" s="245" t="s">
        <v>233</v>
      </c>
      <c r="J593" s="245" t="s">
        <v>234</v>
      </c>
      <c r="K593" s="245" t="s">
        <v>234</v>
      </c>
      <c r="L593" s="245" t="s">
        <v>233</v>
      </c>
      <c r="M593" s="245" t="s">
        <v>234</v>
      </c>
      <c r="N593" s="245" t="s">
        <v>234</v>
      </c>
      <c r="O593" s="245" t="s">
        <v>234</v>
      </c>
      <c r="P593" s="245" t="s">
        <v>234</v>
      </c>
      <c r="Q593" s="245" t="s">
        <v>234</v>
      </c>
      <c r="R593" s="245" t="s">
        <v>233</v>
      </c>
      <c r="S593" s="245" t="s">
        <v>233</v>
      </c>
      <c r="T593" s="245" t="s">
        <v>234</v>
      </c>
      <c r="U593" s="245" t="s">
        <v>233</v>
      </c>
      <c r="V593" s="245" t="s">
        <v>234</v>
      </c>
      <c r="W593" s="245" t="s">
        <v>406</v>
      </c>
      <c r="X593" s="245" t="s">
        <v>406</v>
      </c>
      <c r="Y593" s="245" t="s">
        <v>406</v>
      </c>
      <c r="Z593" s="245" t="s">
        <v>406</v>
      </c>
      <c r="AA593" s="245" t="s">
        <v>406</v>
      </c>
      <c r="AB593" s="245" t="s">
        <v>406</v>
      </c>
      <c r="AC593" s="245" t="s">
        <v>406</v>
      </c>
      <c r="AD593" s="245" t="s">
        <v>406</v>
      </c>
      <c r="AE593" s="245" t="s">
        <v>406</v>
      </c>
      <c r="AF593" s="245" t="s">
        <v>406</v>
      </c>
      <c r="AG593" s="245" t="s">
        <v>406</v>
      </c>
      <c r="AH593" s="245" t="s">
        <v>406</v>
      </c>
      <c r="AI593" s="245" t="s">
        <v>406</v>
      </c>
      <c r="AJ593" s="245" t="s">
        <v>406</v>
      </c>
      <c r="AK593" s="245" t="s">
        <v>406</v>
      </c>
      <c r="AL593" s="245" t="s">
        <v>406</v>
      </c>
      <c r="AM593" s="245" t="s">
        <v>406</v>
      </c>
      <c r="AN593" s="245" t="s">
        <v>406</v>
      </c>
      <c r="AO593" s="245" t="s">
        <v>406</v>
      </c>
      <c r="AP593" s="245" t="s">
        <v>406</v>
      </c>
    </row>
    <row r="594" spans="1:42" x14ac:dyDescent="0.3">
      <c r="A594" s="245">
        <v>121948</v>
      </c>
      <c r="B594" s="245" t="s">
        <v>549</v>
      </c>
      <c r="C594" s="245" t="s">
        <v>234</v>
      </c>
      <c r="D594" s="245" t="s">
        <v>234</v>
      </c>
      <c r="E594" s="245" t="s">
        <v>234</v>
      </c>
      <c r="F594" s="245" t="s">
        <v>234</v>
      </c>
      <c r="G594" s="245" t="s">
        <v>233</v>
      </c>
      <c r="H594" s="245" t="s">
        <v>234</v>
      </c>
      <c r="I594" s="245" t="s">
        <v>233</v>
      </c>
      <c r="J594" s="245" t="s">
        <v>234</v>
      </c>
      <c r="K594" s="245" t="s">
        <v>233</v>
      </c>
      <c r="L594" s="245" t="s">
        <v>233</v>
      </c>
      <c r="M594" s="245" t="s">
        <v>233</v>
      </c>
      <c r="N594" s="245" t="s">
        <v>233</v>
      </c>
      <c r="O594" s="245" t="s">
        <v>233</v>
      </c>
      <c r="P594" s="245" t="s">
        <v>233</v>
      </c>
      <c r="Q594" s="245" t="s">
        <v>233</v>
      </c>
      <c r="R594" s="245" t="s">
        <v>233</v>
      </c>
      <c r="S594" s="245" t="s">
        <v>233</v>
      </c>
      <c r="T594" s="245" t="s">
        <v>233</v>
      </c>
      <c r="U594" s="245" t="s">
        <v>233</v>
      </c>
      <c r="V594" s="245" t="s">
        <v>233</v>
      </c>
    </row>
    <row r="595" spans="1:42" x14ac:dyDescent="0.3">
      <c r="A595" s="245">
        <v>121949</v>
      </c>
      <c r="B595" s="245" t="s">
        <v>549</v>
      </c>
      <c r="C595" s="245" t="s">
        <v>234</v>
      </c>
      <c r="D595" s="245" t="s">
        <v>234</v>
      </c>
      <c r="E595" s="245" t="s">
        <v>234</v>
      </c>
      <c r="F595" s="245" t="s">
        <v>234</v>
      </c>
      <c r="G595" s="245" t="s">
        <v>234</v>
      </c>
      <c r="H595" s="245" t="s">
        <v>234</v>
      </c>
      <c r="I595" s="245" t="s">
        <v>234</v>
      </c>
      <c r="J595" s="245" t="s">
        <v>234</v>
      </c>
      <c r="K595" s="245" t="s">
        <v>234</v>
      </c>
      <c r="L595" s="245" t="s">
        <v>234</v>
      </c>
      <c r="M595" s="245" t="s">
        <v>234</v>
      </c>
      <c r="N595" s="245" t="s">
        <v>234</v>
      </c>
      <c r="O595" s="245" t="s">
        <v>234</v>
      </c>
      <c r="P595" s="245" t="s">
        <v>234</v>
      </c>
      <c r="Q595" s="245" t="s">
        <v>234</v>
      </c>
      <c r="R595" s="245" t="s">
        <v>234</v>
      </c>
      <c r="S595" s="245" t="s">
        <v>234</v>
      </c>
      <c r="T595" s="245" t="s">
        <v>234</v>
      </c>
      <c r="U595" s="245" t="s">
        <v>234</v>
      </c>
      <c r="V595" s="245" t="s">
        <v>234</v>
      </c>
      <c r="W595" s="245" t="s">
        <v>406</v>
      </c>
      <c r="X595" s="245" t="s">
        <v>406</v>
      </c>
      <c r="Y595" s="245" t="s">
        <v>406</v>
      </c>
      <c r="Z595" s="245" t="s">
        <v>406</v>
      </c>
      <c r="AA595" s="245" t="s">
        <v>406</v>
      </c>
      <c r="AB595" s="245" t="s">
        <v>406</v>
      </c>
      <c r="AC595" s="245" t="s">
        <v>406</v>
      </c>
      <c r="AD595" s="245" t="s">
        <v>406</v>
      </c>
      <c r="AE595" s="245" t="s">
        <v>406</v>
      </c>
      <c r="AF595" s="245" t="s">
        <v>406</v>
      </c>
      <c r="AG595" s="245" t="s">
        <v>406</v>
      </c>
      <c r="AH595" s="245" t="s">
        <v>406</v>
      </c>
      <c r="AI595" s="245" t="s">
        <v>406</v>
      </c>
      <c r="AJ595" s="245" t="s">
        <v>406</v>
      </c>
      <c r="AK595" s="245" t="s">
        <v>406</v>
      </c>
      <c r="AL595" s="245" t="s">
        <v>406</v>
      </c>
      <c r="AM595" s="245" t="s">
        <v>406</v>
      </c>
      <c r="AN595" s="245" t="s">
        <v>406</v>
      </c>
      <c r="AO595" s="245" t="s">
        <v>406</v>
      </c>
      <c r="AP595" s="245" t="s">
        <v>406</v>
      </c>
    </row>
    <row r="596" spans="1:42" x14ac:dyDescent="0.3">
      <c r="A596" s="245">
        <v>121952</v>
      </c>
      <c r="B596" s="245" t="s">
        <v>549</v>
      </c>
      <c r="C596" s="245" t="s">
        <v>234</v>
      </c>
      <c r="D596" s="245" t="s">
        <v>234</v>
      </c>
      <c r="E596" s="245" t="s">
        <v>232</v>
      </c>
      <c r="F596" s="245" t="s">
        <v>232</v>
      </c>
      <c r="G596" s="245" t="s">
        <v>232</v>
      </c>
      <c r="H596" s="245" t="s">
        <v>234</v>
      </c>
      <c r="I596" s="245" t="s">
        <v>234</v>
      </c>
      <c r="J596" s="245" t="s">
        <v>232</v>
      </c>
      <c r="K596" s="245" t="s">
        <v>234</v>
      </c>
      <c r="L596" s="245" t="s">
        <v>234</v>
      </c>
      <c r="M596" s="245" t="s">
        <v>233</v>
      </c>
      <c r="N596" s="245" t="s">
        <v>233</v>
      </c>
      <c r="O596" s="245" t="s">
        <v>233</v>
      </c>
      <c r="P596" s="245" t="s">
        <v>233</v>
      </c>
      <c r="Q596" s="245" t="s">
        <v>233</v>
      </c>
      <c r="R596" s="245" t="s">
        <v>233</v>
      </c>
      <c r="S596" s="245" t="s">
        <v>233</v>
      </c>
      <c r="T596" s="245" t="s">
        <v>233</v>
      </c>
      <c r="U596" s="245" t="s">
        <v>233</v>
      </c>
      <c r="V596" s="245" t="s">
        <v>233</v>
      </c>
      <c r="W596" s="245" t="s">
        <v>406</v>
      </c>
      <c r="X596" s="245" t="s">
        <v>406</v>
      </c>
      <c r="Y596" s="245" t="s">
        <v>406</v>
      </c>
      <c r="Z596" s="245" t="s">
        <v>406</v>
      </c>
      <c r="AA596" s="245" t="s">
        <v>406</v>
      </c>
      <c r="AB596" s="245" t="s">
        <v>406</v>
      </c>
      <c r="AC596" s="245" t="s">
        <v>406</v>
      </c>
      <c r="AD596" s="245" t="s">
        <v>406</v>
      </c>
      <c r="AE596" s="245" t="s">
        <v>406</v>
      </c>
      <c r="AF596" s="245" t="s">
        <v>406</v>
      </c>
      <c r="AG596" s="245" t="s">
        <v>406</v>
      </c>
      <c r="AH596" s="245" t="s">
        <v>406</v>
      </c>
      <c r="AI596" s="245" t="s">
        <v>406</v>
      </c>
      <c r="AJ596" s="245" t="s">
        <v>406</v>
      </c>
      <c r="AK596" s="245" t="s">
        <v>406</v>
      </c>
      <c r="AL596" s="245" t="s">
        <v>406</v>
      </c>
      <c r="AM596" s="245" t="s">
        <v>406</v>
      </c>
      <c r="AN596" s="245" t="s">
        <v>406</v>
      </c>
      <c r="AO596" s="245" t="s">
        <v>406</v>
      </c>
      <c r="AP596" s="245" t="s">
        <v>406</v>
      </c>
    </row>
    <row r="597" spans="1:42" x14ac:dyDescent="0.3">
      <c r="A597" s="245">
        <v>121956</v>
      </c>
      <c r="B597" s="245" t="s">
        <v>549</v>
      </c>
      <c r="C597" s="245" t="s">
        <v>234</v>
      </c>
      <c r="D597" s="245" t="s">
        <v>232</v>
      </c>
      <c r="E597" s="245" t="s">
        <v>232</v>
      </c>
      <c r="F597" s="245" t="s">
        <v>234</v>
      </c>
      <c r="G597" s="245" t="s">
        <v>234</v>
      </c>
      <c r="H597" s="245" t="s">
        <v>234</v>
      </c>
      <c r="I597" s="245" t="s">
        <v>232</v>
      </c>
      <c r="J597" s="245" t="s">
        <v>234</v>
      </c>
      <c r="K597" s="245" t="s">
        <v>234</v>
      </c>
      <c r="L597" s="245" t="s">
        <v>232</v>
      </c>
      <c r="M597" s="245" t="s">
        <v>234</v>
      </c>
      <c r="N597" s="245" t="s">
        <v>233</v>
      </c>
      <c r="O597" s="245" t="s">
        <v>233</v>
      </c>
      <c r="P597" s="245" t="s">
        <v>233</v>
      </c>
      <c r="Q597" s="245" t="s">
        <v>233</v>
      </c>
      <c r="R597" s="245" t="s">
        <v>233</v>
      </c>
      <c r="S597" s="245" t="s">
        <v>233</v>
      </c>
      <c r="T597" s="245" t="s">
        <v>233</v>
      </c>
      <c r="U597" s="245" t="s">
        <v>233</v>
      </c>
      <c r="V597" s="245" t="s">
        <v>233</v>
      </c>
      <c r="W597" s="245" t="s">
        <v>406</v>
      </c>
      <c r="X597" s="245" t="s">
        <v>406</v>
      </c>
      <c r="Y597" s="245" t="s">
        <v>406</v>
      </c>
      <c r="Z597" s="245" t="s">
        <v>406</v>
      </c>
      <c r="AA597" s="245" t="s">
        <v>406</v>
      </c>
      <c r="AB597" s="245" t="s">
        <v>406</v>
      </c>
      <c r="AC597" s="245" t="s">
        <v>406</v>
      </c>
      <c r="AD597" s="245" t="s">
        <v>406</v>
      </c>
      <c r="AE597" s="245" t="s">
        <v>406</v>
      </c>
      <c r="AF597" s="245" t="s">
        <v>406</v>
      </c>
      <c r="AG597" s="245" t="s">
        <v>406</v>
      </c>
      <c r="AH597" s="245" t="s">
        <v>406</v>
      </c>
      <c r="AI597" s="245" t="s">
        <v>406</v>
      </c>
      <c r="AJ597" s="245" t="s">
        <v>406</v>
      </c>
      <c r="AK597" s="245" t="s">
        <v>406</v>
      </c>
      <c r="AL597" s="245" t="s">
        <v>406</v>
      </c>
      <c r="AM597" s="245" t="s">
        <v>406</v>
      </c>
      <c r="AN597" s="245" t="s">
        <v>406</v>
      </c>
      <c r="AO597" s="245" t="s">
        <v>406</v>
      </c>
      <c r="AP597" s="245" t="s">
        <v>406</v>
      </c>
    </row>
    <row r="598" spans="1:42" x14ac:dyDescent="0.3">
      <c r="A598" s="245">
        <v>121962</v>
      </c>
      <c r="B598" s="245" t="s">
        <v>549</v>
      </c>
      <c r="C598" s="245" t="s">
        <v>234</v>
      </c>
      <c r="D598" s="245" t="s">
        <v>234</v>
      </c>
      <c r="E598" s="245" t="s">
        <v>234</v>
      </c>
      <c r="F598" s="245" t="s">
        <v>234</v>
      </c>
      <c r="G598" s="245" t="s">
        <v>234</v>
      </c>
      <c r="H598" s="245" t="s">
        <v>234</v>
      </c>
      <c r="I598" s="245" t="s">
        <v>234</v>
      </c>
      <c r="J598" s="245" t="s">
        <v>234</v>
      </c>
      <c r="K598" s="245" t="s">
        <v>234</v>
      </c>
      <c r="L598" s="245" t="s">
        <v>234</v>
      </c>
      <c r="M598" s="245" t="s">
        <v>232</v>
      </c>
      <c r="N598" s="245" t="s">
        <v>232</v>
      </c>
      <c r="O598" s="245" t="s">
        <v>234</v>
      </c>
      <c r="P598" s="245" t="s">
        <v>232</v>
      </c>
      <c r="Q598" s="245" t="s">
        <v>232</v>
      </c>
      <c r="R598" s="245" t="s">
        <v>234</v>
      </c>
      <c r="S598" s="245" t="s">
        <v>234</v>
      </c>
      <c r="T598" s="245" t="s">
        <v>234</v>
      </c>
      <c r="U598" s="245" t="s">
        <v>234</v>
      </c>
      <c r="V598" s="245" t="s">
        <v>233</v>
      </c>
    </row>
    <row r="599" spans="1:42" x14ac:dyDescent="0.3">
      <c r="A599" s="245">
        <v>121974</v>
      </c>
      <c r="B599" s="245" t="s">
        <v>549</v>
      </c>
      <c r="C599" s="245" t="s">
        <v>234</v>
      </c>
      <c r="D599" s="245" t="s">
        <v>234</v>
      </c>
      <c r="E599" s="245" t="s">
        <v>234</v>
      </c>
      <c r="F599" s="245" t="s">
        <v>234</v>
      </c>
      <c r="G599" s="245" t="s">
        <v>234</v>
      </c>
      <c r="H599" s="245" t="s">
        <v>233</v>
      </c>
      <c r="I599" s="245" t="s">
        <v>233</v>
      </c>
      <c r="J599" s="245" t="s">
        <v>233</v>
      </c>
      <c r="K599" s="245" t="s">
        <v>234</v>
      </c>
      <c r="L599" s="245" t="s">
        <v>234</v>
      </c>
      <c r="M599" s="245" t="s">
        <v>233</v>
      </c>
      <c r="N599" s="245" t="s">
        <v>233</v>
      </c>
      <c r="O599" s="245" t="s">
        <v>233</v>
      </c>
      <c r="P599" s="245" t="s">
        <v>233</v>
      </c>
      <c r="Q599" s="245" t="s">
        <v>233</v>
      </c>
      <c r="R599" s="245" t="s">
        <v>233</v>
      </c>
      <c r="S599" s="245" t="s">
        <v>233</v>
      </c>
      <c r="T599" s="245" t="s">
        <v>233</v>
      </c>
      <c r="U599" s="245" t="s">
        <v>233</v>
      </c>
      <c r="V599" s="245" t="s">
        <v>233</v>
      </c>
    </row>
    <row r="600" spans="1:42" x14ac:dyDescent="0.3">
      <c r="A600" s="245">
        <v>121976</v>
      </c>
      <c r="B600" s="245" t="s">
        <v>549</v>
      </c>
      <c r="C600" s="245" t="s">
        <v>234</v>
      </c>
      <c r="D600" s="245" t="s">
        <v>232</v>
      </c>
      <c r="E600" s="245" t="s">
        <v>234</v>
      </c>
      <c r="F600" s="245" t="s">
        <v>234</v>
      </c>
      <c r="G600" s="245" t="s">
        <v>234</v>
      </c>
      <c r="H600" s="245" t="s">
        <v>234</v>
      </c>
      <c r="I600" s="245" t="s">
        <v>232</v>
      </c>
      <c r="J600" s="245" t="s">
        <v>232</v>
      </c>
      <c r="K600" s="245" t="s">
        <v>234</v>
      </c>
      <c r="L600" s="245" t="s">
        <v>234</v>
      </c>
      <c r="M600" s="245" t="s">
        <v>233</v>
      </c>
      <c r="N600" s="245" t="s">
        <v>233</v>
      </c>
      <c r="O600" s="245" t="s">
        <v>233</v>
      </c>
      <c r="P600" s="245" t="s">
        <v>233</v>
      </c>
      <c r="Q600" s="245" t="s">
        <v>233</v>
      </c>
      <c r="R600" s="245" t="s">
        <v>233</v>
      </c>
      <c r="S600" s="245" t="s">
        <v>233</v>
      </c>
      <c r="T600" s="245" t="s">
        <v>233</v>
      </c>
      <c r="U600" s="245" t="s">
        <v>233</v>
      </c>
      <c r="V600" s="245" t="s">
        <v>233</v>
      </c>
      <c r="W600" s="245" t="s">
        <v>406</v>
      </c>
      <c r="X600" s="245" t="s">
        <v>406</v>
      </c>
      <c r="Y600" s="245" t="s">
        <v>406</v>
      </c>
      <c r="Z600" s="245" t="s">
        <v>406</v>
      </c>
      <c r="AA600" s="245" t="s">
        <v>406</v>
      </c>
      <c r="AB600" s="245" t="s">
        <v>406</v>
      </c>
      <c r="AC600" s="245" t="s">
        <v>406</v>
      </c>
      <c r="AD600" s="245" t="s">
        <v>406</v>
      </c>
      <c r="AE600" s="245" t="s">
        <v>406</v>
      </c>
      <c r="AF600" s="245" t="s">
        <v>406</v>
      </c>
      <c r="AG600" s="245" t="s">
        <v>406</v>
      </c>
      <c r="AH600" s="245" t="s">
        <v>406</v>
      </c>
      <c r="AI600" s="245" t="s">
        <v>406</v>
      </c>
      <c r="AJ600" s="245" t="s">
        <v>406</v>
      </c>
      <c r="AK600" s="245" t="s">
        <v>406</v>
      </c>
      <c r="AL600" s="245" t="s">
        <v>406</v>
      </c>
      <c r="AM600" s="245" t="s">
        <v>406</v>
      </c>
      <c r="AN600" s="245" t="s">
        <v>406</v>
      </c>
      <c r="AO600" s="245" t="s">
        <v>406</v>
      </c>
      <c r="AP600" s="245" t="s">
        <v>406</v>
      </c>
    </row>
    <row r="601" spans="1:42" x14ac:dyDescent="0.3">
      <c r="A601" s="245">
        <v>121978</v>
      </c>
      <c r="B601" s="245" t="s">
        <v>549</v>
      </c>
      <c r="C601" s="245" t="s">
        <v>233</v>
      </c>
      <c r="D601" s="245" t="s">
        <v>234</v>
      </c>
      <c r="E601" s="245" t="s">
        <v>234</v>
      </c>
      <c r="F601" s="245" t="s">
        <v>234</v>
      </c>
      <c r="G601" s="245" t="s">
        <v>233</v>
      </c>
      <c r="H601" s="245" t="s">
        <v>234</v>
      </c>
      <c r="I601" s="245" t="s">
        <v>232</v>
      </c>
      <c r="J601" s="245" t="s">
        <v>232</v>
      </c>
      <c r="K601" s="245" t="s">
        <v>234</v>
      </c>
      <c r="L601" s="245" t="s">
        <v>233</v>
      </c>
      <c r="M601" s="245" t="s">
        <v>233</v>
      </c>
      <c r="N601" s="245" t="s">
        <v>232</v>
      </c>
      <c r="O601" s="245" t="s">
        <v>234</v>
      </c>
      <c r="P601" s="245" t="s">
        <v>234</v>
      </c>
      <c r="Q601" s="245" t="s">
        <v>234</v>
      </c>
      <c r="R601" s="245" t="s">
        <v>233</v>
      </c>
      <c r="S601" s="245" t="s">
        <v>233</v>
      </c>
      <c r="T601" s="245" t="s">
        <v>234</v>
      </c>
      <c r="U601" s="245" t="s">
        <v>233</v>
      </c>
      <c r="V601" s="245" t="s">
        <v>233</v>
      </c>
    </row>
    <row r="602" spans="1:42" x14ac:dyDescent="0.3">
      <c r="A602" s="245">
        <v>121984</v>
      </c>
      <c r="B602" s="245" t="s">
        <v>549</v>
      </c>
      <c r="C602" s="245" t="s">
        <v>232</v>
      </c>
      <c r="D602" s="245" t="s">
        <v>234</v>
      </c>
      <c r="E602" s="245" t="s">
        <v>232</v>
      </c>
      <c r="F602" s="245" t="s">
        <v>234</v>
      </c>
      <c r="G602" s="245" t="s">
        <v>233</v>
      </c>
      <c r="H602" s="245" t="s">
        <v>234</v>
      </c>
      <c r="I602" s="245" t="s">
        <v>234</v>
      </c>
      <c r="J602" s="245" t="s">
        <v>234</v>
      </c>
      <c r="K602" s="245" t="s">
        <v>234</v>
      </c>
      <c r="L602" s="245" t="s">
        <v>233</v>
      </c>
      <c r="M602" s="245" t="s">
        <v>233</v>
      </c>
      <c r="N602" s="245" t="s">
        <v>233</v>
      </c>
      <c r="O602" s="245" t="s">
        <v>233</v>
      </c>
      <c r="P602" s="245" t="s">
        <v>233</v>
      </c>
      <c r="Q602" s="245" t="s">
        <v>233</v>
      </c>
      <c r="R602" s="245" t="s">
        <v>233</v>
      </c>
      <c r="S602" s="245" t="s">
        <v>233</v>
      </c>
      <c r="T602" s="245" t="s">
        <v>233</v>
      </c>
      <c r="U602" s="245" t="s">
        <v>233</v>
      </c>
      <c r="V602" s="245" t="s">
        <v>233</v>
      </c>
    </row>
    <row r="603" spans="1:42" x14ac:dyDescent="0.3">
      <c r="A603" s="245">
        <v>121985</v>
      </c>
      <c r="B603" s="245" t="s">
        <v>549</v>
      </c>
      <c r="C603" s="245" t="s">
        <v>234</v>
      </c>
      <c r="D603" s="245" t="s">
        <v>232</v>
      </c>
      <c r="E603" s="245" t="s">
        <v>234</v>
      </c>
      <c r="F603" s="245" t="s">
        <v>234</v>
      </c>
      <c r="G603" s="245" t="s">
        <v>232</v>
      </c>
      <c r="H603" s="245" t="s">
        <v>234</v>
      </c>
      <c r="I603" s="245" t="s">
        <v>232</v>
      </c>
      <c r="J603" s="245" t="s">
        <v>232</v>
      </c>
      <c r="K603" s="245" t="s">
        <v>234</v>
      </c>
      <c r="L603" s="245" t="s">
        <v>232</v>
      </c>
      <c r="M603" s="245" t="s">
        <v>234</v>
      </c>
      <c r="N603" s="245" t="s">
        <v>232</v>
      </c>
      <c r="O603" s="245" t="s">
        <v>233</v>
      </c>
      <c r="P603" s="245" t="s">
        <v>232</v>
      </c>
      <c r="Q603" s="245" t="s">
        <v>234</v>
      </c>
      <c r="R603" s="245" t="s">
        <v>234</v>
      </c>
      <c r="S603" s="245" t="s">
        <v>234</v>
      </c>
      <c r="T603" s="245" t="s">
        <v>233</v>
      </c>
      <c r="U603" s="245" t="s">
        <v>234</v>
      </c>
      <c r="V603" s="245" t="s">
        <v>234</v>
      </c>
      <c r="W603" s="245" t="s">
        <v>406</v>
      </c>
      <c r="X603" s="245" t="s">
        <v>406</v>
      </c>
      <c r="Y603" s="245" t="s">
        <v>406</v>
      </c>
      <c r="Z603" s="245" t="s">
        <v>406</v>
      </c>
      <c r="AA603" s="245" t="s">
        <v>406</v>
      </c>
      <c r="AB603" s="245" t="s">
        <v>406</v>
      </c>
      <c r="AC603" s="245" t="s">
        <v>406</v>
      </c>
      <c r="AD603" s="245" t="s">
        <v>406</v>
      </c>
      <c r="AE603" s="245" t="s">
        <v>406</v>
      </c>
      <c r="AF603" s="245" t="s">
        <v>406</v>
      </c>
      <c r="AG603" s="245" t="s">
        <v>406</v>
      </c>
      <c r="AH603" s="245" t="s">
        <v>406</v>
      </c>
      <c r="AI603" s="245" t="s">
        <v>406</v>
      </c>
      <c r="AJ603" s="245" t="s">
        <v>406</v>
      </c>
      <c r="AK603" s="245" t="s">
        <v>406</v>
      </c>
      <c r="AL603" s="245" t="s">
        <v>406</v>
      </c>
      <c r="AM603" s="245" t="s">
        <v>406</v>
      </c>
      <c r="AN603" s="245" t="s">
        <v>406</v>
      </c>
      <c r="AO603" s="245" t="s">
        <v>406</v>
      </c>
      <c r="AP603" s="245" t="s">
        <v>406</v>
      </c>
    </row>
    <row r="604" spans="1:42" x14ac:dyDescent="0.3">
      <c r="A604" s="245">
        <v>121987</v>
      </c>
      <c r="B604" s="245" t="s">
        <v>549</v>
      </c>
      <c r="C604" s="245" t="s">
        <v>234</v>
      </c>
      <c r="D604" s="245" t="s">
        <v>234</v>
      </c>
      <c r="E604" s="245" t="s">
        <v>234</v>
      </c>
      <c r="F604" s="245" t="s">
        <v>234</v>
      </c>
      <c r="G604" s="245" t="s">
        <v>234</v>
      </c>
      <c r="H604" s="245" t="s">
        <v>234</v>
      </c>
      <c r="I604" s="245" t="s">
        <v>234</v>
      </c>
      <c r="J604" s="245" t="s">
        <v>232</v>
      </c>
      <c r="K604" s="245" t="s">
        <v>234</v>
      </c>
      <c r="L604" s="245" t="s">
        <v>234</v>
      </c>
      <c r="M604" s="245" t="s">
        <v>233</v>
      </c>
      <c r="N604" s="245" t="s">
        <v>233</v>
      </c>
      <c r="O604" s="245" t="s">
        <v>233</v>
      </c>
      <c r="P604" s="245" t="s">
        <v>233</v>
      </c>
      <c r="Q604" s="245" t="s">
        <v>233</v>
      </c>
      <c r="R604" s="245" t="s">
        <v>406</v>
      </c>
      <c r="S604" s="245" t="s">
        <v>406</v>
      </c>
      <c r="T604" s="245" t="s">
        <v>406</v>
      </c>
      <c r="U604" s="245" t="s">
        <v>406</v>
      </c>
      <c r="V604" s="245" t="s">
        <v>406</v>
      </c>
    </row>
    <row r="605" spans="1:42" x14ac:dyDescent="0.3">
      <c r="A605" s="245">
        <v>121993</v>
      </c>
      <c r="B605" s="245" t="s">
        <v>549</v>
      </c>
      <c r="C605" s="245" t="s">
        <v>234</v>
      </c>
      <c r="D605" s="245" t="s">
        <v>234</v>
      </c>
      <c r="E605" s="245" t="s">
        <v>234</v>
      </c>
      <c r="F605" s="245" t="s">
        <v>234</v>
      </c>
      <c r="G605" s="245" t="s">
        <v>234</v>
      </c>
      <c r="H605" s="245" t="s">
        <v>234</v>
      </c>
      <c r="I605" s="245" t="s">
        <v>233</v>
      </c>
      <c r="J605" s="245" t="s">
        <v>233</v>
      </c>
      <c r="K605" s="245" t="s">
        <v>234</v>
      </c>
      <c r="L605" s="245" t="s">
        <v>234</v>
      </c>
      <c r="M605" s="245" t="s">
        <v>233</v>
      </c>
      <c r="N605" s="245" t="s">
        <v>233</v>
      </c>
      <c r="O605" s="245" t="s">
        <v>233</v>
      </c>
      <c r="P605" s="245" t="s">
        <v>233</v>
      </c>
      <c r="Q605" s="245" t="s">
        <v>233</v>
      </c>
      <c r="R605" s="245" t="s">
        <v>233</v>
      </c>
      <c r="S605" s="245" t="s">
        <v>233</v>
      </c>
      <c r="T605" s="245" t="s">
        <v>233</v>
      </c>
      <c r="U605" s="245" t="s">
        <v>233</v>
      </c>
      <c r="V605" s="245" t="s">
        <v>233</v>
      </c>
    </row>
    <row r="606" spans="1:42" x14ac:dyDescent="0.3">
      <c r="A606" s="245">
        <v>122002</v>
      </c>
      <c r="B606" s="245" t="s">
        <v>549</v>
      </c>
      <c r="C606" s="245" t="s">
        <v>234</v>
      </c>
      <c r="D606" s="245" t="s">
        <v>234</v>
      </c>
      <c r="E606" s="245" t="s">
        <v>234</v>
      </c>
      <c r="F606" s="245" t="s">
        <v>234</v>
      </c>
      <c r="G606" s="245" t="s">
        <v>234</v>
      </c>
      <c r="H606" s="245" t="s">
        <v>234</v>
      </c>
      <c r="I606" s="245" t="s">
        <v>234</v>
      </c>
      <c r="J606" s="245" t="s">
        <v>232</v>
      </c>
      <c r="K606" s="245" t="s">
        <v>234</v>
      </c>
      <c r="L606" s="245" t="s">
        <v>232</v>
      </c>
      <c r="M606" s="245" t="s">
        <v>233</v>
      </c>
      <c r="N606" s="245" t="s">
        <v>234</v>
      </c>
      <c r="O606" s="245" t="s">
        <v>234</v>
      </c>
      <c r="P606" s="245" t="s">
        <v>234</v>
      </c>
      <c r="Q606" s="245" t="s">
        <v>234</v>
      </c>
      <c r="R606" s="245" t="s">
        <v>233</v>
      </c>
      <c r="S606" s="245" t="s">
        <v>233</v>
      </c>
      <c r="T606" s="245" t="s">
        <v>233</v>
      </c>
      <c r="U606" s="245" t="s">
        <v>233</v>
      </c>
      <c r="V606" s="245" t="s">
        <v>234</v>
      </c>
      <c r="W606" s="245" t="s">
        <v>406</v>
      </c>
      <c r="X606" s="245" t="s">
        <v>406</v>
      </c>
      <c r="Y606" s="245" t="s">
        <v>406</v>
      </c>
      <c r="Z606" s="245" t="s">
        <v>406</v>
      </c>
      <c r="AA606" s="245" t="s">
        <v>406</v>
      </c>
      <c r="AB606" s="245" t="s">
        <v>406</v>
      </c>
      <c r="AC606" s="245" t="s">
        <v>406</v>
      </c>
      <c r="AD606" s="245" t="s">
        <v>406</v>
      </c>
      <c r="AE606" s="245" t="s">
        <v>406</v>
      </c>
      <c r="AF606" s="245" t="s">
        <v>406</v>
      </c>
      <c r="AG606" s="245" t="s">
        <v>406</v>
      </c>
      <c r="AH606" s="245" t="s">
        <v>406</v>
      </c>
      <c r="AI606" s="245" t="s">
        <v>406</v>
      </c>
      <c r="AJ606" s="245" t="s">
        <v>406</v>
      </c>
      <c r="AK606" s="245" t="s">
        <v>406</v>
      </c>
      <c r="AL606" s="245" t="s">
        <v>406</v>
      </c>
      <c r="AM606" s="245" t="s">
        <v>406</v>
      </c>
      <c r="AN606" s="245" t="s">
        <v>406</v>
      </c>
      <c r="AO606" s="245" t="s">
        <v>406</v>
      </c>
      <c r="AP606" s="245" t="s">
        <v>406</v>
      </c>
    </row>
    <row r="607" spans="1:42" x14ac:dyDescent="0.3">
      <c r="A607" s="245">
        <v>122012</v>
      </c>
      <c r="B607" s="245" t="s">
        <v>549</v>
      </c>
      <c r="C607" s="245" t="s">
        <v>234</v>
      </c>
      <c r="D607" s="245" t="s">
        <v>234</v>
      </c>
      <c r="E607" s="245" t="s">
        <v>234</v>
      </c>
      <c r="F607" s="245" t="s">
        <v>234</v>
      </c>
      <c r="G607" s="245" t="s">
        <v>234</v>
      </c>
      <c r="H607" s="245" t="s">
        <v>234</v>
      </c>
      <c r="I607" s="245" t="s">
        <v>234</v>
      </c>
      <c r="J607" s="245" t="s">
        <v>232</v>
      </c>
      <c r="K607" s="245" t="s">
        <v>234</v>
      </c>
      <c r="L607" s="245" t="s">
        <v>234</v>
      </c>
      <c r="M607" s="245" t="s">
        <v>233</v>
      </c>
      <c r="N607" s="245" t="s">
        <v>233</v>
      </c>
      <c r="O607" s="245" t="s">
        <v>233</v>
      </c>
      <c r="P607" s="245" t="s">
        <v>233</v>
      </c>
      <c r="Q607" s="245" t="s">
        <v>233</v>
      </c>
      <c r="R607" s="245" t="s">
        <v>233</v>
      </c>
      <c r="S607" s="245" t="s">
        <v>233</v>
      </c>
      <c r="T607" s="245" t="s">
        <v>233</v>
      </c>
      <c r="U607" s="245" t="s">
        <v>233</v>
      </c>
      <c r="V607" s="245" t="s">
        <v>233</v>
      </c>
    </row>
    <row r="608" spans="1:42" x14ac:dyDescent="0.3">
      <c r="A608" s="245">
        <v>122019</v>
      </c>
      <c r="B608" s="245" t="s">
        <v>549</v>
      </c>
      <c r="C608" s="245" t="s">
        <v>234</v>
      </c>
      <c r="D608" s="245" t="s">
        <v>234</v>
      </c>
      <c r="E608" s="245" t="s">
        <v>234</v>
      </c>
      <c r="F608" s="245" t="s">
        <v>234</v>
      </c>
      <c r="G608" s="245" t="s">
        <v>233</v>
      </c>
      <c r="H608" s="245" t="s">
        <v>234</v>
      </c>
      <c r="I608" s="245" t="s">
        <v>234</v>
      </c>
      <c r="J608" s="245" t="s">
        <v>234</v>
      </c>
      <c r="K608" s="245" t="s">
        <v>234</v>
      </c>
      <c r="L608" s="245" t="s">
        <v>234</v>
      </c>
      <c r="M608" s="245" t="s">
        <v>233</v>
      </c>
      <c r="N608" s="245" t="s">
        <v>234</v>
      </c>
      <c r="O608" s="245" t="s">
        <v>234</v>
      </c>
      <c r="P608" s="245" t="s">
        <v>234</v>
      </c>
      <c r="Q608" s="245" t="s">
        <v>234</v>
      </c>
      <c r="R608" s="245" t="s">
        <v>233</v>
      </c>
      <c r="S608" s="245" t="s">
        <v>233</v>
      </c>
      <c r="T608" s="245" t="s">
        <v>233</v>
      </c>
      <c r="U608" s="245" t="s">
        <v>233</v>
      </c>
      <c r="V608" s="245" t="s">
        <v>233</v>
      </c>
      <c r="W608" s="245" t="s">
        <v>406</v>
      </c>
      <c r="X608" s="245" t="s">
        <v>406</v>
      </c>
      <c r="Y608" s="245" t="s">
        <v>406</v>
      </c>
      <c r="Z608" s="245" t="s">
        <v>406</v>
      </c>
      <c r="AA608" s="245" t="s">
        <v>406</v>
      </c>
      <c r="AB608" s="245" t="s">
        <v>406</v>
      </c>
      <c r="AC608" s="245" t="s">
        <v>406</v>
      </c>
      <c r="AD608" s="245" t="s">
        <v>406</v>
      </c>
      <c r="AE608" s="245" t="s">
        <v>406</v>
      </c>
      <c r="AF608" s="245" t="s">
        <v>406</v>
      </c>
      <c r="AG608" s="245" t="s">
        <v>406</v>
      </c>
      <c r="AH608" s="245" t="s">
        <v>406</v>
      </c>
      <c r="AI608" s="245" t="s">
        <v>406</v>
      </c>
      <c r="AJ608" s="245" t="s">
        <v>406</v>
      </c>
      <c r="AK608" s="245" t="s">
        <v>406</v>
      </c>
      <c r="AL608" s="245" t="s">
        <v>406</v>
      </c>
      <c r="AM608" s="245" t="s">
        <v>406</v>
      </c>
      <c r="AN608" s="245" t="s">
        <v>406</v>
      </c>
      <c r="AO608" s="245" t="s">
        <v>406</v>
      </c>
      <c r="AP608" s="245" t="s">
        <v>406</v>
      </c>
    </row>
    <row r="609" spans="1:42" x14ac:dyDescent="0.3">
      <c r="A609" s="245">
        <v>122028</v>
      </c>
      <c r="B609" s="245" t="s">
        <v>549</v>
      </c>
      <c r="C609" s="245" t="s">
        <v>234</v>
      </c>
      <c r="D609" s="245" t="s">
        <v>234</v>
      </c>
      <c r="E609" s="245" t="s">
        <v>234</v>
      </c>
      <c r="F609" s="245" t="s">
        <v>234</v>
      </c>
      <c r="G609" s="245" t="s">
        <v>234</v>
      </c>
      <c r="H609" s="245" t="s">
        <v>234</v>
      </c>
      <c r="I609" s="245" t="s">
        <v>232</v>
      </c>
      <c r="J609" s="245" t="s">
        <v>234</v>
      </c>
      <c r="K609" s="245" t="s">
        <v>234</v>
      </c>
      <c r="L609" s="245" t="s">
        <v>234</v>
      </c>
      <c r="M609" s="245" t="s">
        <v>234</v>
      </c>
      <c r="N609" s="245" t="s">
        <v>233</v>
      </c>
      <c r="O609" s="245" t="s">
        <v>234</v>
      </c>
      <c r="P609" s="245" t="s">
        <v>233</v>
      </c>
      <c r="Q609" s="245" t="s">
        <v>234</v>
      </c>
      <c r="R609" s="245" t="s">
        <v>233</v>
      </c>
      <c r="S609" s="245" t="s">
        <v>233</v>
      </c>
      <c r="T609" s="245" t="s">
        <v>233</v>
      </c>
      <c r="U609" s="245" t="s">
        <v>233</v>
      </c>
      <c r="V609" s="245" t="s">
        <v>233</v>
      </c>
    </row>
    <row r="610" spans="1:42" x14ac:dyDescent="0.3">
      <c r="A610" s="245">
        <v>122029</v>
      </c>
      <c r="B610" s="245" t="s">
        <v>549</v>
      </c>
      <c r="C610" s="245" t="s">
        <v>232</v>
      </c>
      <c r="D610" s="245" t="s">
        <v>234</v>
      </c>
      <c r="E610" s="245" t="s">
        <v>234</v>
      </c>
      <c r="F610" s="245" t="s">
        <v>234</v>
      </c>
      <c r="G610" s="245" t="s">
        <v>234</v>
      </c>
      <c r="H610" s="245" t="s">
        <v>234</v>
      </c>
      <c r="I610" s="245" t="s">
        <v>232</v>
      </c>
      <c r="J610" s="245" t="s">
        <v>232</v>
      </c>
      <c r="K610" s="245" t="s">
        <v>234</v>
      </c>
      <c r="L610" s="245" t="s">
        <v>234</v>
      </c>
      <c r="M610" s="245" t="s">
        <v>234</v>
      </c>
      <c r="N610" s="245" t="s">
        <v>234</v>
      </c>
      <c r="O610" s="245" t="s">
        <v>234</v>
      </c>
      <c r="P610" s="245" t="s">
        <v>234</v>
      </c>
      <c r="Q610" s="245" t="s">
        <v>234</v>
      </c>
      <c r="R610" s="245" t="s">
        <v>234</v>
      </c>
      <c r="S610" s="245" t="s">
        <v>234</v>
      </c>
      <c r="T610" s="245" t="s">
        <v>234</v>
      </c>
      <c r="U610" s="245" t="s">
        <v>234</v>
      </c>
      <c r="V610" s="245" t="s">
        <v>234</v>
      </c>
    </row>
    <row r="611" spans="1:42" x14ac:dyDescent="0.3">
      <c r="A611" s="245">
        <v>122034</v>
      </c>
      <c r="B611" s="245" t="s">
        <v>549</v>
      </c>
      <c r="C611" s="245" t="s">
        <v>234</v>
      </c>
      <c r="D611" s="245" t="s">
        <v>232</v>
      </c>
      <c r="E611" s="245" t="s">
        <v>232</v>
      </c>
      <c r="F611" s="245" t="s">
        <v>232</v>
      </c>
      <c r="G611" s="245" t="s">
        <v>234</v>
      </c>
      <c r="H611" s="245" t="s">
        <v>234</v>
      </c>
      <c r="I611" s="245" t="s">
        <v>232</v>
      </c>
      <c r="J611" s="245" t="s">
        <v>234</v>
      </c>
      <c r="K611" s="245" t="s">
        <v>234</v>
      </c>
      <c r="L611" s="245" t="s">
        <v>232</v>
      </c>
      <c r="M611" s="245" t="s">
        <v>234</v>
      </c>
      <c r="N611" s="245" t="s">
        <v>232</v>
      </c>
      <c r="O611" s="245" t="s">
        <v>233</v>
      </c>
      <c r="P611" s="245" t="s">
        <v>234</v>
      </c>
      <c r="Q611" s="245" t="s">
        <v>234</v>
      </c>
      <c r="R611" s="245" t="s">
        <v>233</v>
      </c>
      <c r="S611" s="245" t="s">
        <v>233</v>
      </c>
      <c r="T611" s="245" t="s">
        <v>233</v>
      </c>
      <c r="U611" s="245" t="s">
        <v>233</v>
      </c>
      <c r="V611" s="245" t="s">
        <v>233</v>
      </c>
    </row>
    <row r="612" spans="1:42" x14ac:dyDescent="0.3">
      <c r="A612" s="245">
        <v>122036</v>
      </c>
      <c r="B612" s="245" t="s">
        <v>549</v>
      </c>
      <c r="C612" s="245" t="s">
        <v>234</v>
      </c>
      <c r="D612" s="245" t="s">
        <v>232</v>
      </c>
      <c r="E612" s="245" t="s">
        <v>234</v>
      </c>
      <c r="F612" s="245" t="s">
        <v>234</v>
      </c>
      <c r="G612" s="245" t="s">
        <v>234</v>
      </c>
      <c r="H612" s="245" t="s">
        <v>234</v>
      </c>
      <c r="I612" s="245" t="s">
        <v>232</v>
      </c>
      <c r="J612" s="245" t="s">
        <v>232</v>
      </c>
      <c r="K612" s="245" t="s">
        <v>234</v>
      </c>
      <c r="L612" s="245" t="s">
        <v>234</v>
      </c>
      <c r="M612" s="245" t="s">
        <v>234</v>
      </c>
      <c r="N612" s="245" t="s">
        <v>232</v>
      </c>
      <c r="O612" s="245" t="s">
        <v>232</v>
      </c>
      <c r="P612" s="245" t="s">
        <v>232</v>
      </c>
      <c r="Q612" s="245" t="s">
        <v>234</v>
      </c>
      <c r="R612" s="245" t="s">
        <v>234</v>
      </c>
      <c r="S612" s="245" t="s">
        <v>234</v>
      </c>
      <c r="T612" s="245" t="s">
        <v>232</v>
      </c>
      <c r="U612" s="245" t="s">
        <v>232</v>
      </c>
      <c r="V612" s="245" t="s">
        <v>232</v>
      </c>
      <c r="W612" s="245" t="s">
        <v>406</v>
      </c>
      <c r="X612" s="245" t="s">
        <v>406</v>
      </c>
      <c r="Y612" s="245" t="s">
        <v>406</v>
      </c>
      <c r="Z612" s="245" t="s">
        <v>406</v>
      </c>
      <c r="AA612" s="245" t="s">
        <v>406</v>
      </c>
      <c r="AB612" s="245" t="s">
        <v>406</v>
      </c>
      <c r="AC612" s="245" t="s">
        <v>406</v>
      </c>
      <c r="AD612" s="245" t="s">
        <v>406</v>
      </c>
      <c r="AE612" s="245" t="s">
        <v>406</v>
      </c>
      <c r="AF612" s="245" t="s">
        <v>406</v>
      </c>
      <c r="AG612" s="245" t="s">
        <v>406</v>
      </c>
      <c r="AH612" s="245" t="s">
        <v>406</v>
      </c>
      <c r="AI612" s="245" t="s">
        <v>406</v>
      </c>
      <c r="AJ612" s="245" t="s">
        <v>406</v>
      </c>
      <c r="AK612" s="245" t="s">
        <v>406</v>
      </c>
      <c r="AL612" s="245" t="s">
        <v>406</v>
      </c>
      <c r="AM612" s="245" t="s">
        <v>406</v>
      </c>
      <c r="AN612" s="245" t="s">
        <v>406</v>
      </c>
      <c r="AO612" s="245" t="s">
        <v>406</v>
      </c>
      <c r="AP612" s="245" t="s">
        <v>406</v>
      </c>
    </row>
    <row r="613" spans="1:42" x14ac:dyDescent="0.3">
      <c r="A613" s="245">
        <v>122056</v>
      </c>
      <c r="B613" s="245" t="s">
        <v>549</v>
      </c>
      <c r="C613" s="245" t="s">
        <v>234</v>
      </c>
      <c r="D613" s="245" t="s">
        <v>232</v>
      </c>
      <c r="E613" s="245" t="s">
        <v>234</v>
      </c>
      <c r="F613" s="245" t="s">
        <v>234</v>
      </c>
      <c r="G613" s="245" t="s">
        <v>234</v>
      </c>
      <c r="H613" s="245" t="s">
        <v>234</v>
      </c>
      <c r="I613" s="245" t="s">
        <v>233</v>
      </c>
      <c r="J613" s="245" t="s">
        <v>234</v>
      </c>
      <c r="K613" s="245" t="s">
        <v>233</v>
      </c>
      <c r="L613" s="245" t="s">
        <v>233</v>
      </c>
      <c r="M613" s="245" t="s">
        <v>233</v>
      </c>
      <c r="N613" s="245" t="s">
        <v>233</v>
      </c>
      <c r="O613" s="245" t="s">
        <v>233</v>
      </c>
      <c r="P613" s="245" t="s">
        <v>233</v>
      </c>
      <c r="Q613" s="245" t="s">
        <v>233</v>
      </c>
      <c r="R613" s="245" t="s">
        <v>233</v>
      </c>
      <c r="S613" s="245" t="s">
        <v>233</v>
      </c>
      <c r="T613" s="245" t="s">
        <v>233</v>
      </c>
      <c r="U613" s="245" t="s">
        <v>233</v>
      </c>
      <c r="V613" s="245" t="s">
        <v>233</v>
      </c>
    </row>
    <row r="614" spans="1:42" x14ac:dyDescent="0.3">
      <c r="A614" s="245">
        <v>122059</v>
      </c>
      <c r="B614" s="245" t="s">
        <v>549</v>
      </c>
      <c r="C614" s="245" t="s">
        <v>234</v>
      </c>
      <c r="D614" s="245" t="s">
        <v>234</v>
      </c>
      <c r="E614" s="245" t="s">
        <v>234</v>
      </c>
      <c r="F614" s="245" t="s">
        <v>232</v>
      </c>
      <c r="G614" s="245" t="s">
        <v>234</v>
      </c>
      <c r="H614" s="245" t="s">
        <v>234</v>
      </c>
      <c r="I614" s="245" t="s">
        <v>232</v>
      </c>
      <c r="J614" s="245" t="s">
        <v>232</v>
      </c>
      <c r="K614" s="245" t="s">
        <v>234</v>
      </c>
      <c r="L614" s="245" t="s">
        <v>232</v>
      </c>
      <c r="M614" s="245" t="s">
        <v>233</v>
      </c>
      <c r="N614" s="245" t="s">
        <v>233</v>
      </c>
      <c r="O614" s="245" t="s">
        <v>233</v>
      </c>
      <c r="P614" s="245" t="s">
        <v>233</v>
      </c>
      <c r="Q614" s="245" t="s">
        <v>233</v>
      </c>
      <c r="R614" s="245" t="s">
        <v>233</v>
      </c>
      <c r="S614" s="245" t="s">
        <v>233</v>
      </c>
      <c r="T614" s="245" t="s">
        <v>233</v>
      </c>
      <c r="U614" s="245" t="s">
        <v>233</v>
      </c>
      <c r="V614" s="245" t="s">
        <v>233</v>
      </c>
    </row>
    <row r="615" spans="1:42" x14ac:dyDescent="0.3">
      <c r="A615" s="245">
        <v>122060</v>
      </c>
      <c r="B615" s="245" t="s">
        <v>549</v>
      </c>
      <c r="C615" s="245" t="s">
        <v>234</v>
      </c>
      <c r="D615" s="245" t="s">
        <v>234</v>
      </c>
      <c r="E615" s="245" t="s">
        <v>234</v>
      </c>
      <c r="F615" s="245" t="s">
        <v>234</v>
      </c>
      <c r="G615" s="245" t="s">
        <v>234</v>
      </c>
      <c r="H615" s="245" t="s">
        <v>234</v>
      </c>
      <c r="I615" s="245" t="s">
        <v>234</v>
      </c>
      <c r="J615" s="245" t="s">
        <v>232</v>
      </c>
      <c r="K615" s="245" t="s">
        <v>234</v>
      </c>
      <c r="L615" s="245" t="s">
        <v>234</v>
      </c>
      <c r="M615" s="245" t="s">
        <v>234</v>
      </c>
      <c r="N615" s="245" t="s">
        <v>233</v>
      </c>
      <c r="O615" s="245" t="s">
        <v>233</v>
      </c>
      <c r="P615" s="245" t="s">
        <v>233</v>
      </c>
      <c r="Q615" s="245" t="s">
        <v>234</v>
      </c>
      <c r="R615" s="245" t="s">
        <v>233</v>
      </c>
      <c r="S615" s="245" t="s">
        <v>234</v>
      </c>
      <c r="T615" s="245" t="s">
        <v>233</v>
      </c>
      <c r="U615" s="245" t="s">
        <v>234</v>
      </c>
      <c r="V615" s="245" t="s">
        <v>234</v>
      </c>
      <c r="W615" s="245" t="s">
        <v>406</v>
      </c>
      <c r="X615" s="245" t="s">
        <v>406</v>
      </c>
      <c r="Y615" s="245" t="s">
        <v>406</v>
      </c>
      <c r="Z615" s="245" t="s">
        <v>406</v>
      </c>
      <c r="AA615" s="245" t="s">
        <v>406</v>
      </c>
      <c r="AB615" s="245" t="s">
        <v>406</v>
      </c>
      <c r="AC615" s="245" t="s">
        <v>406</v>
      </c>
      <c r="AD615" s="245" t="s">
        <v>406</v>
      </c>
      <c r="AE615" s="245" t="s">
        <v>406</v>
      </c>
      <c r="AF615" s="245" t="s">
        <v>406</v>
      </c>
      <c r="AG615" s="245" t="s">
        <v>406</v>
      </c>
      <c r="AH615" s="245" t="s">
        <v>406</v>
      </c>
      <c r="AI615" s="245" t="s">
        <v>406</v>
      </c>
      <c r="AJ615" s="245" t="s">
        <v>406</v>
      </c>
      <c r="AK615" s="245" t="s">
        <v>406</v>
      </c>
      <c r="AL615" s="245" t="s">
        <v>406</v>
      </c>
      <c r="AM615" s="245" t="s">
        <v>406</v>
      </c>
      <c r="AN615" s="245" t="s">
        <v>406</v>
      </c>
      <c r="AO615" s="245" t="s">
        <v>406</v>
      </c>
      <c r="AP615" s="245" t="s">
        <v>406</v>
      </c>
    </row>
    <row r="616" spans="1:42" x14ac:dyDescent="0.3">
      <c r="A616" s="245">
        <v>122063</v>
      </c>
      <c r="B616" s="245" t="s">
        <v>549</v>
      </c>
      <c r="C616" s="245" t="s">
        <v>234</v>
      </c>
      <c r="D616" s="245" t="s">
        <v>234</v>
      </c>
      <c r="E616" s="245" t="s">
        <v>232</v>
      </c>
      <c r="F616" s="245" t="s">
        <v>234</v>
      </c>
      <c r="G616" s="245" t="s">
        <v>234</v>
      </c>
      <c r="H616" s="245" t="s">
        <v>232</v>
      </c>
      <c r="I616" s="245" t="s">
        <v>234</v>
      </c>
      <c r="J616" s="245" t="s">
        <v>234</v>
      </c>
      <c r="K616" s="245" t="s">
        <v>234</v>
      </c>
      <c r="L616" s="245" t="s">
        <v>233</v>
      </c>
      <c r="M616" s="245" t="s">
        <v>234</v>
      </c>
      <c r="N616" s="245" t="s">
        <v>234</v>
      </c>
      <c r="O616" s="245" t="s">
        <v>234</v>
      </c>
      <c r="P616" s="245" t="s">
        <v>234</v>
      </c>
      <c r="Q616" s="245" t="s">
        <v>234</v>
      </c>
      <c r="R616" s="245" t="s">
        <v>233</v>
      </c>
      <c r="S616" s="245" t="s">
        <v>233</v>
      </c>
      <c r="T616" s="245" t="s">
        <v>233</v>
      </c>
      <c r="U616" s="245" t="s">
        <v>233</v>
      </c>
      <c r="V616" s="245" t="s">
        <v>233</v>
      </c>
      <c r="W616" s="245" t="s">
        <v>406</v>
      </c>
      <c r="X616" s="245" t="s">
        <v>406</v>
      </c>
      <c r="Y616" s="245" t="s">
        <v>406</v>
      </c>
      <c r="Z616" s="245" t="s">
        <v>406</v>
      </c>
      <c r="AA616" s="245" t="s">
        <v>406</v>
      </c>
      <c r="AB616" s="245" t="s">
        <v>406</v>
      </c>
      <c r="AC616" s="245" t="s">
        <v>406</v>
      </c>
      <c r="AD616" s="245" t="s">
        <v>406</v>
      </c>
      <c r="AE616" s="245" t="s">
        <v>406</v>
      </c>
      <c r="AF616" s="245" t="s">
        <v>406</v>
      </c>
      <c r="AG616" s="245" t="s">
        <v>406</v>
      </c>
      <c r="AH616" s="245" t="s">
        <v>406</v>
      </c>
      <c r="AI616" s="245" t="s">
        <v>406</v>
      </c>
      <c r="AJ616" s="245" t="s">
        <v>406</v>
      </c>
      <c r="AK616" s="245" t="s">
        <v>406</v>
      </c>
      <c r="AL616" s="245" t="s">
        <v>406</v>
      </c>
      <c r="AM616" s="245" t="s">
        <v>406</v>
      </c>
      <c r="AN616" s="245" t="s">
        <v>406</v>
      </c>
      <c r="AO616" s="245" t="s">
        <v>406</v>
      </c>
      <c r="AP616" s="245" t="s">
        <v>406</v>
      </c>
    </row>
    <row r="617" spans="1:42" x14ac:dyDescent="0.3">
      <c r="A617" s="245">
        <v>122064</v>
      </c>
      <c r="B617" s="245" t="s">
        <v>549</v>
      </c>
      <c r="C617" s="245" t="s">
        <v>232</v>
      </c>
      <c r="D617" s="245" t="s">
        <v>232</v>
      </c>
      <c r="E617" s="245" t="s">
        <v>232</v>
      </c>
      <c r="F617" s="245" t="s">
        <v>232</v>
      </c>
      <c r="G617" s="245" t="s">
        <v>232</v>
      </c>
      <c r="H617" s="245" t="s">
        <v>234</v>
      </c>
      <c r="I617" s="245" t="s">
        <v>234</v>
      </c>
      <c r="J617" s="245" t="s">
        <v>232</v>
      </c>
      <c r="K617" s="245" t="s">
        <v>234</v>
      </c>
      <c r="L617" s="245" t="s">
        <v>232</v>
      </c>
      <c r="M617" s="245" t="s">
        <v>234</v>
      </c>
      <c r="N617" s="245" t="s">
        <v>234</v>
      </c>
      <c r="O617" s="245" t="s">
        <v>234</v>
      </c>
      <c r="P617" s="245" t="s">
        <v>233</v>
      </c>
      <c r="Q617" s="245" t="s">
        <v>234</v>
      </c>
      <c r="R617" s="245" t="s">
        <v>234</v>
      </c>
      <c r="S617" s="245" t="s">
        <v>234</v>
      </c>
      <c r="T617" s="245" t="s">
        <v>233</v>
      </c>
      <c r="U617" s="245" t="s">
        <v>234</v>
      </c>
      <c r="V617" s="245" t="s">
        <v>234</v>
      </c>
      <c r="W617" s="245" t="s">
        <v>406</v>
      </c>
      <c r="X617" s="245" t="s">
        <v>406</v>
      </c>
      <c r="Y617" s="245" t="s">
        <v>406</v>
      </c>
      <c r="Z617" s="245" t="s">
        <v>406</v>
      </c>
      <c r="AA617" s="245" t="s">
        <v>406</v>
      </c>
      <c r="AB617" s="245" t="s">
        <v>406</v>
      </c>
      <c r="AC617" s="245" t="s">
        <v>406</v>
      </c>
      <c r="AD617" s="245" t="s">
        <v>406</v>
      </c>
      <c r="AE617" s="245" t="s">
        <v>406</v>
      </c>
      <c r="AF617" s="245" t="s">
        <v>406</v>
      </c>
      <c r="AG617" s="245" t="s">
        <v>406</v>
      </c>
      <c r="AH617" s="245" t="s">
        <v>406</v>
      </c>
      <c r="AI617" s="245" t="s">
        <v>406</v>
      </c>
      <c r="AJ617" s="245" t="s">
        <v>406</v>
      </c>
      <c r="AK617" s="245" t="s">
        <v>406</v>
      </c>
      <c r="AL617" s="245" t="s">
        <v>406</v>
      </c>
      <c r="AM617" s="245" t="s">
        <v>406</v>
      </c>
      <c r="AN617" s="245" t="s">
        <v>406</v>
      </c>
      <c r="AO617" s="245" t="s">
        <v>406</v>
      </c>
      <c r="AP617" s="245" t="s">
        <v>406</v>
      </c>
    </row>
    <row r="618" spans="1:42" x14ac:dyDescent="0.3">
      <c r="A618" s="245">
        <v>122070</v>
      </c>
      <c r="B618" s="245" t="s">
        <v>549</v>
      </c>
      <c r="C618" s="245" t="s">
        <v>234</v>
      </c>
      <c r="D618" s="245" t="s">
        <v>232</v>
      </c>
      <c r="E618" s="245" t="s">
        <v>234</v>
      </c>
      <c r="F618" s="245" t="s">
        <v>234</v>
      </c>
      <c r="G618" s="245" t="s">
        <v>234</v>
      </c>
      <c r="H618" s="245" t="s">
        <v>234</v>
      </c>
      <c r="I618" s="245" t="s">
        <v>234</v>
      </c>
      <c r="J618" s="245" t="s">
        <v>234</v>
      </c>
      <c r="K618" s="245" t="s">
        <v>234</v>
      </c>
      <c r="L618" s="245" t="s">
        <v>234</v>
      </c>
      <c r="M618" s="245" t="s">
        <v>234</v>
      </c>
      <c r="N618" s="245" t="s">
        <v>234</v>
      </c>
      <c r="O618" s="245" t="s">
        <v>232</v>
      </c>
      <c r="P618" s="245" t="s">
        <v>234</v>
      </c>
      <c r="Q618" s="245" t="s">
        <v>232</v>
      </c>
      <c r="R618" s="245" t="s">
        <v>234</v>
      </c>
      <c r="S618" s="245" t="s">
        <v>234</v>
      </c>
      <c r="T618" s="245" t="s">
        <v>233</v>
      </c>
      <c r="U618" s="245" t="s">
        <v>234</v>
      </c>
      <c r="V618" s="245" t="s">
        <v>234</v>
      </c>
      <c r="W618" s="245" t="s">
        <v>406</v>
      </c>
      <c r="X618" s="245" t="s">
        <v>406</v>
      </c>
      <c r="Y618" s="245" t="s">
        <v>406</v>
      </c>
      <c r="Z618" s="245" t="s">
        <v>406</v>
      </c>
      <c r="AA618" s="245" t="s">
        <v>406</v>
      </c>
      <c r="AB618" s="245" t="s">
        <v>406</v>
      </c>
      <c r="AC618" s="245" t="s">
        <v>406</v>
      </c>
      <c r="AD618" s="245" t="s">
        <v>406</v>
      </c>
      <c r="AE618" s="245" t="s">
        <v>406</v>
      </c>
      <c r="AF618" s="245" t="s">
        <v>406</v>
      </c>
      <c r="AG618" s="245" t="s">
        <v>406</v>
      </c>
      <c r="AH618" s="245" t="s">
        <v>406</v>
      </c>
      <c r="AI618" s="245" t="s">
        <v>406</v>
      </c>
      <c r="AJ618" s="245" t="s">
        <v>406</v>
      </c>
      <c r="AK618" s="245" t="s">
        <v>406</v>
      </c>
      <c r="AL618" s="245" t="s">
        <v>406</v>
      </c>
      <c r="AM618" s="245" t="s">
        <v>406</v>
      </c>
      <c r="AN618" s="245" t="s">
        <v>406</v>
      </c>
      <c r="AO618" s="245" t="s">
        <v>406</v>
      </c>
      <c r="AP618" s="245" t="s">
        <v>406</v>
      </c>
    </row>
    <row r="619" spans="1:42" x14ac:dyDescent="0.3">
      <c r="A619" s="245">
        <v>122071</v>
      </c>
      <c r="B619" s="245" t="s">
        <v>549</v>
      </c>
      <c r="C619" s="245" t="s">
        <v>234</v>
      </c>
      <c r="D619" s="245" t="s">
        <v>232</v>
      </c>
      <c r="E619" s="245" t="s">
        <v>234</v>
      </c>
      <c r="F619" s="245" t="s">
        <v>234</v>
      </c>
      <c r="G619" s="245" t="s">
        <v>232</v>
      </c>
      <c r="H619" s="245" t="s">
        <v>234</v>
      </c>
      <c r="I619" s="245" t="s">
        <v>232</v>
      </c>
      <c r="J619" s="245" t="s">
        <v>234</v>
      </c>
      <c r="K619" s="245" t="s">
        <v>234</v>
      </c>
      <c r="L619" s="245" t="s">
        <v>234</v>
      </c>
      <c r="M619" s="245" t="s">
        <v>232</v>
      </c>
      <c r="N619" s="245" t="s">
        <v>234</v>
      </c>
      <c r="O619" s="245" t="s">
        <v>234</v>
      </c>
      <c r="P619" s="245" t="s">
        <v>232</v>
      </c>
      <c r="Q619" s="245" t="s">
        <v>234</v>
      </c>
      <c r="R619" s="245" t="s">
        <v>234</v>
      </c>
      <c r="S619" s="245" t="s">
        <v>233</v>
      </c>
      <c r="T619" s="245" t="s">
        <v>233</v>
      </c>
      <c r="U619" s="245" t="s">
        <v>234</v>
      </c>
      <c r="V619" s="245" t="s">
        <v>233</v>
      </c>
      <c r="W619" s="245" t="s">
        <v>406</v>
      </c>
      <c r="X619" s="245" t="s">
        <v>406</v>
      </c>
      <c r="Y619" s="245" t="s">
        <v>406</v>
      </c>
      <c r="Z619" s="245" t="s">
        <v>406</v>
      </c>
      <c r="AA619" s="245" t="s">
        <v>406</v>
      </c>
      <c r="AB619" s="245" t="s">
        <v>406</v>
      </c>
      <c r="AC619" s="245" t="s">
        <v>406</v>
      </c>
      <c r="AD619" s="245" t="s">
        <v>406</v>
      </c>
      <c r="AE619" s="245" t="s">
        <v>406</v>
      </c>
      <c r="AF619" s="245" t="s">
        <v>406</v>
      </c>
      <c r="AG619" s="245" t="s">
        <v>406</v>
      </c>
      <c r="AH619" s="245" t="s">
        <v>406</v>
      </c>
      <c r="AI619" s="245" t="s">
        <v>406</v>
      </c>
      <c r="AJ619" s="245" t="s">
        <v>406</v>
      </c>
      <c r="AK619" s="245" t="s">
        <v>406</v>
      </c>
      <c r="AL619" s="245" t="s">
        <v>406</v>
      </c>
      <c r="AM619" s="245" t="s">
        <v>406</v>
      </c>
      <c r="AN619" s="245" t="s">
        <v>406</v>
      </c>
      <c r="AO619" s="245" t="s">
        <v>406</v>
      </c>
      <c r="AP619" s="245" t="s">
        <v>406</v>
      </c>
    </row>
    <row r="620" spans="1:42" x14ac:dyDescent="0.3">
      <c r="A620" s="245">
        <v>122076</v>
      </c>
      <c r="B620" s="245" t="s">
        <v>549</v>
      </c>
      <c r="C620" s="245" t="s">
        <v>232</v>
      </c>
      <c r="D620" s="245" t="s">
        <v>234</v>
      </c>
      <c r="E620" s="245" t="s">
        <v>232</v>
      </c>
      <c r="F620" s="245" t="s">
        <v>234</v>
      </c>
      <c r="G620" s="245" t="s">
        <v>234</v>
      </c>
      <c r="H620" s="245" t="s">
        <v>234</v>
      </c>
      <c r="I620" s="245" t="s">
        <v>233</v>
      </c>
      <c r="J620" s="245" t="s">
        <v>234</v>
      </c>
      <c r="K620" s="245" t="s">
        <v>234</v>
      </c>
      <c r="L620" s="245" t="s">
        <v>234</v>
      </c>
      <c r="M620" s="245" t="s">
        <v>232</v>
      </c>
      <c r="N620" s="245" t="s">
        <v>232</v>
      </c>
      <c r="O620" s="245" t="s">
        <v>232</v>
      </c>
      <c r="P620" s="245" t="s">
        <v>232</v>
      </c>
      <c r="Q620" s="245" t="s">
        <v>234</v>
      </c>
      <c r="R620" s="245" t="s">
        <v>233</v>
      </c>
      <c r="S620" s="245" t="s">
        <v>233</v>
      </c>
      <c r="T620" s="245" t="s">
        <v>233</v>
      </c>
      <c r="U620" s="245" t="s">
        <v>233</v>
      </c>
      <c r="V620" s="245" t="s">
        <v>233</v>
      </c>
      <c r="W620" s="245" t="s">
        <v>406</v>
      </c>
      <c r="X620" s="245" t="s">
        <v>406</v>
      </c>
      <c r="Y620" s="245" t="s">
        <v>406</v>
      </c>
      <c r="Z620" s="245" t="s">
        <v>406</v>
      </c>
      <c r="AA620" s="245" t="s">
        <v>406</v>
      </c>
      <c r="AB620" s="245" t="s">
        <v>406</v>
      </c>
      <c r="AC620" s="245" t="s">
        <v>406</v>
      </c>
      <c r="AD620" s="245" t="s">
        <v>406</v>
      </c>
      <c r="AE620" s="245" t="s">
        <v>406</v>
      </c>
      <c r="AF620" s="245" t="s">
        <v>406</v>
      </c>
      <c r="AG620" s="245" t="s">
        <v>406</v>
      </c>
      <c r="AH620" s="245" t="s">
        <v>406</v>
      </c>
      <c r="AI620" s="245" t="s">
        <v>406</v>
      </c>
      <c r="AJ620" s="245" t="s">
        <v>406</v>
      </c>
      <c r="AK620" s="245" t="s">
        <v>406</v>
      </c>
      <c r="AL620" s="245" t="s">
        <v>406</v>
      </c>
      <c r="AM620" s="245" t="s">
        <v>406</v>
      </c>
      <c r="AN620" s="245" t="s">
        <v>406</v>
      </c>
      <c r="AO620" s="245" t="s">
        <v>406</v>
      </c>
      <c r="AP620" s="245" t="s">
        <v>406</v>
      </c>
    </row>
    <row r="621" spans="1:42" x14ac:dyDescent="0.3">
      <c r="A621" s="245">
        <v>122078</v>
      </c>
      <c r="B621" s="245" t="s">
        <v>549</v>
      </c>
      <c r="C621" s="245" t="s">
        <v>234</v>
      </c>
      <c r="D621" s="245" t="s">
        <v>232</v>
      </c>
      <c r="E621" s="245" t="s">
        <v>232</v>
      </c>
      <c r="F621" s="245" t="s">
        <v>234</v>
      </c>
      <c r="G621" s="245" t="s">
        <v>232</v>
      </c>
      <c r="H621" s="245" t="s">
        <v>234</v>
      </c>
      <c r="I621" s="245" t="s">
        <v>232</v>
      </c>
      <c r="J621" s="245" t="s">
        <v>232</v>
      </c>
      <c r="K621" s="245" t="s">
        <v>234</v>
      </c>
      <c r="L621" s="245" t="s">
        <v>232</v>
      </c>
      <c r="M621" s="245" t="s">
        <v>234</v>
      </c>
      <c r="N621" s="245" t="s">
        <v>232</v>
      </c>
      <c r="O621" s="245" t="s">
        <v>232</v>
      </c>
      <c r="P621" s="245" t="s">
        <v>234</v>
      </c>
      <c r="Q621" s="245" t="s">
        <v>234</v>
      </c>
      <c r="R621" s="245" t="s">
        <v>234</v>
      </c>
      <c r="S621" s="245" t="s">
        <v>234</v>
      </c>
      <c r="T621" s="245" t="s">
        <v>232</v>
      </c>
      <c r="U621" s="245" t="s">
        <v>232</v>
      </c>
      <c r="V621" s="245" t="s">
        <v>234</v>
      </c>
      <c r="W621" s="245" t="s">
        <v>406</v>
      </c>
      <c r="X621" s="245" t="s">
        <v>406</v>
      </c>
      <c r="Y621" s="245" t="s">
        <v>406</v>
      </c>
      <c r="Z621" s="245" t="s">
        <v>406</v>
      </c>
      <c r="AA621" s="245" t="s">
        <v>406</v>
      </c>
      <c r="AB621" s="245" t="s">
        <v>406</v>
      </c>
      <c r="AC621" s="245" t="s">
        <v>406</v>
      </c>
      <c r="AD621" s="245" t="s">
        <v>406</v>
      </c>
      <c r="AE621" s="245" t="s">
        <v>406</v>
      </c>
      <c r="AF621" s="245" t="s">
        <v>406</v>
      </c>
      <c r="AG621" s="245" t="s">
        <v>406</v>
      </c>
      <c r="AH621" s="245" t="s">
        <v>406</v>
      </c>
      <c r="AI621" s="245" t="s">
        <v>406</v>
      </c>
      <c r="AJ621" s="245" t="s">
        <v>406</v>
      </c>
      <c r="AK621" s="245" t="s">
        <v>406</v>
      </c>
      <c r="AL621" s="245" t="s">
        <v>406</v>
      </c>
      <c r="AM621" s="245" t="s">
        <v>406</v>
      </c>
      <c r="AN621" s="245" t="s">
        <v>406</v>
      </c>
      <c r="AO621" s="245" t="s">
        <v>406</v>
      </c>
      <c r="AP621" s="245" t="s">
        <v>406</v>
      </c>
    </row>
    <row r="622" spans="1:42" x14ac:dyDescent="0.3">
      <c r="A622" s="245">
        <v>122079</v>
      </c>
      <c r="B622" s="245" t="s">
        <v>549</v>
      </c>
      <c r="C622" s="245" t="s">
        <v>234</v>
      </c>
      <c r="D622" s="245" t="s">
        <v>234</v>
      </c>
      <c r="E622" s="245" t="s">
        <v>232</v>
      </c>
      <c r="F622" s="245" t="s">
        <v>234</v>
      </c>
      <c r="G622" s="245" t="s">
        <v>232</v>
      </c>
      <c r="H622" s="245" t="s">
        <v>234</v>
      </c>
      <c r="I622" s="245" t="s">
        <v>232</v>
      </c>
      <c r="J622" s="245" t="s">
        <v>232</v>
      </c>
      <c r="K622" s="245" t="s">
        <v>232</v>
      </c>
      <c r="L622" s="245" t="s">
        <v>232</v>
      </c>
      <c r="M622" s="245" t="s">
        <v>234</v>
      </c>
      <c r="N622" s="245" t="s">
        <v>232</v>
      </c>
      <c r="O622" s="245" t="s">
        <v>232</v>
      </c>
      <c r="P622" s="245" t="s">
        <v>234</v>
      </c>
      <c r="Q622" s="245" t="s">
        <v>232</v>
      </c>
      <c r="R622" s="245" t="s">
        <v>234</v>
      </c>
      <c r="S622" s="245" t="s">
        <v>234</v>
      </c>
      <c r="T622" s="245" t="s">
        <v>234</v>
      </c>
      <c r="U622" s="245" t="s">
        <v>232</v>
      </c>
      <c r="V622" s="245" t="s">
        <v>234</v>
      </c>
      <c r="W622" s="245" t="s">
        <v>406</v>
      </c>
      <c r="X622" s="245" t="s">
        <v>406</v>
      </c>
      <c r="Y622" s="245" t="s">
        <v>406</v>
      </c>
      <c r="Z622" s="245" t="s">
        <v>406</v>
      </c>
      <c r="AA622" s="245" t="s">
        <v>406</v>
      </c>
      <c r="AB622" s="245" t="s">
        <v>406</v>
      </c>
      <c r="AC622" s="245" t="s">
        <v>406</v>
      </c>
      <c r="AD622" s="245" t="s">
        <v>406</v>
      </c>
      <c r="AE622" s="245" t="s">
        <v>406</v>
      </c>
      <c r="AF622" s="245" t="s">
        <v>406</v>
      </c>
      <c r="AG622" s="245" t="s">
        <v>406</v>
      </c>
      <c r="AH622" s="245" t="s">
        <v>406</v>
      </c>
      <c r="AI622" s="245" t="s">
        <v>406</v>
      </c>
      <c r="AJ622" s="245" t="s">
        <v>406</v>
      </c>
      <c r="AK622" s="245" t="s">
        <v>406</v>
      </c>
      <c r="AL622" s="245" t="s">
        <v>406</v>
      </c>
      <c r="AM622" s="245" t="s">
        <v>406</v>
      </c>
      <c r="AN622" s="245" t="s">
        <v>406</v>
      </c>
      <c r="AO622" s="245" t="s">
        <v>406</v>
      </c>
      <c r="AP622" s="245" t="s">
        <v>406</v>
      </c>
    </row>
    <row r="623" spans="1:42" x14ac:dyDescent="0.3">
      <c r="A623" s="245">
        <v>122083</v>
      </c>
      <c r="B623" s="245" t="s">
        <v>549</v>
      </c>
      <c r="C623" s="245" t="s">
        <v>234</v>
      </c>
      <c r="D623" s="245" t="s">
        <v>232</v>
      </c>
      <c r="E623" s="245" t="s">
        <v>234</v>
      </c>
      <c r="F623" s="245" t="s">
        <v>234</v>
      </c>
      <c r="G623" s="245" t="s">
        <v>234</v>
      </c>
      <c r="H623" s="245" t="s">
        <v>232</v>
      </c>
      <c r="I623" s="245" t="s">
        <v>233</v>
      </c>
      <c r="J623" s="245" t="s">
        <v>234</v>
      </c>
      <c r="K623" s="245" t="s">
        <v>232</v>
      </c>
      <c r="L623" s="245" t="s">
        <v>233</v>
      </c>
      <c r="M623" s="245" t="s">
        <v>233</v>
      </c>
      <c r="N623" s="245" t="s">
        <v>233</v>
      </c>
      <c r="O623" s="245" t="s">
        <v>233</v>
      </c>
      <c r="P623" s="245" t="s">
        <v>234</v>
      </c>
      <c r="Q623" s="245" t="s">
        <v>233</v>
      </c>
      <c r="R623" s="245" t="s">
        <v>233</v>
      </c>
      <c r="S623" s="245" t="s">
        <v>233</v>
      </c>
      <c r="T623" s="245" t="s">
        <v>233</v>
      </c>
      <c r="U623" s="245" t="s">
        <v>233</v>
      </c>
      <c r="V623" s="245" t="s">
        <v>233</v>
      </c>
    </row>
    <row r="624" spans="1:42" x14ac:dyDescent="0.3">
      <c r="A624" s="245">
        <v>122085</v>
      </c>
      <c r="B624" s="245" t="s">
        <v>549</v>
      </c>
      <c r="C624" s="245" t="s">
        <v>234</v>
      </c>
      <c r="D624" s="245" t="s">
        <v>234</v>
      </c>
      <c r="E624" s="245" t="s">
        <v>232</v>
      </c>
      <c r="F624" s="245" t="s">
        <v>234</v>
      </c>
      <c r="G624" s="245" t="s">
        <v>234</v>
      </c>
      <c r="H624" s="245" t="s">
        <v>234</v>
      </c>
      <c r="I624" s="245" t="s">
        <v>232</v>
      </c>
      <c r="J624" s="245" t="s">
        <v>232</v>
      </c>
      <c r="K624" s="245" t="s">
        <v>234</v>
      </c>
      <c r="L624" s="245" t="s">
        <v>234</v>
      </c>
      <c r="M624" s="245" t="s">
        <v>232</v>
      </c>
      <c r="N624" s="245" t="s">
        <v>232</v>
      </c>
      <c r="O624" s="245" t="s">
        <v>234</v>
      </c>
      <c r="P624" s="245" t="s">
        <v>232</v>
      </c>
      <c r="Q624" s="245" t="s">
        <v>232</v>
      </c>
      <c r="R624" s="245" t="s">
        <v>232</v>
      </c>
      <c r="S624" s="245" t="s">
        <v>232</v>
      </c>
      <c r="T624" s="245" t="s">
        <v>232</v>
      </c>
      <c r="U624" s="245" t="s">
        <v>232</v>
      </c>
      <c r="V624" s="245" t="s">
        <v>234</v>
      </c>
      <c r="W624" s="245" t="s">
        <v>406</v>
      </c>
      <c r="X624" s="245" t="s">
        <v>406</v>
      </c>
      <c r="Y624" s="245" t="s">
        <v>406</v>
      </c>
      <c r="Z624" s="245" t="s">
        <v>406</v>
      </c>
      <c r="AA624" s="245" t="s">
        <v>406</v>
      </c>
      <c r="AB624" s="245" t="s">
        <v>406</v>
      </c>
      <c r="AC624" s="245" t="s">
        <v>406</v>
      </c>
      <c r="AD624" s="245" t="s">
        <v>406</v>
      </c>
      <c r="AE624" s="245" t="s">
        <v>406</v>
      </c>
      <c r="AF624" s="245" t="s">
        <v>406</v>
      </c>
      <c r="AG624" s="245" t="s">
        <v>406</v>
      </c>
      <c r="AH624" s="245" t="s">
        <v>406</v>
      </c>
      <c r="AI624" s="245" t="s">
        <v>406</v>
      </c>
      <c r="AJ624" s="245" t="s">
        <v>406</v>
      </c>
      <c r="AK624" s="245" t="s">
        <v>406</v>
      </c>
      <c r="AL624" s="245" t="s">
        <v>406</v>
      </c>
      <c r="AM624" s="245" t="s">
        <v>406</v>
      </c>
      <c r="AN624" s="245" t="s">
        <v>406</v>
      </c>
      <c r="AO624" s="245" t="s">
        <v>406</v>
      </c>
      <c r="AP624" s="245" t="s">
        <v>406</v>
      </c>
    </row>
    <row r="625" spans="1:42" x14ac:dyDescent="0.3">
      <c r="A625" s="245">
        <v>122091</v>
      </c>
      <c r="B625" s="245" t="s">
        <v>549</v>
      </c>
      <c r="C625" s="245" t="s">
        <v>234</v>
      </c>
      <c r="D625" s="245" t="s">
        <v>232</v>
      </c>
      <c r="E625" s="245" t="s">
        <v>232</v>
      </c>
      <c r="F625" s="245" t="s">
        <v>232</v>
      </c>
      <c r="G625" s="245" t="s">
        <v>234</v>
      </c>
      <c r="H625" s="245" t="s">
        <v>234</v>
      </c>
      <c r="I625" s="245" t="s">
        <v>234</v>
      </c>
      <c r="J625" s="245" t="s">
        <v>234</v>
      </c>
      <c r="K625" s="245" t="s">
        <v>234</v>
      </c>
      <c r="L625" s="245" t="s">
        <v>232</v>
      </c>
      <c r="M625" s="245" t="s">
        <v>233</v>
      </c>
      <c r="N625" s="245" t="s">
        <v>233</v>
      </c>
      <c r="O625" s="245" t="s">
        <v>233</v>
      </c>
      <c r="P625" s="245" t="s">
        <v>233</v>
      </c>
      <c r="Q625" s="245" t="s">
        <v>233</v>
      </c>
      <c r="R625" s="245" t="s">
        <v>233</v>
      </c>
      <c r="S625" s="245" t="s">
        <v>233</v>
      </c>
      <c r="T625" s="245" t="s">
        <v>233</v>
      </c>
      <c r="U625" s="245" t="s">
        <v>233</v>
      </c>
      <c r="V625" s="245" t="s">
        <v>233</v>
      </c>
      <c r="W625" s="245" t="s">
        <v>233</v>
      </c>
      <c r="X625" s="245" t="s">
        <v>233</v>
      </c>
      <c r="Y625" s="245" t="s">
        <v>406</v>
      </c>
      <c r="Z625" s="245" t="s">
        <v>406</v>
      </c>
      <c r="AA625" s="245" t="s">
        <v>406</v>
      </c>
      <c r="AB625" s="245" t="s">
        <v>406</v>
      </c>
      <c r="AC625" s="245" t="s">
        <v>406</v>
      </c>
      <c r="AD625" s="245" t="s">
        <v>406</v>
      </c>
      <c r="AE625" s="245" t="s">
        <v>406</v>
      </c>
      <c r="AF625" s="245" t="s">
        <v>406</v>
      </c>
      <c r="AG625" s="245" t="s">
        <v>406</v>
      </c>
      <c r="AH625" s="245" t="s">
        <v>406</v>
      </c>
      <c r="AI625" s="245" t="s">
        <v>406</v>
      </c>
      <c r="AJ625" s="245" t="s">
        <v>406</v>
      </c>
      <c r="AK625" s="245" t="s">
        <v>406</v>
      </c>
      <c r="AL625" s="245" t="s">
        <v>406</v>
      </c>
      <c r="AM625" s="245" t="s">
        <v>406</v>
      </c>
      <c r="AN625" s="245" t="s">
        <v>406</v>
      </c>
      <c r="AO625" s="245" t="s">
        <v>406</v>
      </c>
      <c r="AP625" s="245" t="s">
        <v>406</v>
      </c>
    </row>
    <row r="626" spans="1:42" x14ac:dyDescent="0.3">
      <c r="A626" s="245">
        <v>122093</v>
      </c>
      <c r="B626" s="245" t="s">
        <v>549</v>
      </c>
      <c r="C626" s="245" t="s">
        <v>234</v>
      </c>
      <c r="D626" s="245" t="s">
        <v>234</v>
      </c>
      <c r="E626" s="245" t="s">
        <v>232</v>
      </c>
      <c r="F626" s="245" t="s">
        <v>232</v>
      </c>
      <c r="G626" s="245" t="s">
        <v>234</v>
      </c>
      <c r="H626" s="245" t="s">
        <v>234</v>
      </c>
      <c r="I626" s="245" t="s">
        <v>232</v>
      </c>
      <c r="J626" s="245" t="s">
        <v>232</v>
      </c>
      <c r="K626" s="245" t="s">
        <v>234</v>
      </c>
      <c r="L626" s="245" t="s">
        <v>232</v>
      </c>
      <c r="M626" s="245" t="s">
        <v>234</v>
      </c>
      <c r="N626" s="245" t="s">
        <v>233</v>
      </c>
      <c r="O626" s="245" t="s">
        <v>234</v>
      </c>
      <c r="P626" s="245" t="s">
        <v>233</v>
      </c>
      <c r="Q626" s="245" t="s">
        <v>233</v>
      </c>
      <c r="R626" s="245" t="s">
        <v>233</v>
      </c>
      <c r="S626" s="245" t="s">
        <v>233</v>
      </c>
      <c r="T626" s="245" t="s">
        <v>233</v>
      </c>
      <c r="U626" s="245" t="s">
        <v>233</v>
      </c>
      <c r="V626" s="245" t="s">
        <v>233</v>
      </c>
    </row>
    <row r="627" spans="1:42" x14ac:dyDescent="0.3">
      <c r="A627" s="245">
        <v>122101</v>
      </c>
      <c r="B627" s="245" t="s">
        <v>549</v>
      </c>
      <c r="C627" s="245" t="s">
        <v>232</v>
      </c>
      <c r="D627" s="245" t="s">
        <v>233</v>
      </c>
      <c r="E627" s="245" t="s">
        <v>233</v>
      </c>
      <c r="F627" s="245" t="s">
        <v>233</v>
      </c>
      <c r="G627" s="245" t="s">
        <v>234</v>
      </c>
      <c r="H627" s="245" t="s">
        <v>232</v>
      </c>
      <c r="I627" s="245" t="s">
        <v>233</v>
      </c>
      <c r="J627" s="245" t="s">
        <v>233</v>
      </c>
      <c r="K627" s="245" t="s">
        <v>233</v>
      </c>
      <c r="L627" s="245" t="s">
        <v>232</v>
      </c>
      <c r="M627" s="245" t="s">
        <v>232</v>
      </c>
      <c r="N627" s="245" t="s">
        <v>232</v>
      </c>
      <c r="O627" s="245" t="s">
        <v>233</v>
      </c>
      <c r="P627" s="245" t="s">
        <v>234</v>
      </c>
      <c r="Q627" s="245" t="s">
        <v>232</v>
      </c>
      <c r="R627" s="245" t="s">
        <v>232</v>
      </c>
      <c r="S627" s="245" t="s">
        <v>233</v>
      </c>
      <c r="T627" s="245" t="s">
        <v>234</v>
      </c>
      <c r="U627" s="245" t="s">
        <v>233</v>
      </c>
      <c r="V627" s="245" t="s">
        <v>232</v>
      </c>
    </row>
    <row r="628" spans="1:42" x14ac:dyDescent="0.3">
      <c r="A628" s="245">
        <v>122108</v>
      </c>
      <c r="B628" s="245" t="s">
        <v>549</v>
      </c>
      <c r="C628" s="245" t="s">
        <v>234</v>
      </c>
      <c r="D628" s="245" t="s">
        <v>234</v>
      </c>
      <c r="E628" s="245" t="s">
        <v>234</v>
      </c>
      <c r="F628" s="245" t="s">
        <v>234</v>
      </c>
      <c r="G628" s="245" t="s">
        <v>232</v>
      </c>
      <c r="H628" s="245" t="s">
        <v>234</v>
      </c>
      <c r="I628" s="245" t="s">
        <v>234</v>
      </c>
      <c r="J628" s="245" t="s">
        <v>234</v>
      </c>
      <c r="K628" s="245" t="s">
        <v>234</v>
      </c>
      <c r="L628" s="245" t="s">
        <v>234</v>
      </c>
      <c r="M628" s="245" t="s">
        <v>233</v>
      </c>
      <c r="N628" s="245" t="s">
        <v>233</v>
      </c>
      <c r="O628" s="245" t="s">
        <v>233</v>
      </c>
      <c r="P628" s="245" t="s">
        <v>233</v>
      </c>
      <c r="Q628" s="245" t="s">
        <v>233</v>
      </c>
      <c r="R628" s="245" t="s">
        <v>233</v>
      </c>
      <c r="S628" s="245" t="s">
        <v>233</v>
      </c>
      <c r="T628" s="245" t="s">
        <v>233</v>
      </c>
      <c r="U628" s="245" t="s">
        <v>233</v>
      </c>
      <c r="V628" s="245" t="s">
        <v>233</v>
      </c>
    </row>
    <row r="629" spans="1:42" x14ac:dyDescent="0.3">
      <c r="A629" s="245">
        <v>122111</v>
      </c>
      <c r="B629" s="245" t="s">
        <v>549</v>
      </c>
      <c r="C629" s="245" t="s">
        <v>234</v>
      </c>
      <c r="D629" s="245" t="s">
        <v>232</v>
      </c>
      <c r="E629" s="245" t="s">
        <v>232</v>
      </c>
      <c r="F629" s="245" t="s">
        <v>234</v>
      </c>
      <c r="G629" s="245" t="s">
        <v>232</v>
      </c>
      <c r="H629" s="245" t="s">
        <v>232</v>
      </c>
      <c r="I629" s="245" t="s">
        <v>232</v>
      </c>
      <c r="J629" s="245" t="s">
        <v>232</v>
      </c>
      <c r="K629" s="245" t="s">
        <v>234</v>
      </c>
      <c r="L629" s="245" t="s">
        <v>233</v>
      </c>
      <c r="M629" s="245" t="s">
        <v>234</v>
      </c>
      <c r="N629" s="245" t="s">
        <v>234</v>
      </c>
      <c r="O629" s="245" t="s">
        <v>234</v>
      </c>
      <c r="P629" s="245" t="s">
        <v>234</v>
      </c>
      <c r="Q629" s="245" t="s">
        <v>234</v>
      </c>
      <c r="R629" s="245" t="s">
        <v>233</v>
      </c>
      <c r="S629" s="245" t="s">
        <v>233</v>
      </c>
      <c r="T629" s="245" t="s">
        <v>233</v>
      </c>
      <c r="U629" s="245" t="s">
        <v>233</v>
      </c>
      <c r="V629" s="245" t="s">
        <v>233</v>
      </c>
      <c r="W629" s="245" t="s">
        <v>406</v>
      </c>
      <c r="X629" s="245" t="s">
        <v>406</v>
      </c>
      <c r="Y629" s="245" t="s">
        <v>406</v>
      </c>
      <c r="Z629" s="245" t="s">
        <v>406</v>
      </c>
      <c r="AA629" s="245" t="s">
        <v>406</v>
      </c>
      <c r="AB629" s="245" t="s">
        <v>406</v>
      </c>
      <c r="AC629" s="245" t="s">
        <v>406</v>
      </c>
      <c r="AD629" s="245" t="s">
        <v>406</v>
      </c>
      <c r="AE629" s="245" t="s">
        <v>406</v>
      </c>
      <c r="AF629" s="245" t="s">
        <v>406</v>
      </c>
      <c r="AG629" s="245" t="s">
        <v>406</v>
      </c>
      <c r="AH629" s="245" t="s">
        <v>406</v>
      </c>
      <c r="AI629" s="245" t="s">
        <v>406</v>
      </c>
      <c r="AJ629" s="245" t="s">
        <v>406</v>
      </c>
      <c r="AK629" s="245" t="s">
        <v>406</v>
      </c>
      <c r="AL629" s="245" t="s">
        <v>406</v>
      </c>
      <c r="AM629" s="245" t="s">
        <v>406</v>
      </c>
      <c r="AN629" s="245" t="s">
        <v>406</v>
      </c>
      <c r="AO629" s="245" t="s">
        <v>406</v>
      </c>
      <c r="AP629" s="245" t="s">
        <v>406</v>
      </c>
    </row>
    <row r="630" spans="1:42" x14ac:dyDescent="0.3">
      <c r="A630" s="245">
        <v>122114</v>
      </c>
      <c r="B630" s="245" t="s">
        <v>549</v>
      </c>
      <c r="C630" s="245" t="s">
        <v>234</v>
      </c>
      <c r="D630" s="245" t="s">
        <v>234</v>
      </c>
      <c r="E630" s="245" t="s">
        <v>232</v>
      </c>
      <c r="F630" s="245" t="s">
        <v>234</v>
      </c>
      <c r="G630" s="245" t="s">
        <v>234</v>
      </c>
      <c r="H630" s="245" t="s">
        <v>234</v>
      </c>
      <c r="I630" s="245" t="s">
        <v>232</v>
      </c>
      <c r="J630" s="245" t="s">
        <v>234</v>
      </c>
      <c r="K630" s="245" t="s">
        <v>232</v>
      </c>
      <c r="L630" s="245" t="s">
        <v>234</v>
      </c>
      <c r="M630" s="245" t="s">
        <v>233</v>
      </c>
      <c r="N630" s="245" t="s">
        <v>233</v>
      </c>
      <c r="O630" s="245" t="s">
        <v>233</v>
      </c>
      <c r="P630" s="245" t="s">
        <v>234</v>
      </c>
      <c r="Q630" s="245" t="s">
        <v>234</v>
      </c>
      <c r="R630" s="245" t="s">
        <v>234</v>
      </c>
      <c r="S630" s="245" t="s">
        <v>233</v>
      </c>
      <c r="T630" s="245" t="s">
        <v>233</v>
      </c>
      <c r="U630" s="245" t="s">
        <v>234</v>
      </c>
      <c r="V630" s="245" t="s">
        <v>234</v>
      </c>
      <c r="W630" s="245" t="s">
        <v>406</v>
      </c>
      <c r="X630" s="245" t="s">
        <v>406</v>
      </c>
      <c r="Y630" s="245" t="s">
        <v>406</v>
      </c>
      <c r="Z630" s="245" t="s">
        <v>406</v>
      </c>
      <c r="AA630" s="245" t="s">
        <v>406</v>
      </c>
      <c r="AB630" s="245" t="s">
        <v>406</v>
      </c>
      <c r="AC630" s="245" t="s">
        <v>406</v>
      </c>
      <c r="AD630" s="245" t="s">
        <v>406</v>
      </c>
      <c r="AE630" s="245" t="s">
        <v>406</v>
      </c>
      <c r="AF630" s="245" t="s">
        <v>406</v>
      </c>
      <c r="AG630" s="245" t="s">
        <v>406</v>
      </c>
      <c r="AH630" s="245" t="s">
        <v>406</v>
      </c>
      <c r="AI630" s="245" t="s">
        <v>406</v>
      </c>
      <c r="AJ630" s="245" t="s">
        <v>406</v>
      </c>
      <c r="AK630" s="245" t="s">
        <v>406</v>
      </c>
      <c r="AL630" s="245" t="s">
        <v>406</v>
      </c>
      <c r="AM630" s="245" t="s">
        <v>406</v>
      </c>
      <c r="AN630" s="245" t="s">
        <v>406</v>
      </c>
      <c r="AO630" s="245" t="s">
        <v>406</v>
      </c>
      <c r="AP630" s="245" t="s">
        <v>406</v>
      </c>
    </row>
    <row r="631" spans="1:42" x14ac:dyDescent="0.3">
      <c r="A631" s="245">
        <v>122116</v>
      </c>
      <c r="B631" s="245" t="s">
        <v>549</v>
      </c>
      <c r="C631" s="245" t="s">
        <v>234</v>
      </c>
      <c r="D631" s="245" t="s">
        <v>234</v>
      </c>
      <c r="E631" s="245" t="s">
        <v>234</v>
      </c>
      <c r="F631" s="245" t="s">
        <v>234</v>
      </c>
      <c r="G631" s="245" t="s">
        <v>233</v>
      </c>
      <c r="H631" s="245" t="s">
        <v>234</v>
      </c>
      <c r="I631" s="245" t="s">
        <v>233</v>
      </c>
      <c r="J631" s="245" t="s">
        <v>234</v>
      </c>
      <c r="K631" s="245" t="s">
        <v>234</v>
      </c>
      <c r="L631" s="245" t="s">
        <v>233</v>
      </c>
      <c r="M631" s="245" t="s">
        <v>234</v>
      </c>
      <c r="N631" s="245" t="s">
        <v>234</v>
      </c>
      <c r="O631" s="245" t="s">
        <v>233</v>
      </c>
      <c r="P631" s="245" t="s">
        <v>234</v>
      </c>
      <c r="Q631" s="245" t="s">
        <v>234</v>
      </c>
      <c r="R631" s="245" t="s">
        <v>234</v>
      </c>
      <c r="S631" s="245" t="s">
        <v>233</v>
      </c>
      <c r="T631" s="245" t="s">
        <v>233</v>
      </c>
      <c r="U631" s="245" t="s">
        <v>233</v>
      </c>
      <c r="V631" s="245" t="s">
        <v>233</v>
      </c>
      <c r="W631" s="245" t="s">
        <v>406</v>
      </c>
      <c r="X631" s="245" t="s">
        <v>406</v>
      </c>
      <c r="Y631" s="245" t="s">
        <v>406</v>
      </c>
      <c r="Z631" s="245" t="s">
        <v>406</v>
      </c>
      <c r="AA631" s="245" t="s">
        <v>406</v>
      </c>
      <c r="AB631" s="245" t="s">
        <v>406</v>
      </c>
      <c r="AC631" s="245" t="s">
        <v>406</v>
      </c>
      <c r="AD631" s="245" t="s">
        <v>406</v>
      </c>
      <c r="AE631" s="245" t="s">
        <v>406</v>
      </c>
      <c r="AF631" s="245" t="s">
        <v>406</v>
      </c>
      <c r="AG631" s="245" t="s">
        <v>406</v>
      </c>
      <c r="AH631" s="245" t="s">
        <v>406</v>
      </c>
      <c r="AI631" s="245" t="s">
        <v>406</v>
      </c>
      <c r="AJ631" s="245" t="s">
        <v>406</v>
      </c>
      <c r="AK631" s="245" t="s">
        <v>406</v>
      </c>
      <c r="AL631" s="245" t="s">
        <v>406</v>
      </c>
      <c r="AM631" s="245" t="s">
        <v>406</v>
      </c>
      <c r="AN631" s="245" t="s">
        <v>406</v>
      </c>
      <c r="AO631" s="245" t="s">
        <v>406</v>
      </c>
      <c r="AP631" s="245" t="s">
        <v>406</v>
      </c>
    </row>
    <row r="632" spans="1:42" x14ac:dyDescent="0.3">
      <c r="A632" s="245">
        <v>122120</v>
      </c>
      <c r="B632" s="245" t="s">
        <v>549</v>
      </c>
      <c r="C632" s="245" t="s">
        <v>234</v>
      </c>
      <c r="D632" s="245" t="s">
        <v>234</v>
      </c>
      <c r="E632" s="245" t="s">
        <v>234</v>
      </c>
      <c r="F632" s="245" t="s">
        <v>234</v>
      </c>
      <c r="G632" s="245" t="s">
        <v>234</v>
      </c>
      <c r="H632" s="245" t="s">
        <v>234</v>
      </c>
      <c r="I632" s="245" t="s">
        <v>234</v>
      </c>
      <c r="J632" s="245" t="s">
        <v>234</v>
      </c>
      <c r="K632" s="245" t="s">
        <v>234</v>
      </c>
      <c r="L632" s="245" t="s">
        <v>234</v>
      </c>
      <c r="M632" s="245" t="s">
        <v>232</v>
      </c>
      <c r="N632" s="245" t="s">
        <v>232</v>
      </c>
      <c r="O632" s="245" t="s">
        <v>234</v>
      </c>
      <c r="P632" s="245" t="s">
        <v>234</v>
      </c>
      <c r="Q632" s="245" t="s">
        <v>234</v>
      </c>
      <c r="R632" s="245" t="s">
        <v>232</v>
      </c>
      <c r="S632" s="245" t="s">
        <v>232</v>
      </c>
      <c r="T632" s="245" t="s">
        <v>234</v>
      </c>
      <c r="U632" s="245" t="s">
        <v>232</v>
      </c>
      <c r="V632" s="245" t="s">
        <v>234</v>
      </c>
      <c r="W632" s="245" t="s">
        <v>406</v>
      </c>
      <c r="X632" s="245" t="s">
        <v>406</v>
      </c>
      <c r="Y632" s="245" t="s">
        <v>406</v>
      </c>
      <c r="Z632" s="245" t="s">
        <v>406</v>
      </c>
      <c r="AA632" s="245" t="s">
        <v>406</v>
      </c>
      <c r="AB632" s="245" t="s">
        <v>406</v>
      </c>
      <c r="AC632" s="245" t="s">
        <v>406</v>
      </c>
      <c r="AD632" s="245" t="s">
        <v>406</v>
      </c>
      <c r="AE632" s="245" t="s">
        <v>406</v>
      </c>
      <c r="AF632" s="245" t="s">
        <v>406</v>
      </c>
      <c r="AG632" s="245" t="s">
        <v>406</v>
      </c>
      <c r="AH632" s="245" t="s">
        <v>406</v>
      </c>
      <c r="AI632" s="245" t="s">
        <v>406</v>
      </c>
      <c r="AJ632" s="245" t="s">
        <v>406</v>
      </c>
      <c r="AK632" s="245" t="s">
        <v>406</v>
      </c>
      <c r="AL632" s="245" t="s">
        <v>406</v>
      </c>
      <c r="AM632" s="245" t="s">
        <v>406</v>
      </c>
      <c r="AN632" s="245" t="s">
        <v>406</v>
      </c>
      <c r="AO632" s="245" t="s">
        <v>406</v>
      </c>
      <c r="AP632" s="245" t="s">
        <v>406</v>
      </c>
    </row>
    <row r="633" spans="1:42" x14ac:dyDescent="0.3">
      <c r="A633" s="245">
        <v>122126</v>
      </c>
      <c r="B633" s="245" t="s">
        <v>549</v>
      </c>
      <c r="C633" s="245" t="s">
        <v>232</v>
      </c>
      <c r="D633" s="245" t="s">
        <v>234</v>
      </c>
      <c r="E633" s="245" t="s">
        <v>232</v>
      </c>
      <c r="F633" s="245" t="s">
        <v>234</v>
      </c>
      <c r="G633" s="245" t="s">
        <v>234</v>
      </c>
      <c r="H633" s="245" t="s">
        <v>234</v>
      </c>
      <c r="I633" s="245" t="s">
        <v>234</v>
      </c>
      <c r="J633" s="245" t="s">
        <v>234</v>
      </c>
      <c r="K633" s="245" t="s">
        <v>234</v>
      </c>
      <c r="L633" s="245" t="s">
        <v>232</v>
      </c>
      <c r="M633" s="245" t="s">
        <v>233</v>
      </c>
      <c r="N633" s="245" t="s">
        <v>233</v>
      </c>
      <c r="O633" s="245" t="s">
        <v>233</v>
      </c>
      <c r="P633" s="245" t="s">
        <v>234</v>
      </c>
      <c r="Q633" s="245" t="s">
        <v>234</v>
      </c>
      <c r="R633" s="245" t="s">
        <v>233</v>
      </c>
      <c r="S633" s="245" t="s">
        <v>233</v>
      </c>
      <c r="T633" s="245" t="s">
        <v>233</v>
      </c>
      <c r="U633" s="245" t="s">
        <v>233</v>
      </c>
      <c r="V633" s="245" t="s">
        <v>233</v>
      </c>
      <c r="W633" s="245" t="s">
        <v>406</v>
      </c>
      <c r="X633" s="245" t="s">
        <v>406</v>
      </c>
      <c r="Y633" s="245" t="s">
        <v>406</v>
      </c>
      <c r="Z633" s="245" t="s">
        <v>406</v>
      </c>
      <c r="AA633" s="245" t="s">
        <v>406</v>
      </c>
      <c r="AB633" s="245" t="s">
        <v>406</v>
      </c>
      <c r="AC633" s="245" t="s">
        <v>406</v>
      </c>
      <c r="AD633" s="245" t="s">
        <v>406</v>
      </c>
      <c r="AE633" s="245" t="s">
        <v>406</v>
      </c>
      <c r="AF633" s="245" t="s">
        <v>406</v>
      </c>
      <c r="AG633" s="245" t="s">
        <v>406</v>
      </c>
      <c r="AH633" s="245" t="s">
        <v>406</v>
      </c>
      <c r="AI633" s="245" t="s">
        <v>406</v>
      </c>
      <c r="AJ633" s="245" t="s">
        <v>406</v>
      </c>
      <c r="AK633" s="245" t="s">
        <v>406</v>
      </c>
      <c r="AL633" s="245" t="s">
        <v>406</v>
      </c>
      <c r="AM633" s="245" t="s">
        <v>406</v>
      </c>
      <c r="AN633" s="245" t="s">
        <v>406</v>
      </c>
      <c r="AO633" s="245" t="s">
        <v>406</v>
      </c>
      <c r="AP633" s="245" t="s">
        <v>406</v>
      </c>
    </row>
    <row r="634" spans="1:42" x14ac:dyDescent="0.3">
      <c r="A634" s="245">
        <v>122128</v>
      </c>
      <c r="B634" s="245" t="s">
        <v>549</v>
      </c>
      <c r="C634" s="245" t="s">
        <v>234</v>
      </c>
      <c r="D634" s="245" t="s">
        <v>232</v>
      </c>
      <c r="E634" s="245" t="s">
        <v>234</v>
      </c>
      <c r="F634" s="245" t="s">
        <v>234</v>
      </c>
      <c r="G634" s="245" t="s">
        <v>232</v>
      </c>
      <c r="H634" s="245" t="s">
        <v>234</v>
      </c>
      <c r="I634" s="245" t="s">
        <v>233</v>
      </c>
      <c r="J634" s="245" t="s">
        <v>232</v>
      </c>
      <c r="K634" s="245" t="s">
        <v>234</v>
      </c>
      <c r="L634" s="245" t="s">
        <v>232</v>
      </c>
      <c r="M634" s="245" t="s">
        <v>233</v>
      </c>
      <c r="N634" s="245" t="s">
        <v>232</v>
      </c>
      <c r="O634" s="245" t="s">
        <v>233</v>
      </c>
      <c r="P634" s="245" t="s">
        <v>234</v>
      </c>
      <c r="Q634" s="245" t="s">
        <v>233</v>
      </c>
      <c r="R634" s="245" t="s">
        <v>233</v>
      </c>
      <c r="S634" s="245" t="s">
        <v>233</v>
      </c>
      <c r="T634" s="245" t="s">
        <v>233</v>
      </c>
      <c r="U634" s="245" t="s">
        <v>234</v>
      </c>
      <c r="V634" s="245" t="s">
        <v>233</v>
      </c>
      <c r="W634" s="245" t="s">
        <v>406</v>
      </c>
      <c r="X634" s="245" t="s">
        <v>406</v>
      </c>
      <c r="Y634" s="245" t="s">
        <v>406</v>
      </c>
      <c r="Z634" s="245" t="s">
        <v>406</v>
      </c>
      <c r="AA634" s="245" t="s">
        <v>406</v>
      </c>
      <c r="AB634" s="245" t="s">
        <v>406</v>
      </c>
      <c r="AC634" s="245" t="s">
        <v>406</v>
      </c>
      <c r="AD634" s="245" t="s">
        <v>406</v>
      </c>
      <c r="AE634" s="245" t="s">
        <v>406</v>
      </c>
      <c r="AF634" s="245" t="s">
        <v>406</v>
      </c>
      <c r="AG634" s="245" t="s">
        <v>406</v>
      </c>
      <c r="AH634" s="245" t="s">
        <v>406</v>
      </c>
      <c r="AI634" s="245" t="s">
        <v>406</v>
      </c>
      <c r="AJ634" s="245" t="s">
        <v>406</v>
      </c>
      <c r="AK634" s="245" t="s">
        <v>406</v>
      </c>
      <c r="AL634" s="245" t="s">
        <v>406</v>
      </c>
      <c r="AM634" s="245" t="s">
        <v>406</v>
      </c>
      <c r="AN634" s="245" t="s">
        <v>406</v>
      </c>
      <c r="AO634" s="245" t="s">
        <v>406</v>
      </c>
      <c r="AP634" s="245" t="s">
        <v>406</v>
      </c>
    </row>
    <row r="635" spans="1:42" x14ac:dyDescent="0.3">
      <c r="A635" s="245">
        <v>122129</v>
      </c>
      <c r="B635" s="245" t="s">
        <v>549</v>
      </c>
      <c r="C635" s="245" t="s">
        <v>234</v>
      </c>
      <c r="D635" s="245" t="s">
        <v>234</v>
      </c>
      <c r="E635" s="245" t="s">
        <v>232</v>
      </c>
      <c r="F635" s="245" t="s">
        <v>234</v>
      </c>
      <c r="G635" s="245" t="s">
        <v>234</v>
      </c>
      <c r="H635" s="245" t="s">
        <v>233</v>
      </c>
      <c r="I635" s="245" t="s">
        <v>233</v>
      </c>
      <c r="J635" s="245" t="s">
        <v>232</v>
      </c>
      <c r="K635" s="245" t="s">
        <v>234</v>
      </c>
      <c r="L635" s="245" t="s">
        <v>234</v>
      </c>
      <c r="M635" s="245" t="s">
        <v>233</v>
      </c>
      <c r="N635" s="245" t="s">
        <v>234</v>
      </c>
      <c r="O635" s="245" t="s">
        <v>234</v>
      </c>
      <c r="P635" s="245" t="s">
        <v>234</v>
      </c>
      <c r="Q635" s="245" t="s">
        <v>233</v>
      </c>
      <c r="R635" s="245" t="s">
        <v>233</v>
      </c>
      <c r="S635" s="245" t="s">
        <v>233</v>
      </c>
      <c r="T635" s="245" t="s">
        <v>233</v>
      </c>
      <c r="U635" s="245" t="s">
        <v>233</v>
      </c>
      <c r="V635" s="245" t="s">
        <v>233</v>
      </c>
    </row>
    <row r="636" spans="1:42" x14ac:dyDescent="0.3">
      <c r="A636" s="245">
        <v>122130</v>
      </c>
      <c r="B636" s="245" t="s">
        <v>549</v>
      </c>
      <c r="C636" s="245" t="s">
        <v>232</v>
      </c>
      <c r="D636" s="245" t="s">
        <v>232</v>
      </c>
      <c r="E636" s="245" t="s">
        <v>234</v>
      </c>
      <c r="F636" s="245" t="s">
        <v>234</v>
      </c>
      <c r="G636" s="245" t="s">
        <v>234</v>
      </c>
      <c r="H636" s="245" t="s">
        <v>234</v>
      </c>
      <c r="I636" s="245" t="s">
        <v>233</v>
      </c>
      <c r="J636" s="245" t="s">
        <v>234</v>
      </c>
      <c r="K636" s="245" t="s">
        <v>234</v>
      </c>
      <c r="L636" s="245" t="s">
        <v>233</v>
      </c>
      <c r="M636" s="245" t="s">
        <v>233</v>
      </c>
      <c r="N636" s="245" t="s">
        <v>233</v>
      </c>
      <c r="O636" s="245" t="s">
        <v>233</v>
      </c>
      <c r="P636" s="245" t="s">
        <v>233</v>
      </c>
      <c r="Q636" s="245" t="s">
        <v>233</v>
      </c>
      <c r="R636" s="245" t="s">
        <v>233</v>
      </c>
      <c r="S636" s="245" t="s">
        <v>233</v>
      </c>
      <c r="T636" s="245" t="s">
        <v>233</v>
      </c>
      <c r="U636" s="245" t="s">
        <v>233</v>
      </c>
      <c r="V636" s="245" t="s">
        <v>233</v>
      </c>
    </row>
    <row r="637" spans="1:42" x14ac:dyDescent="0.3">
      <c r="A637" s="245">
        <v>122134</v>
      </c>
      <c r="B637" s="245" t="s">
        <v>549</v>
      </c>
      <c r="C637" s="245" t="s">
        <v>234</v>
      </c>
      <c r="D637" s="245" t="s">
        <v>234</v>
      </c>
      <c r="E637" s="245" t="s">
        <v>232</v>
      </c>
      <c r="F637" s="245" t="s">
        <v>234</v>
      </c>
      <c r="G637" s="245" t="s">
        <v>232</v>
      </c>
      <c r="H637" s="245" t="s">
        <v>234</v>
      </c>
      <c r="I637" s="245" t="s">
        <v>234</v>
      </c>
      <c r="J637" s="245" t="s">
        <v>234</v>
      </c>
      <c r="K637" s="245" t="s">
        <v>234</v>
      </c>
      <c r="L637" s="245" t="s">
        <v>232</v>
      </c>
      <c r="M637" s="245" t="s">
        <v>234</v>
      </c>
      <c r="N637" s="245" t="s">
        <v>234</v>
      </c>
      <c r="O637" s="245" t="s">
        <v>233</v>
      </c>
      <c r="P637" s="245" t="s">
        <v>233</v>
      </c>
      <c r="Q637" s="245" t="s">
        <v>233</v>
      </c>
      <c r="R637" s="245" t="s">
        <v>233</v>
      </c>
      <c r="S637" s="245" t="s">
        <v>233</v>
      </c>
      <c r="T637" s="245" t="s">
        <v>233</v>
      </c>
      <c r="U637" s="245" t="s">
        <v>233</v>
      </c>
      <c r="V637" s="245" t="s">
        <v>233</v>
      </c>
      <c r="W637" s="245" t="s">
        <v>406</v>
      </c>
      <c r="X637" s="245" t="s">
        <v>406</v>
      </c>
      <c r="Y637" s="245" t="s">
        <v>406</v>
      </c>
      <c r="Z637" s="245" t="s">
        <v>406</v>
      </c>
      <c r="AA637" s="245" t="s">
        <v>406</v>
      </c>
      <c r="AB637" s="245" t="s">
        <v>406</v>
      </c>
      <c r="AC637" s="245" t="s">
        <v>406</v>
      </c>
      <c r="AD637" s="245" t="s">
        <v>406</v>
      </c>
      <c r="AE637" s="245" t="s">
        <v>406</v>
      </c>
      <c r="AF637" s="245" t="s">
        <v>406</v>
      </c>
      <c r="AG637" s="245" t="s">
        <v>406</v>
      </c>
      <c r="AH637" s="245" t="s">
        <v>406</v>
      </c>
      <c r="AI637" s="245" t="s">
        <v>406</v>
      </c>
      <c r="AJ637" s="245" t="s">
        <v>406</v>
      </c>
      <c r="AK637" s="245" t="s">
        <v>406</v>
      </c>
      <c r="AL637" s="245" t="s">
        <v>406</v>
      </c>
      <c r="AM637" s="245" t="s">
        <v>406</v>
      </c>
      <c r="AN637" s="245" t="s">
        <v>406</v>
      </c>
      <c r="AO637" s="245" t="s">
        <v>406</v>
      </c>
      <c r="AP637" s="245" t="s">
        <v>406</v>
      </c>
    </row>
    <row r="638" spans="1:42" x14ac:dyDescent="0.3">
      <c r="A638" s="245">
        <v>122136</v>
      </c>
      <c r="B638" s="245" t="s">
        <v>549</v>
      </c>
      <c r="C638" s="245" t="s">
        <v>234</v>
      </c>
      <c r="D638" s="245" t="s">
        <v>232</v>
      </c>
      <c r="E638" s="245" t="s">
        <v>234</v>
      </c>
      <c r="F638" s="245" t="s">
        <v>232</v>
      </c>
      <c r="G638" s="245" t="s">
        <v>234</v>
      </c>
      <c r="H638" s="245" t="s">
        <v>234</v>
      </c>
      <c r="I638" s="245" t="s">
        <v>232</v>
      </c>
      <c r="J638" s="245" t="s">
        <v>234</v>
      </c>
      <c r="K638" s="245" t="s">
        <v>232</v>
      </c>
      <c r="L638" s="245" t="s">
        <v>233</v>
      </c>
      <c r="M638" s="245" t="s">
        <v>234</v>
      </c>
      <c r="N638" s="245" t="s">
        <v>234</v>
      </c>
      <c r="O638" s="245" t="s">
        <v>234</v>
      </c>
      <c r="P638" s="245" t="s">
        <v>234</v>
      </c>
      <c r="Q638" s="245" t="s">
        <v>234</v>
      </c>
      <c r="R638" s="245" t="s">
        <v>234</v>
      </c>
      <c r="S638" s="245" t="s">
        <v>234</v>
      </c>
      <c r="T638" s="245" t="s">
        <v>233</v>
      </c>
      <c r="U638" s="245" t="s">
        <v>234</v>
      </c>
      <c r="V638" s="245" t="s">
        <v>234</v>
      </c>
      <c r="W638" s="245" t="s">
        <v>406</v>
      </c>
      <c r="X638" s="245" t="s">
        <v>406</v>
      </c>
      <c r="Y638" s="245" t="s">
        <v>406</v>
      </c>
      <c r="Z638" s="245" t="s">
        <v>406</v>
      </c>
      <c r="AA638" s="245" t="s">
        <v>406</v>
      </c>
      <c r="AB638" s="245" t="s">
        <v>406</v>
      </c>
      <c r="AC638" s="245" t="s">
        <v>406</v>
      </c>
      <c r="AD638" s="245" t="s">
        <v>406</v>
      </c>
      <c r="AE638" s="245" t="s">
        <v>406</v>
      </c>
      <c r="AF638" s="245" t="s">
        <v>406</v>
      </c>
      <c r="AG638" s="245" t="s">
        <v>406</v>
      </c>
      <c r="AH638" s="245" t="s">
        <v>406</v>
      </c>
      <c r="AI638" s="245" t="s">
        <v>406</v>
      </c>
      <c r="AJ638" s="245" t="s">
        <v>406</v>
      </c>
      <c r="AK638" s="245" t="s">
        <v>406</v>
      </c>
      <c r="AL638" s="245" t="s">
        <v>406</v>
      </c>
      <c r="AM638" s="245" t="s">
        <v>406</v>
      </c>
      <c r="AN638" s="245" t="s">
        <v>406</v>
      </c>
      <c r="AO638" s="245" t="s">
        <v>406</v>
      </c>
      <c r="AP638" s="245" t="s">
        <v>406</v>
      </c>
    </row>
    <row r="639" spans="1:42" x14ac:dyDescent="0.3">
      <c r="A639" s="245">
        <v>122137</v>
      </c>
      <c r="B639" s="245" t="s">
        <v>549</v>
      </c>
      <c r="C639" s="245" t="s">
        <v>234</v>
      </c>
      <c r="D639" s="245" t="s">
        <v>234</v>
      </c>
      <c r="E639" s="245" t="s">
        <v>232</v>
      </c>
      <c r="F639" s="245" t="s">
        <v>234</v>
      </c>
      <c r="G639" s="245" t="s">
        <v>234</v>
      </c>
      <c r="H639" s="245" t="s">
        <v>232</v>
      </c>
      <c r="I639" s="245" t="s">
        <v>232</v>
      </c>
      <c r="J639" s="245" t="s">
        <v>232</v>
      </c>
      <c r="K639" s="245" t="s">
        <v>234</v>
      </c>
      <c r="L639" s="245" t="s">
        <v>232</v>
      </c>
      <c r="M639" s="245" t="s">
        <v>234</v>
      </c>
      <c r="N639" s="245" t="s">
        <v>232</v>
      </c>
      <c r="O639" s="245" t="s">
        <v>232</v>
      </c>
      <c r="P639" s="245" t="s">
        <v>232</v>
      </c>
      <c r="Q639" s="245" t="s">
        <v>234</v>
      </c>
      <c r="R639" s="245" t="s">
        <v>234</v>
      </c>
      <c r="S639" s="245" t="s">
        <v>233</v>
      </c>
      <c r="T639" s="245" t="s">
        <v>234</v>
      </c>
      <c r="U639" s="245" t="s">
        <v>233</v>
      </c>
      <c r="V639" s="245" t="s">
        <v>234</v>
      </c>
      <c r="W639" s="245" t="s">
        <v>406</v>
      </c>
      <c r="X639" s="245" t="s">
        <v>406</v>
      </c>
      <c r="Y639" s="245" t="s">
        <v>406</v>
      </c>
      <c r="Z639" s="245" t="s">
        <v>406</v>
      </c>
      <c r="AA639" s="245" t="s">
        <v>406</v>
      </c>
      <c r="AB639" s="245" t="s">
        <v>406</v>
      </c>
      <c r="AC639" s="245" t="s">
        <v>406</v>
      </c>
      <c r="AD639" s="245" t="s">
        <v>406</v>
      </c>
      <c r="AE639" s="245" t="s">
        <v>406</v>
      </c>
      <c r="AF639" s="245" t="s">
        <v>406</v>
      </c>
      <c r="AG639" s="245" t="s">
        <v>406</v>
      </c>
      <c r="AH639" s="245" t="s">
        <v>406</v>
      </c>
      <c r="AI639" s="245" t="s">
        <v>406</v>
      </c>
      <c r="AJ639" s="245" t="s">
        <v>406</v>
      </c>
      <c r="AK639" s="245" t="s">
        <v>406</v>
      </c>
      <c r="AL639" s="245" t="s">
        <v>406</v>
      </c>
      <c r="AM639" s="245" t="s">
        <v>406</v>
      </c>
      <c r="AN639" s="245" t="s">
        <v>406</v>
      </c>
      <c r="AO639" s="245" t="s">
        <v>406</v>
      </c>
      <c r="AP639" s="245" t="s">
        <v>406</v>
      </c>
    </row>
    <row r="640" spans="1:42" x14ac:dyDescent="0.3">
      <c r="A640" s="245">
        <v>122147</v>
      </c>
      <c r="B640" s="245" t="s">
        <v>549</v>
      </c>
      <c r="C640" s="245" t="s">
        <v>234</v>
      </c>
      <c r="D640" s="245" t="s">
        <v>234</v>
      </c>
      <c r="E640" s="245" t="s">
        <v>234</v>
      </c>
      <c r="F640" s="245" t="s">
        <v>234</v>
      </c>
      <c r="G640" s="245" t="s">
        <v>234</v>
      </c>
      <c r="H640" s="245" t="s">
        <v>234</v>
      </c>
      <c r="I640" s="245" t="s">
        <v>234</v>
      </c>
      <c r="J640" s="245" t="s">
        <v>232</v>
      </c>
      <c r="K640" s="245" t="s">
        <v>232</v>
      </c>
      <c r="L640" s="245" t="s">
        <v>233</v>
      </c>
      <c r="M640" s="245" t="s">
        <v>233</v>
      </c>
      <c r="N640" s="245" t="s">
        <v>234</v>
      </c>
      <c r="O640" s="245" t="s">
        <v>233</v>
      </c>
      <c r="P640" s="245" t="s">
        <v>233</v>
      </c>
      <c r="Q640" s="245" t="s">
        <v>234</v>
      </c>
      <c r="R640" s="245" t="s">
        <v>233</v>
      </c>
      <c r="S640" s="245" t="s">
        <v>233</v>
      </c>
      <c r="T640" s="245" t="s">
        <v>233</v>
      </c>
      <c r="U640" s="245" t="s">
        <v>233</v>
      </c>
      <c r="V640" s="245" t="s">
        <v>233</v>
      </c>
    </row>
    <row r="641" spans="1:42" x14ac:dyDescent="0.3">
      <c r="A641" s="245">
        <v>122149</v>
      </c>
      <c r="B641" s="245" t="s">
        <v>549</v>
      </c>
      <c r="C641" s="245" t="s">
        <v>234</v>
      </c>
      <c r="D641" s="245" t="s">
        <v>234</v>
      </c>
      <c r="E641" s="245" t="s">
        <v>232</v>
      </c>
      <c r="F641" s="245" t="s">
        <v>234</v>
      </c>
      <c r="G641" s="245" t="s">
        <v>234</v>
      </c>
      <c r="H641" s="245" t="s">
        <v>234</v>
      </c>
      <c r="I641" s="245" t="s">
        <v>232</v>
      </c>
      <c r="J641" s="245" t="s">
        <v>232</v>
      </c>
      <c r="K641" s="245" t="s">
        <v>234</v>
      </c>
      <c r="L641" s="245" t="s">
        <v>233</v>
      </c>
      <c r="M641" s="245" t="s">
        <v>232</v>
      </c>
      <c r="N641" s="245" t="s">
        <v>232</v>
      </c>
      <c r="O641" s="245" t="s">
        <v>234</v>
      </c>
      <c r="P641" s="245" t="s">
        <v>232</v>
      </c>
      <c r="Q641" s="245" t="s">
        <v>233</v>
      </c>
      <c r="R641" s="245" t="s">
        <v>233</v>
      </c>
      <c r="S641" s="245" t="s">
        <v>233</v>
      </c>
      <c r="T641" s="245" t="s">
        <v>233</v>
      </c>
      <c r="U641" s="245" t="s">
        <v>234</v>
      </c>
      <c r="V641" s="245" t="s">
        <v>232</v>
      </c>
      <c r="W641" s="245" t="s">
        <v>406</v>
      </c>
      <c r="X641" s="245" t="s">
        <v>406</v>
      </c>
      <c r="Y641" s="245" t="s">
        <v>406</v>
      </c>
      <c r="Z641" s="245" t="s">
        <v>406</v>
      </c>
      <c r="AA641" s="245" t="s">
        <v>406</v>
      </c>
      <c r="AB641" s="245" t="s">
        <v>406</v>
      </c>
      <c r="AC641" s="245" t="s">
        <v>406</v>
      </c>
      <c r="AD641" s="245" t="s">
        <v>406</v>
      </c>
      <c r="AE641" s="245" t="s">
        <v>406</v>
      </c>
      <c r="AF641" s="245" t="s">
        <v>406</v>
      </c>
      <c r="AG641" s="245" t="s">
        <v>406</v>
      </c>
      <c r="AH641" s="245" t="s">
        <v>406</v>
      </c>
      <c r="AI641" s="245" t="s">
        <v>406</v>
      </c>
      <c r="AJ641" s="245" t="s">
        <v>406</v>
      </c>
      <c r="AK641" s="245" t="s">
        <v>406</v>
      </c>
      <c r="AL641" s="245" t="s">
        <v>406</v>
      </c>
      <c r="AM641" s="245" t="s">
        <v>406</v>
      </c>
      <c r="AN641" s="245" t="s">
        <v>406</v>
      </c>
      <c r="AO641" s="245" t="s">
        <v>406</v>
      </c>
      <c r="AP641" s="245" t="s">
        <v>406</v>
      </c>
    </row>
    <row r="642" spans="1:42" x14ac:dyDescent="0.3">
      <c r="A642" s="245">
        <v>122151</v>
      </c>
      <c r="B642" s="245" t="s">
        <v>549</v>
      </c>
      <c r="C642" s="245" t="s">
        <v>234</v>
      </c>
      <c r="D642" s="245" t="s">
        <v>234</v>
      </c>
      <c r="E642" s="245" t="s">
        <v>234</v>
      </c>
      <c r="F642" s="245" t="s">
        <v>234</v>
      </c>
      <c r="G642" s="245" t="s">
        <v>232</v>
      </c>
      <c r="H642" s="245" t="s">
        <v>234</v>
      </c>
      <c r="I642" s="245" t="s">
        <v>232</v>
      </c>
      <c r="J642" s="245" t="s">
        <v>232</v>
      </c>
      <c r="K642" s="245" t="s">
        <v>232</v>
      </c>
      <c r="L642" s="245" t="s">
        <v>234</v>
      </c>
      <c r="M642" s="245" t="s">
        <v>234</v>
      </c>
      <c r="N642" s="245" t="s">
        <v>232</v>
      </c>
      <c r="O642" s="245" t="s">
        <v>232</v>
      </c>
      <c r="P642" s="245" t="s">
        <v>234</v>
      </c>
      <c r="Q642" s="245" t="s">
        <v>234</v>
      </c>
      <c r="R642" s="245" t="s">
        <v>234</v>
      </c>
      <c r="S642" s="245" t="s">
        <v>234</v>
      </c>
      <c r="T642" s="245" t="s">
        <v>232</v>
      </c>
      <c r="U642" s="245" t="s">
        <v>232</v>
      </c>
      <c r="V642" s="245" t="s">
        <v>232</v>
      </c>
      <c r="W642" s="245" t="s">
        <v>406</v>
      </c>
      <c r="X642" s="245" t="s">
        <v>406</v>
      </c>
      <c r="Y642" s="245" t="s">
        <v>406</v>
      </c>
      <c r="Z642" s="245" t="s">
        <v>406</v>
      </c>
      <c r="AA642" s="245" t="s">
        <v>406</v>
      </c>
      <c r="AB642" s="245" t="s">
        <v>406</v>
      </c>
      <c r="AC642" s="245" t="s">
        <v>406</v>
      </c>
      <c r="AD642" s="245" t="s">
        <v>406</v>
      </c>
      <c r="AE642" s="245" t="s">
        <v>406</v>
      </c>
      <c r="AF642" s="245" t="s">
        <v>406</v>
      </c>
      <c r="AG642" s="245" t="s">
        <v>406</v>
      </c>
      <c r="AH642" s="245" t="s">
        <v>406</v>
      </c>
      <c r="AI642" s="245" t="s">
        <v>406</v>
      </c>
      <c r="AJ642" s="245" t="s">
        <v>406</v>
      </c>
      <c r="AK642" s="245" t="s">
        <v>406</v>
      </c>
      <c r="AL642" s="245" t="s">
        <v>406</v>
      </c>
      <c r="AM642" s="245" t="s">
        <v>406</v>
      </c>
      <c r="AN642" s="245" t="s">
        <v>406</v>
      </c>
      <c r="AO642" s="245" t="s">
        <v>406</v>
      </c>
      <c r="AP642" s="245" t="s">
        <v>406</v>
      </c>
    </row>
    <row r="643" spans="1:42" x14ac:dyDescent="0.3">
      <c r="A643" s="245">
        <v>122159</v>
      </c>
      <c r="B643" s="245" t="s">
        <v>549</v>
      </c>
      <c r="C643" s="245" t="s">
        <v>234</v>
      </c>
      <c r="D643" s="245" t="s">
        <v>234</v>
      </c>
      <c r="E643" s="245" t="s">
        <v>234</v>
      </c>
      <c r="F643" s="245" t="s">
        <v>234</v>
      </c>
      <c r="G643" s="245" t="s">
        <v>232</v>
      </c>
      <c r="H643" s="245" t="s">
        <v>234</v>
      </c>
      <c r="I643" s="245" t="s">
        <v>233</v>
      </c>
      <c r="J643" s="245" t="s">
        <v>234</v>
      </c>
      <c r="K643" s="245" t="s">
        <v>234</v>
      </c>
      <c r="L643" s="245" t="s">
        <v>232</v>
      </c>
      <c r="M643" s="245" t="s">
        <v>234</v>
      </c>
      <c r="N643" s="245" t="s">
        <v>232</v>
      </c>
      <c r="O643" s="245" t="s">
        <v>232</v>
      </c>
      <c r="P643" s="245" t="s">
        <v>234</v>
      </c>
      <c r="Q643" s="245" t="s">
        <v>232</v>
      </c>
      <c r="R643" s="245" t="s">
        <v>234</v>
      </c>
      <c r="S643" s="245" t="s">
        <v>232</v>
      </c>
      <c r="T643" s="245" t="s">
        <v>233</v>
      </c>
      <c r="U643" s="245" t="s">
        <v>232</v>
      </c>
      <c r="V643" s="245" t="s">
        <v>234</v>
      </c>
      <c r="W643" s="245" t="s">
        <v>406</v>
      </c>
      <c r="X643" s="245" t="s">
        <v>406</v>
      </c>
      <c r="Y643" s="245" t="s">
        <v>406</v>
      </c>
      <c r="Z643" s="245" t="s">
        <v>406</v>
      </c>
      <c r="AA643" s="245" t="s">
        <v>406</v>
      </c>
      <c r="AB643" s="245" t="s">
        <v>406</v>
      </c>
      <c r="AC643" s="245" t="s">
        <v>406</v>
      </c>
      <c r="AD643" s="245" t="s">
        <v>406</v>
      </c>
      <c r="AE643" s="245" t="s">
        <v>406</v>
      </c>
      <c r="AF643" s="245" t="s">
        <v>406</v>
      </c>
      <c r="AG643" s="245" t="s">
        <v>406</v>
      </c>
      <c r="AH643" s="245" t="s">
        <v>406</v>
      </c>
      <c r="AI643" s="245" t="s">
        <v>406</v>
      </c>
      <c r="AJ643" s="245" t="s">
        <v>406</v>
      </c>
      <c r="AK643" s="245" t="s">
        <v>406</v>
      </c>
      <c r="AL643" s="245" t="s">
        <v>406</v>
      </c>
      <c r="AM643" s="245" t="s">
        <v>406</v>
      </c>
      <c r="AN643" s="245" t="s">
        <v>406</v>
      </c>
      <c r="AO643" s="245" t="s">
        <v>406</v>
      </c>
      <c r="AP643" s="245" t="s">
        <v>406</v>
      </c>
    </row>
    <row r="644" spans="1:42" x14ac:dyDescent="0.3">
      <c r="A644" s="245">
        <v>122162</v>
      </c>
      <c r="B644" s="245" t="s">
        <v>549</v>
      </c>
      <c r="C644" s="245" t="s">
        <v>234</v>
      </c>
      <c r="D644" s="245" t="s">
        <v>232</v>
      </c>
      <c r="E644" s="245" t="s">
        <v>232</v>
      </c>
      <c r="F644" s="245" t="s">
        <v>234</v>
      </c>
      <c r="G644" s="245" t="s">
        <v>232</v>
      </c>
      <c r="H644" s="245" t="s">
        <v>234</v>
      </c>
      <c r="I644" s="245" t="s">
        <v>232</v>
      </c>
      <c r="J644" s="245" t="s">
        <v>234</v>
      </c>
      <c r="K644" s="245" t="s">
        <v>234</v>
      </c>
      <c r="L644" s="245" t="s">
        <v>234</v>
      </c>
      <c r="M644" s="245" t="s">
        <v>234</v>
      </c>
      <c r="N644" s="245" t="s">
        <v>232</v>
      </c>
      <c r="O644" s="245" t="s">
        <v>234</v>
      </c>
      <c r="P644" s="245" t="s">
        <v>234</v>
      </c>
      <c r="Q644" s="245" t="s">
        <v>234</v>
      </c>
      <c r="R644" s="245" t="s">
        <v>233</v>
      </c>
      <c r="S644" s="245" t="s">
        <v>233</v>
      </c>
      <c r="T644" s="245" t="s">
        <v>233</v>
      </c>
      <c r="U644" s="245" t="s">
        <v>234</v>
      </c>
      <c r="V644" s="245" t="s">
        <v>233</v>
      </c>
      <c r="W644" s="245" t="s">
        <v>406</v>
      </c>
      <c r="X644" s="245" t="s">
        <v>406</v>
      </c>
      <c r="Y644" s="245" t="s">
        <v>406</v>
      </c>
      <c r="Z644" s="245" t="s">
        <v>406</v>
      </c>
      <c r="AA644" s="245" t="s">
        <v>406</v>
      </c>
      <c r="AB644" s="245" t="s">
        <v>406</v>
      </c>
      <c r="AC644" s="245" t="s">
        <v>406</v>
      </c>
      <c r="AD644" s="245" t="s">
        <v>406</v>
      </c>
      <c r="AE644" s="245" t="s">
        <v>406</v>
      </c>
      <c r="AF644" s="245" t="s">
        <v>406</v>
      </c>
      <c r="AG644" s="245" t="s">
        <v>406</v>
      </c>
      <c r="AH644" s="245" t="s">
        <v>406</v>
      </c>
      <c r="AI644" s="245" t="s">
        <v>406</v>
      </c>
      <c r="AJ644" s="245" t="s">
        <v>406</v>
      </c>
      <c r="AK644" s="245" t="s">
        <v>406</v>
      </c>
      <c r="AL644" s="245" t="s">
        <v>406</v>
      </c>
      <c r="AM644" s="245" t="s">
        <v>406</v>
      </c>
      <c r="AN644" s="245" t="s">
        <v>406</v>
      </c>
      <c r="AO644" s="245" t="s">
        <v>406</v>
      </c>
      <c r="AP644" s="245" t="s">
        <v>406</v>
      </c>
    </row>
    <row r="645" spans="1:42" x14ac:dyDescent="0.3">
      <c r="A645" s="245">
        <v>122177</v>
      </c>
      <c r="B645" s="245" t="s">
        <v>549</v>
      </c>
      <c r="C645" s="245" t="s">
        <v>232</v>
      </c>
      <c r="D645" s="245" t="s">
        <v>232</v>
      </c>
      <c r="E645" s="245" t="s">
        <v>233</v>
      </c>
      <c r="F645" s="245" t="s">
        <v>234</v>
      </c>
      <c r="G645" s="245" t="s">
        <v>232</v>
      </c>
      <c r="H645" s="245" t="s">
        <v>232</v>
      </c>
      <c r="I645" s="245" t="s">
        <v>234</v>
      </c>
      <c r="J645" s="245" t="s">
        <v>232</v>
      </c>
      <c r="K645" s="245" t="s">
        <v>234</v>
      </c>
      <c r="L645" s="245" t="s">
        <v>232</v>
      </c>
      <c r="M645" s="245" t="s">
        <v>233</v>
      </c>
      <c r="N645" s="245" t="s">
        <v>234</v>
      </c>
      <c r="O645" s="245" t="s">
        <v>233</v>
      </c>
      <c r="P645" s="245" t="s">
        <v>234</v>
      </c>
      <c r="Q645" s="245" t="s">
        <v>234</v>
      </c>
      <c r="R645" s="245" t="s">
        <v>233</v>
      </c>
      <c r="S645" s="245" t="s">
        <v>233</v>
      </c>
      <c r="T645" s="245" t="s">
        <v>233</v>
      </c>
      <c r="U645" s="245" t="s">
        <v>233</v>
      </c>
      <c r="V645" s="245" t="s">
        <v>233</v>
      </c>
      <c r="W645" s="245" t="s">
        <v>406</v>
      </c>
      <c r="X645" s="245" t="s">
        <v>406</v>
      </c>
      <c r="Y645" s="245" t="s">
        <v>406</v>
      </c>
      <c r="Z645" s="245" t="s">
        <v>406</v>
      </c>
      <c r="AA645" s="245" t="s">
        <v>406</v>
      </c>
      <c r="AB645" s="245" t="s">
        <v>406</v>
      </c>
      <c r="AC645" s="245" t="s">
        <v>406</v>
      </c>
      <c r="AD645" s="245" t="s">
        <v>406</v>
      </c>
      <c r="AE645" s="245" t="s">
        <v>406</v>
      </c>
      <c r="AF645" s="245" t="s">
        <v>406</v>
      </c>
      <c r="AG645" s="245" t="s">
        <v>406</v>
      </c>
      <c r="AH645" s="245" t="s">
        <v>406</v>
      </c>
      <c r="AI645" s="245" t="s">
        <v>406</v>
      </c>
      <c r="AJ645" s="245" t="s">
        <v>406</v>
      </c>
      <c r="AK645" s="245" t="s">
        <v>406</v>
      </c>
      <c r="AL645" s="245" t="s">
        <v>406</v>
      </c>
      <c r="AM645" s="245" t="s">
        <v>406</v>
      </c>
      <c r="AN645" s="245" t="s">
        <v>406</v>
      </c>
      <c r="AO645" s="245" t="s">
        <v>406</v>
      </c>
      <c r="AP645" s="245" t="s">
        <v>406</v>
      </c>
    </row>
    <row r="646" spans="1:42" x14ac:dyDescent="0.3">
      <c r="A646" s="245">
        <v>122184</v>
      </c>
      <c r="B646" s="245" t="s">
        <v>549</v>
      </c>
      <c r="C646" s="245" t="s">
        <v>232</v>
      </c>
      <c r="D646" s="245" t="s">
        <v>232</v>
      </c>
      <c r="E646" s="245" t="s">
        <v>234</v>
      </c>
      <c r="F646" s="245" t="s">
        <v>232</v>
      </c>
      <c r="G646" s="245" t="s">
        <v>232</v>
      </c>
      <c r="H646" s="245" t="s">
        <v>234</v>
      </c>
      <c r="I646" s="245" t="s">
        <v>232</v>
      </c>
      <c r="J646" s="245" t="s">
        <v>232</v>
      </c>
      <c r="K646" s="245" t="s">
        <v>232</v>
      </c>
      <c r="L646" s="245" t="s">
        <v>232</v>
      </c>
      <c r="M646" s="245" t="s">
        <v>234</v>
      </c>
      <c r="N646" s="245" t="s">
        <v>234</v>
      </c>
      <c r="O646" s="245" t="s">
        <v>234</v>
      </c>
      <c r="P646" s="245" t="s">
        <v>234</v>
      </c>
      <c r="Q646" s="245" t="s">
        <v>233</v>
      </c>
      <c r="R646" s="245" t="s">
        <v>234</v>
      </c>
      <c r="S646" s="245" t="s">
        <v>233</v>
      </c>
      <c r="T646" s="245" t="s">
        <v>234</v>
      </c>
      <c r="U646" s="245" t="s">
        <v>234</v>
      </c>
      <c r="V646" s="245" t="s">
        <v>234</v>
      </c>
      <c r="W646" s="245" t="s">
        <v>406</v>
      </c>
      <c r="X646" s="245" t="s">
        <v>406</v>
      </c>
      <c r="Y646" s="245" t="s">
        <v>406</v>
      </c>
      <c r="Z646" s="245" t="s">
        <v>406</v>
      </c>
      <c r="AA646" s="245" t="s">
        <v>406</v>
      </c>
      <c r="AB646" s="245" t="s">
        <v>406</v>
      </c>
      <c r="AC646" s="245" t="s">
        <v>406</v>
      </c>
      <c r="AD646" s="245" t="s">
        <v>406</v>
      </c>
      <c r="AE646" s="245" t="s">
        <v>406</v>
      </c>
      <c r="AF646" s="245" t="s">
        <v>406</v>
      </c>
      <c r="AG646" s="245" t="s">
        <v>406</v>
      </c>
      <c r="AH646" s="245" t="s">
        <v>406</v>
      </c>
      <c r="AI646" s="245" t="s">
        <v>406</v>
      </c>
      <c r="AJ646" s="245" t="s">
        <v>406</v>
      </c>
      <c r="AK646" s="245" t="s">
        <v>406</v>
      </c>
      <c r="AL646" s="245" t="s">
        <v>406</v>
      </c>
      <c r="AM646" s="245" t="s">
        <v>406</v>
      </c>
      <c r="AN646" s="245" t="s">
        <v>406</v>
      </c>
      <c r="AO646" s="245" t="s">
        <v>406</v>
      </c>
      <c r="AP646" s="245" t="s">
        <v>406</v>
      </c>
    </row>
    <row r="647" spans="1:42" x14ac:dyDescent="0.3">
      <c r="A647" s="245">
        <v>122186</v>
      </c>
      <c r="B647" s="245" t="s">
        <v>549</v>
      </c>
      <c r="C647" s="245" t="s">
        <v>232</v>
      </c>
      <c r="D647" s="245" t="s">
        <v>234</v>
      </c>
      <c r="E647" s="245" t="s">
        <v>234</v>
      </c>
      <c r="F647" s="245" t="s">
        <v>234</v>
      </c>
      <c r="G647" s="245" t="s">
        <v>234</v>
      </c>
      <c r="H647" s="245" t="s">
        <v>234</v>
      </c>
      <c r="I647" s="245" t="s">
        <v>234</v>
      </c>
      <c r="J647" s="245" t="s">
        <v>234</v>
      </c>
      <c r="K647" s="245" t="s">
        <v>232</v>
      </c>
      <c r="L647" s="245" t="s">
        <v>234</v>
      </c>
      <c r="M647" s="245" t="s">
        <v>233</v>
      </c>
      <c r="N647" s="245" t="s">
        <v>233</v>
      </c>
      <c r="O647" s="245" t="s">
        <v>233</v>
      </c>
      <c r="P647" s="245" t="s">
        <v>233</v>
      </c>
      <c r="Q647" s="245" t="s">
        <v>233</v>
      </c>
      <c r="R647" s="245" t="s">
        <v>233</v>
      </c>
      <c r="S647" s="245" t="s">
        <v>233</v>
      </c>
      <c r="T647" s="245" t="s">
        <v>233</v>
      </c>
      <c r="U647" s="245" t="s">
        <v>233</v>
      </c>
      <c r="V647" s="245" t="s">
        <v>233</v>
      </c>
    </row>
    <row r="648" spans="1:42" x14ac:dyDescent="0.3">
      <c r="A648" s="245">
        <v>122189</v>
      </c>
      <c r="B648" s="245" t="s">
        <v>549</v>
      </c>
      <c r="C648" s="245" t="s">
        <v>234</v>
      </c>
      <c r="D648" s="245" t="s">
        <v>234</v>
      </c>
      <c r="E648" s="245" t="s">
        <v>234</v>
      </c>
      <c r="F648" s="245" t="s">
        <v>234</v>
      </c>
      <c r="G648" s="245" t="s">
        <v>232</v>
      </c>
      <c r="H648" s="245" t="s">
        <v>234</v>
      </c>
      <c r="I648" s="245" t="s">
        <v>232</v>
      </c>
      <c r="J648" s="245" t="s">
        <v>232</v>
      </c>
      <c r="K648" s="245" t="s">
        <v>234</v>
      </c>
      <c r="L648" s="245" t="s">
        <v>232</v>
      </c>
      <c r="M648" s="245" t="s">
        <v>232</v>
      </c>
      <c r="N648" s="245" t="s">
        <v>234</v>
      </c>
      <c r="O648" s="245" t="s">
        <v>234</v>
      </c>
      <c r="P648" s="245" t="s">
        <v>234</v>
      </c>
      <c r="Q648" s="245" t="s">
        <v>234</v>
      </c>
      <c r="R648" s="245" t="s">
        <v>232</v>
      </c>
      <c r="S648" s="245" t="s">
        <v>232</v>
      </c>
      <c r="T648" s="245" t="s">
        <v>232</v>
      </c>
      <c r="U648" s="245" t="s">
        <v>234</v>
      </c>
      <c r="V648" s="245" t="s">
        <v>234</v>
      </c>
      <c r="W648" s="245" t="s">
        <v>406</v>
      </c>
      <c r="X648" s="245" t="s">
        <v>406</v>
      </c>
      <c r="Y648" s="245" t="s">
        <v>406</v>
      </c>
      <c r="Z648" s="245" t="s">
        <v>406</v>
      </c>
      <c r="AA648" s="245" t="s">
        <v>406</v>
      </c>
      <c r="AB648" s="245" t="s">
        <v>406</v>
      </c>
      <c r="AC648" s="245" t="s">
        <v>406</v>
      </c>
      <c r="AD648" s="245" t="s">
        <v>406</v>
      </c>
      <c r="AE648" s="245" t="s">
        <v>406</v>
      </c>
      <c r="AF648" s="245" t="s">
        <v>406</v>
      </c>
      <c r="AG648" s="245" t="s">
        <v>406</v>
      </c>
      <c r="AH648" s="245" t="s">
        <v>406</v>
      </c>
      <c r="AI648" s="245" t="s">
        <v>406</v>
      </c>
      <c r="AJ648" s="245" t="s">
        <v>406</v>
      </c>
      <c r="AK648" s="245" t="s">
        <v>406</v>
      </c>
      <c r="AL648" s="245" t="s">
        <v>406</v>
      </c>
      <c r="AM648" s="245" t="s">
        <v>406</v>
      </c>
      <c r="AN648" s="245" t="s">
        <v>406</v>
      </c>
      <c r="AO648" s="245" t="s">
        <v>406</v>
      </c>
      <c r="AP648" s="245" t="s">
        <v>406</v>
      </c>
    </row>
    <row r="649" spans="1:42" x14ac:dyDescent="0.3">
      <c r="A649" s="245">
        <v>122201</v>
      </c>
      <c r="B649" s="245" t="s">
        <v>549</v>
      </c>
      <c r="C649" s="245" t="s">
        <v>234</v>
      </c>
      <c r="D649" s="245" t="s">
        <v>233</v>
      </c>
      <c r="E649" s="245" t="s">
        <v>233</v>
      </c>
      <c r="F649" s="245" t="s">
        <v>234</v>
      </c>
      <c r="G649" s="245" t="s">
        <v>234</v>
      </c>
      <c r="H649" s="245" t="s">
        <v>234</v>
      </c>
      <c r="I649" s="245" t="s">
        <v>234</v>
      </c>
      <c r="J649" s="245" t="s">
        <v>234</v>
      </c>
      <c r="K649" s="245" t="s">
        <v>234</v>
      </c>
      <c r="L649" s="245" t="s">
        <v>234</v>
      </c>
      <c r="M649" s="245" t="s">
        <v>234</v>
      </c>
      <c r="N649" s="245" t="s">
        <v>233</v>
      </c>
      <c r="O649" s="245" t="s">
        <v>234</v>
      </c>
      <c r="P649" s="245" t="s">
        <v>234</v>
      </c>
      <c r="Q649" s="245" t="s">
        <v>234</v>
      </c>
      <c r="R649" s="245" t="s">
        <v>233</v>
      </c>
      <c r="S649" s="245" t="s">
        <v>233</v>
      </c>
      <c r="T649" s="245" t="s">
        <v>233</v>
      </c>
      <c r="U649" s="245" t="s">
        <v>233</v>
      </c>
      <c r="V649" s="245" t="s">
        <v>233</v>
      </c>
    </row>
    <row r="650" spans="1:42" x14ac:dyDescent="0.3">
      <c r="A650" s="245">
        <v>122208</v>
      </c>
      <c r="B650" s="245" t="s">
        <v>549</v>
      </c>
      <c r="C650" s="245" t="s">
        <v>234</v>
      </c>
      <c r="D650" s="245" t="s">
        <v>234</v>
      </c>
      <c r="E650" s="245" t="s">
        <v>234</v>
      </c>
      <c r="F650" s="245" t="s">
        <v>234</v>
      </c>
      <c r="G650" s="245" t="s">
        <v>234</v>
      </c>
      <c r="H650" s="245" t="s">
        <v>234</v>
      </c>
      <c r="I650" s="245" t="s">
        <v>234</v>
      </c>
      <c r="J650" s="245" t="s">
        <v>232</v>
      </c>
      <c r="K650" s="245" t="s">
        <v>234</v>
      </c>
      <c r="L650" s="245" t="s">
        <v>234</v>
      </c>
      <c r="M650" s="245" t="s">
        <v>234</v>
      </c>
      <c r="N650" s="245" t="s">
        <v>234</v>
      </c>
      <c r="O650" s="245" t="s">
        <v>234</v>
      </c>
      <c r="P650" s="245" t="s">
        <v>233</v>
      </c>
      <c r="Q650" s="245" t="s">
        <v>234</v>
      </c>
      <c r="R650" s="245" t="s">
        <v>233</v>
      </c>
      <c r="S650" s="245" t="s">
        <v>233</v>
      </c>
      <c r="T650" s="245" t="s">
        <v>233</v>
      </c>
      <c r="U650" s="245" t="s">
        <v>233</v>
      </c>
      <c r="V650" s="245" t="s">
        <v>233</v>
      </c>
    </row>
    <row r="651" spans="1:42" x14ac:dyDescent="0.3">
      <c r="A651" s="245">
        <v>122212</v>
      </c>
      <c r="B651" s="245" t="s">
        <v>549</v>
      </c>
      <c r="C651" s="245" t="s">
        <v>233</v>
      </c>
      <c r="D651" s="245" t="s">
        <v>234</v>
      </c>
      <c r="E651" s="245" t="s">
        <v>234</v>
      </c>
      <c r="F651" s="245" t="s">
        <v>233</v>
      </c>
      <c r="G651" s="245" t="s">
        <v>233</v>
      </c>
      <c r="H651" s="245" t="s">
        <v>234</v>
      </c>
      <c r="I651" s="245" t="s">
        <v>234</v>
      </c>
      <c r="J651" s="245" t="s">
        <v>234</v>
      </c>
      <c r="K651" s="245" t="s">
        <v>234</v>
      </c>
      <c r="L651" s="245" t="s">
        <v>234</v>
      </c>
      <c r="M651" s="245" t="s">
        <v>233</v>
      </c>
      <c r="N651" s="245" t="s">
        <v>233</v>
      </c>
      <c r="O651" s="245" t="s">
        <v>233</v>
      </c>
      <c r="P651" s="245" t="s">
        <v>233</v>
      </c>
      <c r="Q651" s="245" t="s">
        <v>233</v>
      </c>
      <c r="R651" s="245" t="s">
        <v>233</v>
      </c>
      <c r="S651" s="245" t="s">
        <v>233</v>
      </c>
      <c r="T651" s="245" t="s">
        <v>233</v>
      </c>
      <c r="U651" s="245" t="s">
        <v>233</v>
      </c>
      <c r="V651" s="245" t="s">
        <v>233</v>
      </c>
    </row>
    <row r="652" spans="1:42" x14ac:dyDescent="0.3">
      <c r="A652" s="245">
        <v>122213</v>
      </c>
      <c r="B652" s="245" t="s">
        <v>549</v>
      </c>
      <c r="C652" s="245" t="s">
        <v>234</v>
      </c>
      <c r="D652" s="245" t="s">
        <v>232</v>
      </c>
      <c r="E652" s="245" t="s">
        <v>232</v>
      </c>
      <c r="F652" s="245" t="s">
        <v>234</v>
      </c>
      <c r="G652" s="245" t="s">
        <v>232</v>
      </c>
      <c r="H652" s="245" t="s">
        <v>234</v>
      </c>
      <c r="I652" s="245" t="s">
        <v>232</v>
      </c>
      <c r="J652" s="245" t="s">
        <v>234</v>
      </c>
      <c r="K652" s="245" t="s">
        <v>234</v>
      </c>
      <c r="L652" s="245" t="s">
        <v>234</v>
      </c>
      <c r="M652" s="245" t="s">
        <v>234</v>
      </c>
      <c r="N652" s="245" t="s">
        <v>233</v>
      </c>
      <c r="O652" s="245" t="s">
        <v>233</v>
      </c>
      <c r="P652" s="245" t="s">
        <v>234</v>
      </c>
      <c r="Q652" s="245" t="s">
        <v>233</v>
      </c>
      <c r="R652" s="245" t="s">
        <v>234</v>
      </c>
      <c r="S652" s="245" t="s">
        <v>233</v>
      </c>
      <c r="T652" s="245" t="s">
        <v>233</v>
      </c>
      <c r="U652" s="245" t="s">
        <v>233</v>
      </c>
      <c r="V652" s="245" t="s">
        <v>233</v>
      </c>
      <c r="W652" s="245" t="s">
        <v>406</v>
      </c>
      <c r="X652" s="245" t="s">
        <v>406</v>
      </c>
      <c r="Y652" s="245" t="s">
        <v>406</v>
      </c>
      <c r="Z652" s="245" t="s">
        <v>406</v>
      </c>
      <c r="AA652" s="245" t="s">
        <v>406</v>
      </c>
      <c r="AB652" s="245" t="s">
        <v>406</v>
      </c>
      <c r="AC652" s="245" t="s">
        <v>406</v>
      </c>
      <c r="AD652" s="245" t="s">
        <v>406</v>
      </c>
      <c r="AE652" s="245" t="s">
        <v>406</v>
      </c>
      <c r="AF652" s="245" t="s">
        <v>406</v>
      </c>
      <c r="AG652" s="245" t="s">
        <v>406</v>
      </c>
      <c r="AH652" s="245" t="s">
        <v>406</v>
      </c>
      <c r="AI652" s="245" t="s">
        <v>406</v>
      </c>
      <c r="AJ652" s="245" t="s">
        <v>406</v>
      </c>
      <c r="AK652" s="245" t="s">
        <v>406</v>
      </c>
      <c r="AL652" s="245" t="s">
        <v>406</v>
      </c>
      <c r="AM652" s="245" t="s">
        <v>406</v>
      </c>
      <c r="AN652" s="245" t="s">
        <v>406</v>
      </c>
      <c r="AO652" s="245" t="s">
        <v>406</v>
      </c>
      <c r="AP652" s="245" t="s">
        <v>406</v>
      </c>
    </row>
    <row r="653" spans="1:42" x14ac:dyDescent="0.3">
      <c r="A653" s="245">
        <v>122214</v>
      </c>
      <c r="B653" s="245" t="s">
        <v>549</v>
      </c>
      <c r="C653" s="245" t="s">
        <v>234</v>
      </c>
      <c r="D653" s="245" t="s">
        <v>234</v>
      </c>
      <c r="E653" s="245" t="s">
        <v>234</v>
      </c>
      <c r="F653" s="245" t="s">
        <v>234</v>
      </c>
      <c r="G653" s="245" t="s">
        <v>234</v>
      </c>
      <c r="H653" s="245" t="s">
        <v>234</v>
      </c>
      <c r="I653" s="245" t="s">
        <v>234</v>
      </c>
      <c r="J653" s="245" t="s">
        <v>234</v>
      </c>
      <c r="K653" s="245" t="s">
        <v>234</v>
      </c>
      <c r="L653" s="245" t="s">
        <v>234</v>
      </c>
      <c r="M653" s="245" t="s">
        <v>233</v>
      </c>
      <c r="N653" s="245" t="s">
        <v>233</v>
      </c>
      <c r="O653" s="245" t="s">
        <v>233</v>
      </c>
      <c r="P653" s="245" t="s">
        <v>233</v>
      </c>
      <c r="Q653" s="245" t="s">
        <v>233</v>
      </c>
      <c r="R653" s="245" t="s">
        <v>233</v>
      </c>
      <c r="S653" s="245" t="s">
        <v>233</v>
      </c>
      <c r="T653" s="245" t="s">
        <v>233</v>
      </c>
      <c r="U653" s="245" t="s">
        <v>233</v>
      </c>
      <c r="V653" s="245" t="s">
        <v>233</v>
      </c>
    </row>
    <row r="654" spans="1:42" x14ac:dyDescent="0.3">
      <c r="A654" s="245">
        <v>122216</v>
      </c>
      <c r="B654" s="245" t="s">
        <v>549</v>
      </c>
      <c r="C654" s="245" t="s">
        <v>234</v>
      </c>
      <c r="D654" s="245" t="s">
        <v>234</v>
      </c>
      <c r="E654" s="245" t="s">
        <v>232</v>
      </c>
      <c r="F654" s="245" t="s">
        <v>234</v>
      </c>
      <c r="G654" s="245" t="s">
        <v>234</v>
      </c>
      <c r="H654" s="245" t="s">
        <v>234</v>
      </c>
      <c r="I654" s="245" t="s">
        <v>234</v>
      </c>
      <c r="J654" s="245" t="s">
        <v>234</v>
      </c>
      <c r="K654" s="245" t="s">
        <v>232</v>
      </c>
      <c r="L654" s="245" t="s">
        <v>233</v>
      </c>
      <c r="M654" s="245" t="s">
        <v>233</v>
      </c>
      <c r="N654" s="245" t="s">
        <v>233</v>
      </c>
      <c r="O654" s="245" t="s">
        <v>233</v>
      </c>
      <c r="P654" s="245" t="s">
        <v>233</v>
      </c>
      <c r="Q654" s="245" t="s">
        <v>233</v>
      </c>
      <c r="R654" s="245" t="s">
        <v>233</v>
      </c>
      <c r="S654" s="245" t="s">
        <v>233</v>
      </c>
      <c r="T654" s="245" t="s">
        <v>233</v>
      </c>
      <c r="U654" s="245" t="s">
        <v>233</v>
      </c>
      <c r="V654" s="245" t="s">
        <v>233</v>
      </c>
    </row>
    <row r="655" spans="1:42" x14ac:dyDescent="0.3">
      <c r="A655" s="245">
        <v>122224</v>
      </c>
      <c r="B655" s="245" t="s">
        <v>549</v>
      </c>
      <c r="C655" s="245" t="s">
        <v>232</v>
      </c>
      <c r="D655" s="245" t="s">
        <v>232</v>
      </c>
      <c r="E655" s="245" t="s">
        <v>232</v>
      </c>
      <c r="F655" s="245" t="s">
        <v>232</v>
      </c>
      <c r="G655" s="245" t="s">
        <v>232</v>
      </c>
      <c r="H655" s="245" t="s">
        <v>234</v>
      </c>
      <c r="I655" s="245" t="s">
        <v>234</v>
      </c>
      <c r="J655" s="245" t="s">
        <v>232</v>
      </c>
      <c r="K655" s="245" t="s">
        <v>232</v>
      </c>
      <c r="L655" s="245" t="s">
        <v>234</v>
      </c>
      <c r="M655" s="245" t="s">
        <v>234</v>
      </c>
      <c r="N655" s="245" t="s">
        <v>234</v>
      </c>
      <c r="O655" s="245" t="s">
        <v>234</v>
      </c>
      <c r="P655" s="245" t="s">
        <v>233</v>
      </c>
      <c r="Q655" s="245" t="s">
        <v>234</v>
      </c>
      <c r="R655" s="245" t="s">
        <v>234</v>
      </c>
      <c r="S655" s="245" t="s">
        <v>234</v>
      </c>
      <c r="T655" s="245" t="s">
        <v>234</v>
      </c>
      <c r="U655" s="245" t="s">
        <v>233</v>
      </c>
      <c r="V655" s="245" t="s">
        <v>234</v>
      </c>
      <c r="W655" s="245" t="s">
        <v>406</v>
      </c>
      <c r="X655" s="245" t="s">
        <v>406</v>
      </c>
      <c r="Y655" s="245" t="s">
        <v>406</v>
      </c>
      <c r="Z655" s="245" t="s">
        <v>406</v>
      </c>
      <c r="AA655" s="245" t="s">
        <v>406</v>
      </c>
      <c r="AB655" s="245" t="s">
        <v>406</v>
      </c>
      <c r="AC655" s="245" t="s">
        <v>406</v>
      </c>
      <c r="AD655" s="245" t="s">
        <v>406</v>
      </c>
      <c r="AE655" s="245" t="s">
        <v>406</v>
      </c>
      <c r="AF655" s="245" t="s">
        <v>406</v>
      </c>
      <c r="AG655" s="245" t="s">
        <v>406</v>
      </c>
      <c r="AH655" s="245" t="s">
        <v>406</v>
      </c>
      <c r="AI655" s="245" t="s">
        <v>406</v>
      </c>
      <c r="AJ655" s="245" t="s">
        <v>406</v>
      </c>
      <c r="AK655" s="245" t="s">
        <v>406</v>
      </c>
      <c r="AL655" s="245" t="s">
        <v>406</v>
      </c>
      <c r="AM655" s="245" t="s">
        <v>406</v>
      </c>
      <c r="AN655" s="245" t="s">
        <v>406</v>
      </c>
      <c r="AO655" s="245" t="s">
        <v>406</v>
      </c>
      <c r="AP655" s="245" t="s">
        <v>406</v>
      </c>
    </row>
    <row r="656" spans="1:42" x14ac:dyDescent="0.3">
      <c r="A656" s="245">
        <v>122225</v>
      </c>
      <c r="B656" s="245" t="s">
        <v>549</v>
      </c>
      <c r="C656" s="245" t="s">
        <v>234</v>
      </c>
      <c r="D656" s="245" t="s">
        <v>234</v>
      </c>
      <c r="E656" s="245" t="s">
        <v>234</v>
      </c>
      <c r="F656" s="245" t="s">
        <v>234</v>
      </c>
      <c r="G656" s="245" t="s">
        <v>233</v>
      </c>
      <c r="H656" s="245" t="s">
        <v>234</v>
      </c>
      <c r="I656" s="245" t="s">
        <v>234</v>
      </c>
      <c r="J656" s="245" t="s">
        <v>232</v>
      </c>
      <c r="K656" s="245" t="s">
        <v>232</v>
      </c>
      <c r="L656" s="245" t="s">
        <v>234</v>
      </c>
      <c r="M656" s="245" t="s">
        <v>234</v>
      </c>
      <c r="N656" s="245" t="s">
        <v>234</v>
      </c>
      <c r="O656" s="245" t="s">
        <v>233</v>
      </c>
      <c r="P656" s="245" t="s">
        <v>232</v>
      </c>
      <c r="Q656" s="245" t="s">
        <v>233</v>
      </c>
      <c r="R656" s="245" t="s">
        <v>234</v>
      </c>
      <c r="S656" s="245" t="s">
        <v>234</v>
      </c>
      <c r="T656" s="245" t="s">
        <v>233</v>
      </c>
      <c r="U656" s="245" t="s">
        <v>232</v>
      </c>
      <c r="V656" s="245" t="s">
        <v>233</v>
      </c>
      <c r="W656" s="245" t="s">
        <v>406</v>
      </c>
      <c r="X656" s="245" t="s">
        <v>406</v>
      </c>
      <c r="Y656" s="245" t="s">
        <v>406</v>
      </c>
      <c r="Z656" s="245" t="s">
        <v>406</v>
      </c>
      <c r="AA656" s="245" t="s">
        <v>406</v>
      </c>
      <c r="AB656" s="245" t="s">
        <v>406</v>
      </c>
      <c r="AC656" s="245" t="s">
        <v>406</v>
      </c>
      <c r="AD656" s="245" t="s">
        <v>406</v>
      </c>
      <c r="AE656" s="245" t="s">
        <v>406</v>
      </c>
      <c r="AF656" s="245" t="s">
        <v>406</v>
      </c>
      <c r="AG656" s="245" t="s">
        <v>406</v>
      </c>
      <c r="AH656" s="245" t="s">
        <v>406</v>
      </c>
      <c r="AI656" s="245" t="s">
        <v>406</v>
      </c>
      <c r="AJ656" s="245" t="s">
        <v>406</v>
      </c>
      <c r="AK656" s="245" t="s">
        <v>406</v>
      </c>
      <c r="AL656" s="245" t="s">
        <v>406</v>
      </c>
      <c r="AM656" s="245" t="s">
        <v>406</v>
      </c>
      <c r="AN656" s="245" t="s">
        <v>406</v>
      </c>
      <c r="AO656" s="245" t="s">
        <v>406</v>
      </c>
      <c r="AP656" s="245" t="s">
        <v>406</v>
      </c>
    </row>
    <row r="657" spans="1:42" x14ac:dyDescent="0.3">
      <c r="A657" s="245">
        <v>122230</v>
      </c>
      <c r="B657" s="245" t="s">
        <v>549</v>
      </c>
      <c r="C657" s="245" t="s">
        <v>234</v>
      </c>
      <c r="D657" s="245" t="s">
        <v>234</v>
      </c>
      <c r="E657" s="245" t="s">
        <v>234</v>
      </c>
      <c r="F657" s="245" t="s">
        <v>234</v>
      </c>
      <c r="G657" s="245" t="s">
        <v>234</v>
      </c>
      <c r="H657" s="245" t="s">
        <v>234</v>
      </c>
      <c r="I657" s="245" t="s">
        <v>232</v>
      </c>
      <c r="J657" s="245" t="s">
        <v>234</v>
      </c>
      <c r="K657" s="245" t="s">
        <v>234</v>
      </c>
      <c r="L657" s="245" t="s">
        <v>234</v>
      </c>
      <c r="M657" s="245" t="s">
        <v>234</v>
      </c>
      <c r="N657" s="245" t="s">
        <v>233</v>
      </c>
      <c r="O657" s="245" t="s">
        <v>234</v>
      </c>
      <c r="P657" s="245" t="s">
        <v>234</v>
      </c>
      <c r="Q657" s="245" t="s">
        <v>233</v>
      </c>
      <c r="R657" s="245" t="s">
        <v>233</v>
      </c>
      <c r="S657" s="245" t="s">
        <v>233</v>
      </c>
      <c r="T657" s="245" t="s">
        <v>233</v>
      </c>
      <c r="U657" s="245" t="s">
        <v>234</v>
      </c>
      <c r="V657" s="245" t="s">
        <v>234</v>
      </c>
      <c r="W657" s="245" t="s">
        <v>406</v>
      </c>
      <c r="X657" s="245" t="s">
        <v>406</v>
      </c>
      <c r="Y657" s="245" t="s">
        <v>406</v>
      </c>
      <c r="Z657" s="245" t="s">
        <v>406</v>
      </c>
      <c r="AA657" s="245" t="s">
        <v>406</v>
      </c>
      <c r="AB657" s="245" t="s">
        <v>406</v>
      </c>
      <c r="AC657" s="245" t="s">
        <v>406</v>
      </c>
      <c r="AD657" s="245" t="s">
        <v>406</v>
      </c>
      <c r="AE657" s="245" t="s">
        <v>406</v>
      </c>
      <c r="AF657" s="245" t="s">
        <v>406</v>
      </c>
      <c r="AG657" s="245" t="s">
        <v>406</v>
      </c>
      <c r="AH657" s="245" t="s">
        <v>406</v>
      </c>
      <c r="AI657" s="245" t="s">
        <v>406</v>
      </c>
      <c r="AJ657" s="245" t="s">
        <v>406</v>
      </c>
      <c r="AK657" s="245" t="s">
        <v>406</v>
      </c>
      <c r="AL657" s="245" t="s">
        <v>406</v>
      </c>
      <c r="AM657" s="245" t="s">
        <v>406</v>
      </c>
      <c r="AN657" s="245" t="s">
        <v>406</v>
      </c>
      <c r="AO657" s="245" t="s">
        <v>406</v>
      </c>
      <c r="AP657" s="245" t="s">
        <v>406</v>
      </c>
    </row>
    <row r="658" spans="1:42" x14ac:dyDescent="0.3">
      <c r="A658" s="245">
        <v>122235</v>
      </c>
      <c r="B658" s="245" t="s">
        <v>549</v>
      </c>
      <c r="C658" s="245" t="s">
        <v>234</v>
      </c>
      <c r="D658" s="245" t="s">
        <v>234</v>
      </c>
      <c r="E658" s="245" t="s">
        <v>234</v>
      </c>
      <c r="F658" s="245" t="s">
        <v>234</v>
      </c>
      <c r="G658" s="245" t="s">
        <v>232</v>
      </c>
      <c r="H658" s="245" t="s">
        <v>234</v>
      </c>
      <c r="I658" s="245" t="s">
        <v>232</v>
      </c>
      <c r="J658" s="245" t="s">
        <v>232</v>
      </c>
      <c r="K658" s="245" t="s">
        <v>234</v>
      </c>
      <c r="L658" s="245" t="s">
        <v>232</v>
      </c>
      <c r="M658" s="245" t="s">
        <v>234</v>
      </c>
      <c r="N658" s="245" t="s">
        <v>234</v>
      </c>
      <c r="O658" s="245" t="s">
        <v>232</v>
      </c>
      <c r="P658" s="245" t="s">
        <v>232</v>
      </c>
      <c r="Q658" s="245" t="s">
        <v>232</v>
      </c>
      <c r="R658" s="245" t="s">
        <v>234</v>
      </c>
      <c r="S658" s="245" t="s">
        <v>233</v>
      </c>
      <c r="T658" s="245" t="s">
        <v>233</v>
      </c>
      <c r="U658" s="245" t="s">
        <v>233</v>
      </c>
      <c r="V658" s="245" t="s">
        <v>234</v>
      </c>
      <c r="W658" s="245" t="s">
        <v>406</v>
      </c>
      <c r="X658" s="245" t="s">
        <v>406</v>
      </c>
      <c r="Y658" s="245" t="s">
        <v>406</v>
      </c>
      <c r="Z658" s="245" t="s">
        <v>406</v>
      </c>
      <c r="AA658" s="245" t="s">
        <v>406</v>
      </c>
      <c r="AB658" s="245" t="s">
        <v>406</v>
      </c>
      <c r="AC658" s="245" t="s">
        <v>406</v>
      </c>
      <c r="AD658" s="245" t="s">
        <v>406</v>
      </c>
      <c r="AE658" s="245" t="s">
        <v>406</v>
      </c>
      <c r="AF658" s="245" t="s">
        <v>406</v>
      </c>
      <c r="AG658" s="245" t="s">
        <v>406</v>
      </c>
      <c r="AH658" s="245" t="s">
        <v>406</v>
      </c>
      <c r="AI658" s="245" t="s">
        <v>406</v>
      </c>
      <c r="AJ658" s="245" t="s">
        <v>406</v>
      </c>
      <c r="AK658" s="245" t="s">
        <v>406</v>
      </c>
      <c r="AL658" s="245" t="s">
        <v>406</v>
      </c>
      <c r="AM658" s="245" t="s">
        <v>406</v>
      </c>
      <c r="AN658" s="245" t="s">
        <v>406</v>
      </c>
      <c r="AO658" s="245" t="s">
        <v>406</v>
      </c>
      <c r="AP658" s="245" t="s">
        <v>406</v>
      </c>
    </row>
    <row r="659" spans="1:42" x14ac:dyDescent="0.3">
      <c r="A659" s="245">
        <v>122239</v>
      </c>
      <c r="B659" s="245" t="s">
        <v>549</v>
      </c>
      <c r="C659" s="245" t="s">
        <v>234</v>
      </c>
      <c r="D659" s="245" t="s">
        <v>234</v>
      </c>
      <c r="E659" s="245" t="s">
        <v>234</v>
      </c>
      <c r="F659" s="245" t="s">
        <v>234</v>
      </c>
      <c r="G659" s="245" t="s">
        <v>232</v>
      </c>
      <c r="H659" s="245" t="s">
        <v>234</v>
      </c>
      <c r="I659" s="245" t="s">
        <v>234</v>
      </c>
      <c r="J659" s="245" t="s">
        <v>234</v>
      </c>
      <c r="K659" s="245" t="s">
        <v>234</v>
      </c>
      <c r="L659" s="245" t="s">
        <v>232</v>
      </c>
      <c r="M659" s="245" t="s">
        <v>234</v>
      </c>
      <c r="N659" s="245" t="s">
        <v>232</v>
      </c>
      <c r="O659" s="245" t="s">
        <v>232</v>
      </c>
      <c r="P659" s="245" t="s">
        <v>232</v>
      </c>
      <c r="Q659" s="245" t="s">
        <v>234</v>
      </c>
      <c r="R659" s="245" t="s">
        <v>232</v>
      </c>
      <c r="S659" s="245" t="s">
        <v>234</v>
      </c>
      <c r="T659" s="245" t="s">
        <v>233</v>
      </c>
      <c r="U659" s="245" t="s">
        <v>232</v>
      </c>
      <c r="V659" s="245" t="s">
        <v>234</v>
      </c>
      <c r="W659" s="245" t="s">
        <v>406</v>
      </c>
      <c r="X659" s="245" t="s">
        <v>406</v>
      </c>
      <c r="Y659" s="245" t="s">
        <v>406</v>
      </c>
      <c r="Z659" s="245" t="s">
        <v>406</v>
      </c>
      <c r="AA659" s="245" t="s">
        <v>406</v>
      </c>
      <c r="AB659" s="245" t="s">
        <v>406</v>
      </c>
      <c r="AC659" s="245" t="s">
        <v>406</v>
      </c>
      <c r="AD659" s="245" t="s">
        <v>406</v>
      </c>
      <c r="AE659" s="245" t="s">
        <v>406</v>
      </c>
      <c r="AF659" s="245" t="s">
        <v>406</v>
      </c>
      <c r="AG659" s="245" t="s">
        <v>406</v>
      </c>
      <c r="AH659" s="245" t="s">
        <v>406</v>
      </c>
      <c r="AI659" s="245" t="s">
        <v>406</v>
      </c>
      <c r="AJ659" s="245" t="s">
        <v>406</v>
      </c>
      <c r="AK659" s="245" t="s">
        <v>406</v>
      </c>
      <c r="AL659" s="245" t="s">
        <v>406</v>
      </c>
      <c r="AM659" s="245" t="s">
        <v>406</v>
      </c>
      <c r="AN659" s="245" t="s">
        <v>406</v>
      </c>
      <c r="AO659" s="245" t="s">
        <v>406</v>
      </c>
      <c r="AP659" s="245" t="s">
        <v>406</v>
      </c>
    </row>
    <row r="660" spans="1:42" x14ac:dyDescent="0.3">
      <c r="A660" s="245">
        <v>122243</v>
      </c>
      <c r="B660" s="245" t="s">
        <v>549</v>
      </c>
      <c r="C660" s="245" t="s">
        <v>234</v>
      </c>
      <c r="D660" s="245" t="s">
        <v>234</v>
      </c>
      <c r="E660" s="245" t="s">
        <v>232</v>
      </c>
      <c r="F660" s="245" t="s">
        <v>234</v>
      </c>
      <c r="G660" s="245" t="s">
        <v>234</v>
      </c>
      <c r="H660" s="245" t="s">
        <v>234</v>
      </c>
      <c r="I660" s="245" t="s">
        <v>234</v>
      </c>
      <c r="J660" s="245" t="s">
        <v>234</v>
      </c>
      <c r="K660" s="245" t="s">
        <v>234</v>
      </c>
      <c r="L660" s="245" t="s">
        <v>234</v>
      </c>
      <c r="M660" s="245" t="s">
        <v>233</v>
      </c>
      <c r="N660" s="245" t="s">
        <v>233</v>
      </c>
      <c r="O660" s="245" t="s">
        <v>233</v>
      </c>
      <c r="P660" s="245" t="s">
        <v>233</v>
      </c>
      <c r="Q660" s="245" t="s">
        <v>233</v>
      </c>
      <c r="R660" s="245" t="s">
        <v>233</v>
      </c>
      <c r="S660" s="245" t="s">
        <v>233</v>
      </c>
      <c r="T660" s="245" t="s">
        <v>233</v>
      </c>
      <c r="U660" s="245" t="s">
        <v>233</v>
      </c>
      <c r="V660" s="245" t="s">
        <v>233</v>
      </c>
    </row>
    <row r="661" spans="1:42" x14ac:dyDescent="0.3">
      <c r="A661" s="245">
        <v>122245</v>
      </c>
      <c r="B661" s="245" t="s">
        <v>549</v>
      </c>
      <c r="C661" s="245" t="s">
        <v>234</v>
      </c>
      <c r="D661" s="245" t="s">
        <v>232</v>
      </c>
      <c r="E661" s="245" t="s">
        <v>234</v>
      </c>
      <c r="F661" s="245" t="s">
        <v>234</v>
      </c>
      <c r="G661" s="245" t="s">
        <v>232</v>
      </c>
      <c r="H661" s="245" t="s">
        <v>234</v>
      </c>
      <c r="I661" s="245" t="s">
        <v>232</v>
      </c>
      <c r="J661" s="245" t="s">
        <v>234</v>
      </c>
      <c r="K661" s="245" t="s">
        <v>234</v>
      </c>
      <c r="L661" s="245" t="s">
        <v>234</v>
      </c>
      <c r="M661" s="245" t="s">
        <v>233</v>
      </c>
      <c r="N661" s="245" t="s">
        <v>233</v>
      </c>
      <c r="O661" s="245" t="s">
        <v>233</v>
      </c>
      <c r="P661" s="245" t="s">
        <v>233</v>
      </c>
      <c r="Q661" s="245" t="s">
        <v>233</v>
      </c>
      <c r="R661" s="245" t="s">
        <v>233</v>
      </c>
      <c r="S661" s="245" t="s">
        <v>233</v>
      </c>
      <c r="T661" s="245" t="s">
        <v>233</v>
      </c>
      <c r="U661" s="245" t="s">
        <v>233</v>
      </c>
      <c r="V661" s="245" t="s">
        <v>233</v>
      </c>
    </row>
    <row r="662" spans="1:42" x14ac:dyDescent="0.3">
      <c r="A662" s="245">
        <v>122248</v>
      </c>
      <c r="B662" s="245" t="s">
        <v>549</v>
      </c>
      <c r="C662" s="245" t="s">
        <v>234</v>
      </c>
      <c r="D662" s="245" t="s">
        <v>234</v>
      </c>
      <c r="E662" s="245" t="s">
        <v>234</v>
      </c>
      <c r="F662" s="245" t="s">
        <v>232</v>
      </c>
      <c r="G662" s="245" t="s">
        <v>234</v>
      </c>
      <c r="H662" s="245" t="s">
        <v>234</v>
      </c>
      <c r="I662" s="245" t="s">
        <v>232</v>
      </c>
      <c r="J662" s="245" t="s">
        <v>234</v>
      </c>
      <c r="K662" s="245" t="s">
        <v>234</v>
      </c>
      <c r="L662" s="245" t="s">
        <v>234</v>
      </c>
      <c r="M662" s="245" t="s">
        <v>234</v>
      </c>
      <c r="N662" s="245" t="s">
        <v>233</v>
      </c>
      <c r="O662" s="245" t="s">
        <v>233</v>
      </c>
      <c r="P662" s="245" t="s">
        <v>234</v>
      </c>
      <c r="Q662" s="245" t="s">
        <v>233</v>
      </c>
      <c r="R662" s="245" t="s">
        <v>233</v>
      </c>
      <c r="S662" s="245" t="s">
        <v>233</v>
      </c>
      <c r="T662" s="245" t="s">
        <v>233</v>
      </c>
      <c r="U662" s="245" t="s">
        <v>233</v>
      </c>
      <c r="V662" s="245" t="s">
        <v>233</v>
      </c>
    </row>
    <row r="663" spans="1:42" x14ac:dyDescent="0.3">
      <c r="A663" s="245">
        <v>122250</v>
      </c>
      <c r="B663" s="245" t="s">
        <v>549</v>
      </c>
      <c r="C663" s="245" t="s">
        <v>234</v>
      </c>
      <c r="D663" s="245" t="s">
        <v>234</v>
      </c>
      <c r="E663" s="245" t="s">
        <v>232</v>
      </c>
      <c r="F663" s="245" t="s">
        <v>232</v>
      </c>
      <c r="G663" s="245" t="s">
        <v>234</v>
      </c>
      <c r="H663" s="245" t="s">
        <v>234</v>
      </c>
      <c r="I663" s="245" t="s">
        <v>232</v>
      </c>
      <c r="J663" s="245" t="s">
        <v>232</v>
      </c>
      <c r="K663" s="245" t="s">
        <v>234</v>
      </c>
      <c r="L663" s="245" t="s">
        <v>232</v>
      </c>
      <c r="M663" s="245" t="s">
        <v>232</v>
      </c>
      <c r="N663" s="245" t="s">
        <v>232</v>
      </c>
      <c r="O663" s="245" t="s">
        <v>232</v>
      </c>
      <c r="P663" s="245" t="s">
        <v>234</v>
      </c>
      <c r="Q663" s="245" t="s">
        <v>233</v>
      </c>
      <c r="R663" s="245" t="s">
        <v>233</v>
      </c>
      <c r="S663" s="245" t="s">
        <v>233</v>
      </c>
      <c r="T663" s="245" t="s">
        <v>233</v>
      </c>
      <c r="U663" s="245" t="s">
        <v>233</v>
      </c>
      <c r="V663" s="245" t="s">
        <v>234</v>
      </c>
    </row>
    <row r="664" spans="1:42" x14ac:dyDescent="0.3">
      <c r="A664" s="245">
        <v>122251</v>
      </c>
      <c r="B664" s="245" t="s">
        <v>549</v>
      </c>
      <c r="C664" s="245" t="s">
        <v>234</v>
      </c>
      <c r="D664" s="245" t="s">
        <v>232</v>
      </c>
      <c r="E664" s="245" t="s">
        <v>234</v>
      </c>
      <c r="F664" s="245" t="s">
        <v>234</v>
      </c>
      <c r="G664" s="245" t="s">
        <v>234</v>
      </c>
      <c r="H664" s="245" t="s">
        <v>234</v>
      </c>
      <c r="I664" s="245" t="s">
        <v>234</v>
      </c>
      <c r="J664" s="245" t="s">
        <v>232</v>
      </c>
      <c r="K664" s="245" t="s">
        <v>232</v>
      </c>
      <c r="L664" s="245" t="s">
        <v>234</v>
      </c>
      <c r="M664" s="245" t="s">
        <v>233</v>
      </c>
      <c r="N664" s="245" t="s">
        <v>234</v>
      </c>
      <c r="O664" s="245" t="s">
        <v>232</v>
      </c>
      <c r="P664" s="245" t="s">
        <v>232</v>
      </c>
      <c r="Q664" s="245" t="s">
        <v>234</v>
      </c>
      <c r="R664" s="245" t="s">
        <v>233</v>
      </c>
      <c r="S664" s="245" t="s">
        <v>233</v>
      </c>
      <c r="T664" s="245" t="s">
        <v>233</v>
      </c>
      <c r="U664" s="245" t="s">
        <v>233</v>
      </c>
      <c r="V664" s="245" t="s">
        <v>233</v>
      </c>
    </row>
    <row r="665" spans="1:42" x14ac:dyDescent="0.3">
      <c r="A665" s="245">
        <v>122254</v>
      </c>
      <c r="B665" s="245" t="s">
        <v>549</v>
      </c>
      <c r="C665" s="245" t="s">
        <v>234</v>
      </c>
      <c r="D665" s="245" t="s">
        <v>232</v>
      </c>
      <c r="E665" s="245" t="s">
        <v>234</v>
      </c>
      <c r="F665" s="245" t="s">
        <v>232</v>
      </c>
      <c r="G665" s="245" t="s">
        <v>232</v>
      </c>
      <c r="H665" s="245" t="s">
        <v>234</v>
      </c>
      <c r="I665" s="245" t="s">
        <v>232</v>
      </c>
      <c r="J665" s="245" t="s">
        <v>232</v>
      </c>
      <c r="K665" s="245" t="s">
        <v>234</v>
      </c>
      <c r="L665" s="245" t="s">
        <v>234</v>
      </c>
      <c r="M665" s="245" t="s">
        <v>232</v>
      </c>
      <c r="N665" s="245" t="s">
        <v>232</v>
      </c>
      <c r="O665" s="245" t="s">
        <v>232</v>
      </c>
      <c r="P665" s="245" t="s">
        <v>232</v>
      </c>
      <c r="Q665" s="245" t="s">
        <v>234</v>
      </c>
      <c r="R665" s="245" t="s">
        <v>234</v>
      </c>
      <c r="S665" s="245" t="s">
        <v>234</v>
      </c>
      <c r="T665" s="245" t="s">
        <v>233</v>
      </c>
      <c r="U665" s="245" t="s">
        <v>234</v>
      </c>
      <c r="V665" s="245" t="s">
        <v>233</v>
      </c>
    </row>
    <row r="666" spans="1:42" x14ac:dyDescent="0.3">
      <c r="A666" s="245">
        <v>122255</v>
      </c>
      <c r="B666" s="245" t="s">
        <v>549</v>
      </c>
      <c r="C666" s="245" t="s">
        <v>232</v>
      </c>
      <c r="D666" s="245" t="s">
        <v>232</v>
      </c>
      <c r="E666" s="245" t="s">
        <v>234</v>
      </c>
      <c r="F666" s="245" t="s">
        <v>234</v>
      </c>
      <c r="G666" s="245" t="s">
        <v>234</v>
      </c>
      <c r="H666" s="245" t="s">
        <v>234</v>
      </c>
      <c r="I666" s="245" t="s">
        <v>234</v>
      </c>
      <c r="J666" s="245" t="s">
        <v>232</v>
      </c>
      <c r="K666" s="245" t="s">
        <v>234</v>
      </c>
      <c r="L666" s="245" t="s">
        <v>232</v>
      </c>
      <c r="M666" s="245" t="s">
        <v>234</v>
      </c>
      <c r="N666" s="245" t="s">
        <v>234</v>
      </c>
      <c r="O666" s="245" t="s">
        <v>234</v>
      </c>
      <c r="P666" s="245" t="s">
        <v>234</v>
      </c>
      <c r="Q666" s="245" t="s">
        <v>234</v>
      </c>
      <c r="R666" s="245" t="s">
        <v>233</v>
      </c>
      <c r="S666" s="245" t="s">
        <v>233</v>
      </c>
      <c r="T666" s="245" t="s">
        <v>233</v>
      </c>
      <c r="U666" s="245" t="s">
        <v>233</v>
      </c>
      <c r="V666" s="245" t="s">
        <v>233</v>
      </c>
    </row>
    <row r="667" spans="1:42" x14ac:dyDescent="0.3">
      <c r="A667" s="245">
        <v>122260</v>
      </c>
      <c r="B667" s="245" t="s">
        <v>549</v>
      </c>
      <c r="C667" s="245" t="s">
        <v>232</v>
      </c>
      <c r="D667" s="245" t="s">
        <v>234</v>
      </c>
      <c r="E667" s="245" t="s">
        <v>233</v>
      </c>
      <c r="F667" s="245" t="s">
        <v>232</v>
      </c>
      <c r="G667" s="245" t="s">
        <v>234</v>
      </c>
      <c r="H667" s="245" t="s">
        <v>234</v>
      </c>
      <c r="I667" s="245" t="s">
        <v>233</v>
      </c>
      <c r="J667" s="245" t="s">
        <v>232</v>
      </c>
      <c r="K667" s="245" t="s">
        <v>234</v>
      </c>
      <c r="L667" s="245" t="s">
        <v>234</v>
      </c>
      <c r="M667" s="245" t="s">
        <v>232</v>
      </c>
      <c r="N667" s="245" t="s">
        <v>232</v>
      </c>
      <c r="O667" s="245" t="s">
        <v>232</v>
      </c>
      <c r="P667" s="245" t="s">
        <v>234</v>
      </c>
      <c r="Q667" s="245" t="s">
        <v>234</v>
      </c>
      <c r="R667" s="245" t="s">
        <v>234</v>
      </c>
      <c r="S667" s="245" t="s">
        <v>234</v>
      </c>
      <c r="T667" s="245" t="s">
        <v>233</v>
      </c>
      <c r="U667" s="245" t="s">
        <v>232</v>
      </c>
      <c r="V667" s="245" t="s">
        <v>234</v>
      </c>
      <c r="W667" s="245" t="s">
        <v>406</v>
      </c>
      <c r="X667" s="245" t="s">
        <v>406</v>
      </c>
      <c r="Y667" s="245" t="s">
        <v>406</v>
      </c>
      <c r="Z667" s="245" t="s">
        <v>406</v>
      </c>
      <c r="AA667" s="245" t="s">
        <v>406</v>
      </c>
      <c r="AB667" s="245" t="s">
        <v>406</v>
      </c>
      <c r="AC667" s="245" t="s">
        <v>406</v>
      </c>
      <c r="AD667" s="245" t="s">
        <v>406</v>
      </c>
      <c r="AE667" s="245" t="s">
        <v>406</v>
      </c>
      <c r="AF667" s="245" t="s">
        <v>406</v>
      </c>
      <c r="AG667" s="245" t="s">
        <v>406</v>
      </c>
      <c r="AH667" s="245" t="s">
        <v>406</v>
      </c>
      <c r="AI667" s="245" t="s">
        <v>406</v>
      </c>
      <c r="AJ667" s="245" t="s">
        <v>406</v>
      </c>
      <c r="AK667" s="245" t="s">
        <v>406</v>
      </c>
      <c r="AL667" s="245" t="s">
        <v>406</v>
      </c>
      <c r="AM667" s="245" t="s">
        <v>406</v>
      </c>
      <c r="AN667" s="245" t="s">
        <v>406</v>
      </c>
      <c r="AO667" s="245" t="s">
        <v>406</v>
      </c>
      <c r="AP667" s="245" t="s">
        <v>406</v>
      </c>
    </row>
    <row r="668" spans="1:42" x14ac:dyDescent="0.3">
      <c r="A668" s="245">
        <v>122265</v>
      </c>
      <c r="B668" s="245" t="s">
        <v>549</v>
      </c>
      <c r="C668" s="245" t="s">
        <v>234</v>
      </c>
      <c r="D668" s="245" t="s">
        <v>234</v>
      </c>
      <c r="E668" s="245" t="s">
        <v>234</v>
      </c>
      <c r="F668" s="245" t="s">
        <v>234</v>
      </c>
      <c r="G668" s="245" t="s">
        <v>234</v>
      </c>
      <c r="H668" s="245" t="s">
        <v>233</v>
      </c>
      <c r="I668" s="245" t="s">
        <v>234</v>
      </c>
      <c r="J668" s="245" t="s">
        <v>234</v>
      </c>
      <c r="K668" s="245" t="s">
        <v>234</v>
      </c>
      <c r="L668" s="245" t="s">
        <v>233</v>
      </c>
      <c r="M668" s="245" t="s">
        <v>234</v>
      </c>
      <c r="N668" s="245" t="s">
        <v>234</v>
      </c>
      <c r="O668" s="245" t="s">
        <v>234</v>
      </c>
      <c r="P668" s="245" t="s">
        <v>234</v>
      </c>
      <c r="Q668" s="245" t="s">
        <v>234</v>
      </c>
      <c r="R668" s="245" t="s">
        <v>233</v>
      </c>
      <c r="S668" s="245" t="s">
        <v>233</v>
      </c>
      <c r="T668" s="245" t="s">
        <v>233</v>
      </c>
      <c r="U668" s="245" t="s">
        <v>233</v>
      </c>
      <c r="V668" s="245" t="s">
        <v>233</v>
      </c>
    </row>
    <row r="669" spans="1:42" x14ac:dyDescent="0.3">
      <c r="A669" s="245">
        <v>122266</v>
      </c>
      <c r="B669" s="245" t="s">
        <v>549</v>
      </c>
      <c r="C669" s="245" t="s">
        <v>234</v>
      </c>
      <c r="D669" s="245" t="s">
        <v>234</v>
      </c>
      <c r="E669" s="245" t="s">
        <v>234</v>
      </c>
      <c r="F669" s="245" t="s">
        <v>234</v>
      </c>
      <c r="G669" s="245" t="s">
        <v>234</v>
      </c>
      <c r="H669" s="245" t="s">
        <v>234</v>
      </c>
      <c r="I669" s="245" t="s">
        <v>234</v>
      </c>
      <c r="J669" s="245" t="s">
        <v>234</v>
      </c>
      <c r="K669" s="245" t="s">
        <v>234</v>
      </c>
      <c r="L669" s="245" t="s">
        <v>232</v>
      </c>
      <c r="M669" s="245" t="s">
        <v>233</v>
      </c>
      <c r="N669" s="245" t="s">
        <v>234</v>
      </c>
      <c r="O669" s="245" t="s">
        <v>233</v>
      </c>
      <c r="P669" s="245" t="s">
        <v>234</v>
      </c>
      <c r="Q669" s="245" t="s">
        <v>233</v>
      </c>
      <c r="R669" s="245" t="s">
        <v>233</v>
      </c>
      <c r="S669" s="245" t="s">
        <v>233</v>
      </c>
      <c r="T669" s="245" t="s">
        <v>233</v>
      </c>
      <c r="U669" s="245" t="s">
        <v>233</v>
      </c>
      <c r="V669" s="245" t="s">
        <v>233</v>
      </c>
    </row>
    <row r="670" spans="1:42" x14ac:dyDescent="0.3">
      <c r="A670" s="245">
        <v>122268</v>
      </c>
      <c r="B670" s="245" t="s">
        <v>549</v>
      </c>
      <c r="C670" s="245" t="s">
        <v>233</v>
      </c>
      <c r="D670" s="245" t="s">
        <v>232</v>
      </c>
      <c r="E670" s="245" t="s">
        <v>233</v>
      </c>
      <c r="F670" s="245" t="s">
        <v>233</v>
      </c>
      <c r="G670" s="245" t="s">
        <v>232</v>
      </c>
      <c r="H670" s="245" t="s">
        <v>233</v>
      </c>
      <c r="I670" s="245" t="s">
        <v>233</v>
      </c>
      <c r="J670" s="245" t="s">
        <v>232</v>
      </c>
      <c r="K670" s="245" t="s">
        <v>233</v>
      </c>
      <c r="L670" s="245" t="s">
        <v>232</v>
      </c>
      <c r="M670" s="245" t="s">
        <v>234</v>
      </c>
      <c r="N670" s="245" t="s">
        <v>233</v>
      </c>
      <c r="O670" s="245" t="s">
        <v>233</v>
      </c>
      <c r="P670" s="245" t="s">
        <v>233</v>
      </c>
      <c r="Q670" s="245" t="s">
        <v>233</v>
      </c>
      <c r="R670" s="245" t="s">
        <v>234</v>
      </c>
      <c r="S670" s="245" t="s">
        <v>233</v>
      </c>
      <c r="T670" s="245" t="s">
        <v>233</v>
      </c>
      <c r="U670" s="245" t="s">
        <v>233</v>
      </c>
      <c r="V670" s="245" t="s">
        <v>233</v>
      </c>
      <c r="W670" s="245" t="s">
        <v>406</v>
      </c>
      <c r="X670" s="245" t="s">
        <v>406</v>
      </c>
      <c r="Y670" s="245" t="s">
        <v>406</v>
      </c>
      <c r="Z670" s="245" t="s">
        <v>406</v>
      </c>
      <c r="AA670" s="245" t="s">
        <v>406</v>
      </c>
      <c r="AB670" s="245" t="s">
        <v>406</v>
      </c>
      <c r="AC670" s="245" t="s">
        <v>406</v>
      </c>
      <c r="AD670" s="245" t="s">
        <v>406</v>
      </c>
      <c r="AE670" s="245" t="s">
        <v>406</v>
      </c>
      <c r="AF670" s="245" t="s">
        <v>406</v>
      </c>
      <c r="AG670" s="245" t="s">
        <v>406</v>
      </c>
      <c r="AH670" s="245" t="s">
        <v>406</v>
      </c>
      <c r="AI670" s="245" t="s">
        <v>406</v>
      </c>
      <c r="AJ670" s="245" t="s">
        <v>406</v>
      </c>
      <c r="AK670" s="245" t="s">
        <v>406</v>
      </c>
      <c r="AL670" s="245" t="s">
        <v>406</v>
      </c>
      <c r="AM670" s="245" t="s">
        <v>406</v>
      </c>
      <c r="AN670" s="245" t="s">
        <v>406</v>
      </c>
      <c r="AO670" s="245" t="s">
        <v>406</v>
      </c>
      <c r="AP670" s="245" t="s">
        <v>406</v>
      </c>
    </row>
    <row r="671" spans="1:42" x14ac:dyDescent="0.3">
      <c r="A671" s="245">
        <v>122271</v>
      </c>
      <c r="B671" s="245" t="s">
        <v>549</v>
      </c>
      <c r="C671" s="245" t="s">
        <v>234</v>
      </c>
      <c r="D671" s="245" t="s">
        <v>234</v>
      </c>
      <c r="E671" s="245" t="s">
        <v>232</v>
      </c>
      <c r="F671" s="245" t="s">
        <v>234</v>
      </c>
      <c r="G671" s="245" t="s">
        <v>234</v>
      </c>
      <c r="H671" s="245" t="s">
        <v>234</v>
      </c>
      <c r="I671" s="245" t="s">
        <v>234</v>
      </c>
      <c r="J671" s="245" t="s">
        <v>234</v>
      </c>
      <c r="K671" s="245" t="s">
        <v>234</v>
      </c>
      <c r="L671" s="245" t="s">
        <v>234</v>
      </c>
      <c r="M671" s="245" t="s">
        <v>234</v>
      </c>
      <c r="N671" s="245" t="s">
        <v>233</v>
      </c>
      <c r="O671" s="245" t="s">
        <v>233</v>
      </c>
      <c r="P671" s="245" t="s">
        <v>233</v>
      </c>
      <c r="Q671" s="245" t="s">
        <v>233</v>
      </c>
      <c r="R671" s="245" t="s">
        <v>233</v>
      </c>
      <c r="S671" s="245" t="s">
        <v>233</v>
      </c>
      <c r="T671" s="245" t="s">
        <v>233</v>
      </c>
      <c r="U671" s="245" t="s">
        <v>233</v>
      </c>
      <c r="V671" s="245" t="s">
        <v>233</v>
      </c>
    </row>
    <row r="672" spans="1:42" x14ac:dyDescent="0.3">
      <c r="A672" s="245">
        <v>122276</v>
      </c>
      <c r="B672" s="245" t="s">
        <v>549</v>
      </c>
      <c r="C672" s="245" t="s">
        <v>234</v>
      </c>
      <c r="D672" s="245" t="s">
        <v>234</v>
      </c>
      <c r="E672" s="245" t="s">
        <v>234</v>
      </c>
      <c r="F672" s="245" t="s">
        <v>234</v>
      </c>
      <c r="G672" s="245" t="s">
        <v>234</v>
      </c>
      <c r="H672" s="245" t="s">
        <v>234</v>
      </c>
      <c r="I672" s="245" t="s">
        <v>234</v>
      </c>
      <c r="J672" s="245" t="s">
        <v>234</v>
      </c>
      <c r="K672" s="245" t="s">
        <v>234</v>
      </c>
      <c r="L672" s="245" t="s">
        <v>234</v>
      </c>
      <c r="M672" s="245" t="s">
        <v>233</v>
      </c>
      <c r="N672" s="245" t="s">
        <v>233</v>
      </c>
      <c r="O672" s="245" t="s">
        <v>233</v>
      </c>
      <c r="P672" s="245" t="s">
        <v>233</v>
      </c>
      <c r="Q672" s="245" t="s">
        <v>233</v>
      </c>
      <c r="R672" s="245" t="s">
        <v>233</v>
      </c>
      <c r="S672" s="245" t="s">
        <v>233</v>
      </c>
      <c r="T672" s="245" t="s">
        <v>233</v>
      </c>
      <c r="U672" s="245" t="s">
        <v>233</v>
      </c>
      <c r="V672" s="245" t="s">
        <v>233</v>
      </c>
    </row>
    <row r="673" spans="1:42" x14ac:dyDescent="0.3">
      <c r="A673" s="245">
        <v>122282</v>
      </c>
      <c r="B673" s="245" t="s">
        <v>549</v>
      </c>
      <c r="C673" s="245" t="s">
        <v>234</v>
      </c>
      <c r="D673" s="245" t="s">
        <v>234</v>
      </c>
      <c r="E673" s="245" t="s">
        <v>232</v>
      </c>
      <c r="F673" s="245" t="s">
        <v>234</v>
      </c>
      <c r="G673" s="245" t="s">
        <v>234</v>
      </c>
      <c r="H673" s="245" t="s">
        <v>234</v>
      </c>
      <c r="I673" s="245" t="s">
        <v>234</v>
      </c>
      <c r="J673" s="245" t="s">
        <v>234</v>
      </c>
      <c r="K673" s="245" t="s">
        <v>234</v>
      </c>
      <c r="L673" s="245" t="s">
        <v>234</v>
      </c>
      <c r="M673" s="245" t="s">
        <v>234</v>
      </c>
      <c r="N673" s="245" t="s">
        <v>234</v>
      </c>
      <c r="O673" s="245" t="s">
        <v>233</v>
      </c>
      <c r="P673" s="245" t="s">
        <v>233</v>
      </c>
      <c r="Q673" s="245" t="s">
        <v>233</v>
      </c>
      <c r="R673" s="245" t="s">
        <v>234</v>
      </c>
      <c r="S673" s="245" t="s">
        <v>234</v>
      </c>
      <c r="T673" s="245" t="s">
        <v>233</v>
      </c>
      <c r="U673" s="245" t="s">
        <v>233</v>
      </c>
      <c r="V673" s="245" t="s">
        <v>233</v>
      </c>
      <c r="W673" s="245" t="s">
        <v>406</v>
      </c>
      <c r="X673" s="245" t="s">
        <v>406</v>
      </c>
      <c r="Y673" s="245" t="s">
        <v>406</v>
      </c>
      <c r="Z673" s="245" t="s">
        <v>406</v>
      </c>
      <c r="AA673" s="245" t="s">
        <v>406</v>
      </c>
      <c r="AB673" s="245" t="s">
        <v>406</v>
      </c>
      <c r="AC673" s="245" t="s">
        <v>406</v>
      </c>
      <c r="AD673" s="245" t="s">
        <v>406</v>
      </c>
      <c r="AE673" s="245" t="s">
        <v>406</v>
      </c>
      <c r="AF673" s="245" t="s">
        <v>406</v>
      </c>
      <c r="AG673" s="245" t="s">
        <v>406</v>
      </c>
      <c r="AH673" s="245" t="s">
        <v>406</v>
      </c>
      <c r="AI673" s="245" t="s">
        <v>406</v>
      </c>
      <c r="AJ673" s="245" t="s">
        <v>406</v>
      </c>
      <c r="AK673" s="245" t="s">
        <v>406</v>
      </c>
      <c r="AL673" s="245" t="s">
        <v>406</v>
      </c>
      <c r="AM673" s="245" t="s">
        <v>406</v>
      </c>
      <c r="AN673" s="245" t="s">
        <v>406</v>
      </c>
      <c r="AO673" s="245" t="s">
        <v>406</v>
      </c>
      <c r="AP673" s="245" t="s">
        <v>406</v>
      </c>
    </row>
    <row r="674" spans="1:42" x14ac:dyDescent="0.3">
      <c r="A674" s="245">
        <v>122290</v>
      </c>
      <c r="B674" s="245" t="s">
        <v>549</v>
      </c>
      <c r="C674" s="245" t="s">
        <v>232</v>
      </c>
      <c r="D674" s="245" t="s">
        <v>234</v>
      </c>
      <c r="E674" s="245" t="s">
        <v>234</v>
      </c>
      <c r="F674" s="245" t="s">
        <v>234</v>
      </c>
      <c r="G674" s="245" t="s">
        <v>232</v>
      </c>
      <c r="H674" s="245" t="s">
        <v>234</v>
      </c>
      <c r="I674" s="245" t="s">
        <v>232</v>
      </c>
      <c r="J674" s="245" t="s">
        <v>232</v>
      </c>
      <c r="K674" s="245" t="s">
        <v>234</v>
      </c>
      <c r="L674" s="245" t="s">
        <v>234</v>
      </c>
      <c r="M674" s="245" t="s">
        <v>233</v>
      </c>
      <c r="N674" s="245" t="s">
        <v>234</v>
      </c>
      <c r="O674" s="245" t="s">
        <v>232</v>
      </c>
      <c r="P674" s="245" t="s">
        <v>234</v>
      </c>
      <c r="Q674" s="245" t="s">
        <v>233</v>
      </c>
      <c r="R674" s="245" t="s">
        <v>233</v>
      </c>
      <c r="S674" s="245" t="s">
        <v>233</v>
      </c>
      <c r="T674" s="245" t="s">
        <v>233</v>
      </c>
      <c r="U674" s="245" t="s">
        <v>234</v>
      </c>
      <c r="V674" s="245" t="s">
        <v>234</v>
      </c>
      <c r="W674" s="245" t="s">
        <v>406</v>
      </c>
      <c r="X674" s="245" t="s">
        <v>406</v>
      </c>
      <c r="Y674" s="245" t="s">
        <v>406</v>
      </c>
      <c r="Z674" s="245" t="s">
        <v>406</v>
      </c>
      <c r="AA674" s="245" t="s">
        <v>406</v>
      </c>
      <c r="AB674" s="245" t="s">
        <v>406</v>
      </c>
      <c r="AC674" s="245" t="s">
        <v>406</v>
      </c>
      <c r="AD674" s="245" t="s">
        <v>406</v>
      </c>
      <c r="AE674" s="245" t="s">
        <v>406</v>
      </c>
      <c r="AF674" s="245" t="s">
        <v>406</v>
      </c>
      <c r="AG674" s="245" t="s">
        <v>406</v>
      </c>
      <c r="AH674" s="245" t="s">
        <v>406</v>
      </c>
      <c r="AI674" s="245" t="s">
        <v>406</v>
      </c>
      <c r="AJ674" s="245" t="s">
        <v>406</v>
      </c>
      <c r="AK674" s="245" t="s">
        <v>406</v>
      </c>
      <c r="AL674" s="245" t="s">
        <v>406</v>
      </c>
      <c r="AM674" s="245" t="s">
        <v>406</v>
      </c>
      <c r="AN674" s="245" t="s">
        <v>406</v>
      </c>
      <c r="AO674" s="245" t="s">
        <v>406</v>
      </c>
      <c r="AP674" s="245" t="s">
        <v>406</v>
      </c>
    </row>
    <row r="675" spans="1:42" x14ac:dyDescent="0.3">
      <c r="A675" s="245">
        <v>122294</v>
      </c>
      <c r="B675" s="245" t="s">
        <v>549</v>
      </c>
      <c r="C675" s="245" t="s">
        <v>234</v>
      </c>
      <c r="D675" s="245" t="s">
        <v>234</v>
      </c>
      <c r="E675" s="245" t="s">
        <v>234</v>
      </c>
      <c r="F675" s="245" t="s">
        <v>234</v>
      </c>
      <c r="G675" s="245" t="s">
        <v>233</v>
      </c>
      <c r="H675" s="245" t="s">
        <v>234</v>
      </c>
      <c r="I675" s="245" t="s">
        <v>234</v>
      </c>
      <c r="J675" s="245" t="s">
        <v>234</v>
      </c>
      <c r="K675" s="245" t="s">
        <v>234</v>
      </c>
      <c r="L675" s="245" t="s">
        <v>234</v>
      </c>
      <c r="M675" s="245" t="s">
        <v>233</v>
      </c>
      <c r="N675" s="245" t="s">
        <v>233</v>
      </c>
      <c r="O675" s="245" t="s">
        <v>233</v>
      </c>
      <c r="P675" s="245" t="s">
        <v>233</v>
      </c>
      <c r="Q675" s="245" t="s">
        <v>233</v>
      </c>
      <c r="R675" s="245" t="s">
        <v>233</v>
      </c>
      <c r="S675" s="245" t="s">
        <v>233</v>
      </c>
      <c r="T675" s="245" t="s">
        <v>233</v>
      </c>
      <c r="U675" s="245" t="s">
        <v>233</v>
      </c>
      <c r="V675" s="245" t="s">
        <v>233</v>
      </c>
    </row>
    <row r="676" spans="1:42" x14ac:dyDescent="0.3">
      <c r="A676" s="245">
        <v>122297</v>
      </c>
      <c r="B676" s="245" t="s">
        <v>549</v>
      </c>
      <c r="C676" s="245" t="s">
        <v>232</v>
      </c>
      <c r="D676" s="245" t="s">
        <v>232</v>
      </c>
      <c r="E676" s="245" t="s">
        <v>232</v>
      </c>
      <c r="F676" s="245" t="s">
        <v>232</v>
      </c>
      <c r="G676" s="245" t="s">
        <v>232</v>
      </c>
      <c r="H676" s="245" t="s">
        <v>234</v>
      </c>
      <c r="I676" s="245" t="s">
        <v>232</v>
      </c>
      <c r="J676" s="245" t="s">
        <v>232</v>
      </c>
      <c r="K676" s="245" t="s">
        <v>232</v>
      </c>
      <c r="L676" s="245" t="s">
        <v>232</v>
      </c>
      <c r="M676" s="245" t="s">
        <v>232</v>
      </c>
      <c r="N676" s="245" t="s">
        <v>234</v>
      </c>
      <c r="O676" s="245" t="s">
        <v>234</v>
      </c>
      <c r="P676" s="245" t="s">
        <v>232</v>
      </c>
      <c r="Q676" s="245" t="s">
        <v>232</v>
      </c>
      <c r="R676" s="245" t="s">
        <v>234</v>
      </c>
      <c r="S676" s="245" t="s">
        <v>234</v>
      </c>
      <c r="T676" s="245" t="s">
        <v>234</v>
      </c>
      <c r="U676" s="245" t="s">
        <v>234</v>
      </c>
      <c r="V676" s="245" t="s">
        <v>234</v>
      </c>
      <c r="W676" s="245" t="s">
        <v>406</v>
      </c>
      <c r="X676" s="245" t="s">
        <v>406</v>
      </c>
      <c r="Y676" s="245" t="s">
        <v>406</v>
      </c>
      <c r="Z676" s="245" t="s">
        <v>406</v>
      </c>
      <c r="AA676" s="245" t="s">
        <v>406</v>
      </c>
      <c r="AB676" s="245" t="s">
        <v>406</v>
      </c>
      <c r="AC676" s="245" t="s">
        <v>406</v>
      </c>
      <c r="AD676" s="245" t="s">
        <v>406</v>
      </c>
      <c r="AE676" s="245" t="s">
        <v>406</v>
      </c>
      <c r="AF676" s="245" t="s">
        <v>406</v>
      </c>
      <c r="AG676" s="245" t="s">
        <v>406</v>
      </c>
      <c r="AH676" s="245" t="s">
        <v>406</v>
      </c>
      <c r="AI676" s="245" t="s">
        <v>406</v>
      </c>
      <c r="AJ676" s="245" t="s">
        <v>406</v>
      </c>
      <c r="AK676" s="245" t="s">
        <v>406</v>
      </c>
      <c r="AL676" s="245" t="s">
        <v>406</v>
      </c>
      <c r="AM676" s="245" t="s">
        <v>406</v>
      </c>
      <c r="AN676" s="245" t="s">
        <v>406</v>
      </c>
      <c r="AO676" s="245" t="s">
        <v>406</v>
      </c>
      <c r="AP676" s="245" t="s">
        <v>406</v>
      </c>
    </row>
    <row r="677" spans="1:42" x14ac:dyDescent="0.3">
      <c r="A677" s="245">
        <v>122302</v>
      </c>
      <c r="B677" s="245" t="s">
        <v>549</v>
      </c>
      <c r="C677" s="245" t="s">
        <v>234</v>
      </c>
      <c r="D677" s="245" t="s">
        <v>232</v>
      </c>
      <c r="E677" s="245" t="s">
        <v>232</v>
      </c>
      <c r="F677" s="245" t="s">
        <v>232</v>
      </c>
      <c r="G677" s="245" t="s">
        <v>232</v>
      </c>
      <c r="H677" s="245" t="s">
        <v>234</v>
      </c>
      <c r="I677" s="245" t="s">
        <v>232</v>
      </c>
      <c r="J677" s="245" t="s">
        <v>232</v>
      </c>
      <c r="K677" s="245" t="s">
        <v>234</v>
      </c>
      <c r="L677" s="245" t="s">
        <v>232</v>
      </c>
      <c r="M677" s="245" t="s">
        <v>234</v>
      </c>
      <c r="N677" s="245" t="s">
        <v>234</v>
      </c>
      <c r="O677" s="245" t="s">
        <v>234</v>
      </c>
      <c r="P677" s="245" t="s">
        <v>234</v>
      </c>
      <c r="Q677" s="245" t="s">
        <v>234</v>
      </c>
      <c r="R677" s="245" t="s">
        <v>233</v>
      </c>
      <c r="S677" s="245" t="s">
        <v>233</v>
      </c>
      <c r="T677" s="245" t="s">
        <v>233</v>
      </c>
      <c r="U677" s="245" t="s">
        <v>233</v>
      </c>
      <c r="V677" s="245" t="s">
        <v>233</v>
      </c>
      <c r="W677" s="245" t="s">
        <v>406</v>
      </c>
      <c r="X677" s="245" t="s">
        <v>406</v>
      </c>
      <c r="Y677" s="245" t="s">
        <v>406</v>
      </c>
      <c r="Z677" s="245" t="s">
        <v>406</v>
      </c>
      <c r="AA677" s="245" t="s">
        <v>406</v>
      </c>
      <c r="AB677" s="245" t="s">
        <v>406</v>
      </c>
      <c r="AC677" s="245" t="s">
        <v>406</v>
      </c>
      <c r="AD677" s="245" t="s">
        <v>406</v>
      </c>
      <c r="AE677" s="245" t="s">
        <v>406</v>
      </c>
      <c r="AF677" s="245" t="s">
        <v>406</v>
      </c>
      <c r="AG677" s="245" t="s">
        <v>406</v>
      </c>
      <c r="AH677" s="245" t="s">
        <v>406</v>
      </c>
      <c r="AI677" s="245" t="s">
        <v>406</v>
      </c>
      <c r="AJ677" s="245" t="s">
        <v>406</v>
      </c>
      <c r="AK677" s="245" t="s">
        <v>406</v>
      </c>
      <c r="AL677" s="245" t="s">
        <v>406</v>
      </c>
      <c r="AM677" s="245" t="s">
        <v>406</v>
      </c>
      <c r="AN677" s="245" t="s">
        <v>406</v>
      </c>
      <c r="AO677" s="245" t="s">
        <v>406</v>
      </c>
      <c r="AP677" s="245" t="s">
        <v>406</v>
      </c>
    </row>
    <row r="678" spans="1:42" x14ac:dyDescent="0.3">
      <c r="A678" s="245">
        <v>122306</v>
      </c>
      <c r="B678" s="245" t="s">
        <v>549</v>
      </c>
      <c r="C678" s="245" t="s">
        <v>234</v>
      </c>
      <c r="D678" s="245" t="s">
        <v>234</v>
      </c>
      <c r="E678" s="245" t="s">
        <v>234</v>
      </c>
      <c r="F678" s="245" t="s">
        <v>234</v>
      </c>
      <c r="G678" s="245" t="s">
        <v>234</v>
      </c>
      <c r="H678" s="245" t="s">
        <v>234</v>
      </c>
      <c r="I678" s="245" t="s">
        <v>234</v>
      </c>
      <c r="J678" s="245" t="s">
        <v>234</v>
      </c>
      <c r="K678" s="245" t="s">
        <v>234</v>
      </c>
      <c r="L678" s="245" t="s">
        <v>233</v>
      </c>
      <c r="M678" s="245" t="s">
        <v>233</v>
      </c>
      <c r="N678" s="245" t="s">
        <v>233</v>
      </c>
      <c r="O678" s="245" t="s">
        <v>233</v>
      </c>
      <c r="P678" s="245" t="s">
        <v>233</v>
      </c>
      <c r="Q678" s="245" t="s">
        <v>233</v>
      </c>
      <c r="R678" s="245" t="s">
        <v>233</v>
      </c>
      <c r="S678" s="245" t="s">
        <v>233</v>
      </c>
      <c r="T678" s="245" t="s">
        <v>233</v>
      </c>
      <c r="U678" s="245" t="s">
        <v>233</v>
      </c>
      <c r="V678" s="245" t="s">
        <v>233</v>
      </c>
    </row>
    <row r="679" spans="1:42" x14ac:dyDescent="0.3">
      <c r="A679" s="245">
        <v>122308</v>
      </c>
      <c r="B679" s="245" t="s">
        <v>549</v>
      </c>
      <c r="C679" s="245" t="s">
        <v>234</v>
      </c>
      <c r="D679" s="245" t="s">
        <v>234</v>
      </c>
      <c r="E679" s="245" t="s">
        <v>234</v>
      </c>
      <c r="F679" s="245" t="s">
        <v>234</v>
      </c>
      <c r="G679" s="245" t="s">
        <v>232</v>
      </c>
      <c r="H679" s="245" t="s">
        <v>234</v>
      </c>
      <c r="I679" s="245" t="s">
        <v>234</v>
      </c>
      <c r="J679" s="245" t="s">
        <v>234</v>
      </c>
      <c r="K679" s="245" t="s">
        <v>234</v>
      </c>
      <c r="L679" s="245" t="s">
        <v>234</v>
      </c>
      <c r="M679" s="245" t="s">
        <v>234</v>
      </c>
      <c r="N679" s="245" t="s">
        <v>234</v>
      </c>
      <c r="O679" s="245" t="s">
        <v>233</v>
      </c>
      <c r="P679" s="245" t="s">
        <v>234</v>
      </c>
      <c r="Q679" s="245" t="s">
        <v>233</v>
      </c>
      <c r="R679" s="245" t="s">
        <v>233</v>
      </c>
      <c r="S679" s="245" t="s">
        <v>233</v>
      </c>
      <c r="T679" s="245" t="s">
        <v>233</v>
      </c>
      <c r="U679" s="245" t="s">
        <v>233</v>
      </c>
      <c r="V679" s="245" t="s">
        <v>233</v>
      </c>
    </row>
    <row r="680" spans="1:42" x14ac:dyDescent="0.3">
      <c r="A680" s="245">
        <v>122309</v>
      </c>
      <c r="B680" s="245" t="s">
        <v>549</v>
      </c>
      <c r="C680" s="245" t="s">
        <v>234</v>
      </c>
      <c r="D680" s="245" t="s">
        <v>232</v>
      </c>
      <c r="E680" s="245" t="s">
        <v>232</v>
      </c>
      <c r="F680" s="245" t="s">
        <v>234</v>
      </c>
      <c r="G680" s="245" t="s">
        <v>232</v>
      </c>
      <c r="H680" s="245" t="s">
        <v>234</v>
      </c>
      <c r="I680" s="245" t="s">
        <v>232</v>
      </c>
      <c r="J680" s="245" t="s">
        <v>234</v>
      </c>
      <c r="K680" s="245" t="s">
        <v>232</v>
      </c>
      <c r="L680" s="245" t="s">
        <v>232</v>
      </c>
      <c r="M680" s="245" t="s">
        <v>234</v>
      </c>
      <c r="N680" s="245" t="s">
        <v>234</v>
      </c>
      <c r="O680" s="245" t="s">
        <v>233</v>
      </c>
      <c r="P680" s="245" t="s">
        <v>233</v>
      </c>
      <c r="Q680" s="245" t="s">
        <v>233</v>
      </c>
      <c r="R680" s="245" t="s">
        <v>233</v>
      </c>
      <c r="S680" s="245" t="s">
        <v>233</v>
      </c>
      <c r="T680" s="245" t="s">
        <v>233</v>
      </c>
      <c r="U680" s="245" t="s">
        <v>233</v>
      </c>
      <c r="V680" s="245" t="s">
        <v>233</v>
      </c>
      <c r="W680" s="245" t="s">
        <v>406</v>
      </c>
      <c r="X680" s="245" t="s">
        <v>406</v>
      </c>
      <c r="Y680" s="245" t="s">
        <v>406</v>
      </c>
      <c r="Z680" s="245" t="s">
        <v>406</v>
      </c>
      <c r="AA680" s="245" t="s">
        <v>406</v>
      </c>
      <c r="AB680" s="245" t="s">
        <v>406</v>
      </c>
      <c r="AC680" s="245" t="s">
        <v>406</v>
      </c>
      <c r="AD680" s="245" t="s">
        <v>406</v>
      </c>
      <c r="AE680" s="245" t="s">
        <v>406</v>
      </c>
      <c r="AF680" s="245" t="s">
        <v>406</v>
      </c>
      <c r="AG680" s="245" t="s">
        <v>406</v>
      </c>
      <c r="AH680" s="245" t="s">
        <v>406</v>
      </c>
      <c r="AI680" s="245" t="s">
        <v>406</v>
      </c>
      <c r="AJ680" s="245" t="s">
        <v>406</v>
      </c>
      <c r="AK680" s="245" t="s">
        <v>406</v>
      </c>
      <c r="AL680" s="245" t="s">
        <v>406</v>
      </c>
      <c r="AM680" s="245" t="s">
        <v>406</v>
      </c>
      <c r="AN680" s="245" t="s">
        <v>406</v>
      </c>
      <c r="AO680" s="245" t="s">
        <v>406</v>
      </c>
      <c r="AP680" s="245" t="s">
        <v>406</v>
      </c>
    </row>
    <row r="681" spans="1:42" x14ac:dyDescent="0.3">
      <c r="A681" s="245">
        <v>122316</v>
      </c>
      <c r="B681" s="245" t="s">
        <v>549</v>
      </c>
      <c r="C681" s="245" t="s">
        <v>234</v>
      </c>
      <c r="D681" s="245" t="s">
        <v>234</v>
      </c>
      <c r="E681" s="245" t="s">
        <v>234</v>
      </c>
      <c r="F681" s="245" t="s">
        <v>234</v>
      </c>
      <c r="G681" s="245" t="s">
        <v>232</v>
      </c>
      <c r="H681" s="245" t="s">
        <v>234</v>
      </c>
      <c r="I681" s="245" t="s">
        <v>234</v>
      </c>
      <c r="J681" s="245" t="s">
        <v>234</v>
      </c>
      <c r="K681" s="245" t="s">
        <v>233</v>
      </c>
      <c r="L681" s="245" t="s">
        <v>234</v>
      </c>
      <c r="M681" s="245" t="s">
        <v>233</v>
      </c>
      <c r="N681" s="245" t="s">
        <v>234</v>
      </c>
      <c r="O681" s="245" t="s">
        <v>234</v>
      </c>
      <c r="P681" s="245" t="s">
        <v>234</v>
      </c>
      <c r="Q681" s="245" t="s">
        <v>234</v>
      </c>
      <c r="R681" s="245" t="s">
        <v>232</v>
      </c>
      <c r="S681" s="245" t="s">
        <v>234</v>
      </c>
      <c r="T681" s="245" t="s">
        <v>233</v>
      </c>
      <c r="U681" s="245" t="s">
        <v>233</v>
      </c>
      <c r="V681" s="245" t="s">
        <v>234</v>
      </c>
      <c r="W681" s="245" t="s">
        <v>406</v>
      </c>
      <c r="X681" s="245" t="s">
        <v>406</v>
      </c>
      <c r="Y681" s="245" t="s">
        <v>406</v>
      </c>
      <c r="Z681" s="245" t="s">
        <v>406</v>
      </c>
      <c r="AA681" s="245" t="s">
        <v>406</v>
      </c>
      <c r="AB681" s="245" t="s">
        <v>406</v>
      </c>
      <c r="AC681" s="245" t="s">
        <v>406</v>
      </c>
      <c r="AD681" s="245" t="s">
        <v>406</v>
      </c>
      <c r="AE681" s="245" t="s">
        <v>406</v>
      </c>
      <c r="AF681" s="245" t="s">
        <v>406</v>
      </c>
      <c r="AG681" s="245" t="s">
        <v>406</v>
      </c>
      <c r="AH681" s="245" t="s">
        <v>406</v>
      </c>
      <c r="AI681" s="245" t="s">
        <v>406</v>
      </c>
      <c r="AJ681" s="245" t="s">
        <v>406</v>
      </c>
      <c r="AK681" s="245" t="s">
        <v>406</v>
      </c>
      <c r="AL681" s="245" t="s">
        <v>406</v>
      </c>
      <c r="AM681" s="245" t="s">
        <v>406</v>
      </c>
      <c r="AN681" s="245" t="s">
        <v>406</v>
      </c>
      <c r="AO681" s="245" t="s">
        <v>406</v>
      </c>
      <c r="AP681" s="245" t="s">
        <v>406</v>
      </c>
    </row>
    <row r="682" spans="1:42" x14ac:dyDescent="0.3">
      <c r="A682" s="245">
        <v>122320</v>
      </c>
      <c r="B682" s="245" t="s">
        <v>549</v>
      </c>
      <c r="C682" s="245" t="s">
        <v>234</v>
      </c>
      <c r="D682" s="245" t="s">
        <v>234</v>
      </c>
      <c r="E682" s="245" t="s">
        <v>232</v>
      </c>
      <c r="F682" s="245" t="s">
        <v>234</v>
      </c>
      <c r="G682" s="245" t="s">
        <v>234</v>
      </c>
      <c r="H682" s="245" t="s">
        <v>234</v>
      </c>
      <c r="I682" s="245" t="s">
        <v>234</v>
      </c>
      <c r="J682" s="245" t="s">
        <v>234</v>
      </c>
      <c r="K682" s="245" t="s">
        <v>234</v>
      </c>
      <c r="L682" s="245" t="s">
        <v>234</v>
      </c>
      <c r="M682" s="245" t="s">
        <v>234</v>
      </c>
      <c r="N682" s="245" t="s">
        <v>232</v>
      </c>
      <c r="O682" s="245" t="s">
        <v>234</v>
      </c>
      <c r="P682" s="245" t="s">
        <v>232</v>
      </c>
      <c r="Q682" s="245" t="s">
        <v>232</v>
      </c>
      <c r="R682" s="245" t="s">
        <v>233</v>
      </c>
      <c r="S682" s="245" t="s">
        <v>234</v>
      </c>
      <c r="T682" s="245" t="s">
        <v>234</v>
      </c>
      <c r="U682" s="245" t="s">
        <v>234</v>
      </c>
      <c r="V682" s="245" t="s">
        <v>234</v>
      </c>
      <c r="W682" s="245" t="s">
        <v>406</v>
      </c>
      <c r="X682" s="245" t="s">
        <v>406</v>
      </c>
      <c r="Y682" s="245" t="s">
        <v>406</v>
      </c>
      <c r="Z682" s="245" t="s">
        <v>406</v>
      </c>
      <c r="AA682" s="245" t="s">
        <v>406</v>
      </c>
      <c r="AB682" s="245" t="s">
        <v>406</v>
      </c>
      <c r="AC682" s="245" t="s">
        <v>406</v>
      </c>
      <c r="AD682" s="245" t="s">
        <v>406</v>
      </c>
      <c r="AE682" s="245" t="s">
        <v>406</v>
      </c>
      <c r="AF682" s="245" t="s">
        <v>406</v>
      </c>
      <c r="AG682" s="245" t="s">
        <v>406</v>
      </c>
      <c r="AH682" s="245" t="s">
        <v>406</v>
      </c>
      <c r="AI682" s="245" t="s">
        <v>406</v>
      </c>
      <c r="AJ682" s="245" t="s">
        <v>406</v>
      </c>
      <c r="AK682" s="245" t="s">
        <v>406</v>
      </c>
      <c r="AL682" s="245" t="s">
        <v>406</v>
      </c>
      <c r="AM682" s="245" t="s">
        <v>406</v>
      </c>
      <c r="AN682" s="245" t="s">
        <v>406</v>
      </c>
      <c r="AO682" s="245" t="s">
        <v>406</v>
      </c>
      <c r="AP682" s="245" t="s">
        <v>406</v>
      </c>
    </row>
    <row r="683" spans="1:42" x14ac:dyDescent="0.3">
      <c r="A683" s="245">
        <v>122321</v>
      </c>
      <c r="B683" s="245" t="s">
        <v>549</v>
      </c>
      <c r="C683" s="245" t="s">
        <v>232</v>
      </c>
      <c r="D683" s="245" t="s">
        <v>232</v>
      </c>
      <c r="E683" s="245" t="s">
        <v>232</v>
      </c>
      <c r="F683" s="245" t="s">
        <v>234</v>
      </c>
      <c r="G683" s="245" t="s">
        <v>233</v>
      </c>
      <c r="H683" s="245" t="s">
        <v>234</v>
      </c>
      <c r="I683" s="245" t="s">
        <v>232</v>
      </c>
      <c r="J683" s="245" t="s">
        <v>232</v>
      </c>
      <c r="K683" s="245" t="s">
        <v>234</v>
      </c>
      <c r="L683" s="245" t="s">
        <v>233</v>
      </c>
      <c r="M683" s="245" t="s">
        <v>233</v>
      </c>
      <c r="N683" s="245" t="s">
        <v>233</v>
      </c>
      <c r="O683" s="245" t="s">
        <v>233</v>
      </c>
      <c r="P683" s="245" t="s">
        <v>233</v>
      </c>
      <c r="Q683" s="245" t="s">
        <v>233</v>
      </c>
      <c r="R683" s="245" t="s">
        <v>233</v>
      </c>
      <c r="S683" s="245" t="s">
        <v>233</v>
      </c>
      <c r="T683" s="245" t="s">
        <v>233</v>
      </c>
      <c r="U683" s="245" t="s">
        <v>233</v>
      </c>
      <c r="V683" s="245" t="s">
        <v>233</v>
      </c>
    </row>
    <row r="684" spans="1:42" x14ac:dyDescent="0.3">
      <c r="A684" s="245">
        <v>122324</v>
      </c>
      <c r="B684" s="245" t="s">
        <v>549</v>
      </c>
      <c r="C684" s="245" t="s">
        <v>234</v>
      </c>
      <c r="D684" s="245" t="s">
        <v>232</v>
      </c>
      <c r="E684" s="245" t="s">
        <v>232</v>
      </c>
      <c r="F684" s="245" t="s">
        <v>234</v>
      </c>
      <c r="G684" s="245" t="s">
        <v>234</v>
      </c>
      <c r="H684" s="245" t="s">
        <v>234</v>
      </c>
      <c r="I684" s="245" t="s">
        <v>234</v>
      </c>
      <c r="J684" s="245" t="s">
        <v>234</v>
      </c>
      <c r="K684" s="245" t="s">
        <v>234</v>
      </c>
      <c r="L684" s="245" t="s">
        <v>234</v>
      </c>
      <c r="M684" s="245" t="s">
        <v>234</v>
      </c>
      <c r="N684" s="245" t="s">
        <v>234</v>
      </c>
      <c r="O684" s="245" t="s">
        <v>233</v>
      </c>
      <c r="P684" s="245" t="s">
        <v>233</v>
      </c>
      <c r="Q684" s="245" t="s">
        <v>233</v>
      </c>
      <c r="R684" s="245" t="s">
        <v>233</v>
      </c>
      <c r="S684" s="245" t="s">
        <v>233</v>
      </c>
      <c r="T684" s="245" t="s">
        <v>233</v>
      </c>
      <c r="U684" s="245" t="s">
        <v>233</v>
      </c>
      <c r="V684" s="245" t="s">
        <v>233</v>
      </c>
    </row>
    <row r="685" spans="1:42" x14ac:dyDescent="0.3">
      <c r="A685" s="245">
        <v>122327</v>
      </c>
      <c r="B685" s="245" t="s">
        <v>549</v>
      </c>
      <c r="C685" s="245" t="s">
        <v>234</v>
      </c>
      <c r="D685" s="245" t="s">
        <v>234</v>
      </c>
      <c r="E685" s="245" t="s">
        <v>232</v>
      </c>
      <c r="F685" s="245" t="s">
        <v>234</v>
      </c>
      <c r="G685" s="245" t="s">
        <v>232</v>
      </c>
      <c r="H685" s="245" t="s">
        <v>234</v>
      </c>
      <c r="I685" s="245" t="s">
        <v>234</v>
      </c>
      <c r="J685" s="245" t="s">
        <v>234</v>
      </c>
      <c r="K685" s="245" t="s">
        <v>234</v>
      </c>
      <c r="L685" s="245" t="s">
        <v>232</v>
      </c>
      <c r="M685" s="245" t="s">
        <v>232</v>
      </c>
      <c r="N685" s="245" t="s">
        <v>234</v>
      </c>
      <c r="O685" s="245" t="s">
        <v>234</v>
      </c>
      <c r="P685" s="245" t="s">
        <v>234</v>
      </c>
      <c r="Q685" s="245" t="s">
        <v>234</v>
      </c>
      <c r="R685" s="245" t="s">
        <v>234</v>
      </c>
      <c r="S685" s="245" t="s">
        <v>232</v>
      </c>
      <c r="T685" s="245" t="s">
        <v>232</v>
      </c>
      <c r="U685" s="245" t="s">
        <v>232</v>
      </c>
      <c r="V685" s="245" t="s">
        <v>232</v>
      </c>
    </row>
    <row r="686" spans="1:42" x14ac:dyDescent="0.3">
      <c r="A686" s="245">
        <v>122328</v>
      </c>
      <c r="B686" s="245" t="s">
        <v>549</v>
      </c>
      <c r="C686" s="245" t="s">
        <v>234</v>
      </c>
      <c r="D686" s="245" t="s">
        <v>234</v>
      </c>
      <c r="E686" s="245" t="s">
        <v>234</v>
      </c>
      <c r="F686" s="245" t="s">
        <v>234</v>
      </c>
      <c r="G686" s="245" t="s">
        <v>234</v>
      </c>
      <c r="H686" s="245" t="s">
        <v>234</v>
      </c>
      <c r="I686" s="245" t="s">
        <v>233</v>
      </c>
      <c r="J686" s="245" t="s">
        <v>234</v>
      </c>
      <c r="K686" s="245" t="s">
        <v>234</v>
      </c>
      <c r="L686" s="245" t="s">
        <v>234</v>
      </c>
      <c r="M686" s="245" t="s">
        <v>233</v>
      </c>
      <c r="N686" s="245" t="s">
        <v>234</v>
      </c>
      <c r="O686" s="245" t="s">
        <v>234</v>
      </c>
      <c r="P686" s="245" t="s">
        <v>234</v>
      </c>
      <c r="Q686" s="245" t="s">
        <v>234</v>
      </c>
      <c r="R686" s="245" t="s">
        <v>233</v>
      </c>
      <c r="S686" s="245" t="s">
        <v>233</v>
      </c>
      <c r="T686" s="245" t="s">
        <v>233</v>
      </c>
      <c r="U686" s="245" t="s">
        <v>233</v>
      </c>
      <c r="V686" s="245" t="s">
        <v>233</v>
      </c>
      <c r="W686" s="245" t="s">
        <v>406</v>
      </c>
      <c r="X686" s="245" t="s">
        <v>406</v>
      </c>
      <c r="Y686" s="245" t="s">
        <v>406</v>
      </c>
      <c r="Z686" s="245" t="s">
        <v>406</v>
      </c>
      <c r="AA686" s="245" t="s">
        <v>406</v>
      </c>
      <c r="AB686" s="245" t="s">
        <v>406</v>
      </c>
      <c r="AC686" s="245" t="s">
        <v>406</v>
      </c>
      <c r="AD686" s="245" t="s">
        <v>406</v>
      </c>
      <c r="AE686" s="245" t="s">
        <v>406</v>
      </c>
      <c r="AF686" s="245" t="s">
        <v>406</v>
      </c>
      <c r="AG686" s="245" t="s">
        <v>406</v>
      </c>
      <c r="AH686" s="245" t="s">
        <v>406</v>
      </c>
      <c r="AI686" s="245" t="s">
        <v>406</v>
      </c>
      <c r="AJ686" s="245" t="s">
        <v>406</v>
      </c>
      <c r="AK686" s="245" t="s">
        <v>406</v>
      </c>
      <c r="AL686" s="245" t="s">
        <v>406</v>
      </c>
      <c r="AM686" s="245" t="s">
        <v>406</v>
      </c>
      <c r="AN686" s="245" t="s">
        <v>406</v>
      </c>
      <c r="AO686" s="245" t="s">
        <v>406</v>
      </c>
      <c r="AP686" s="245" t="s">
        <v>406</v>
      </c>
    </row>
    <row r="687" spans="1:42" x14ac:dyDescent="0.3">
      <c r="A687" s="245">
        <v>122331</v>
      </c>
      <c r="B687" s="245" t="s">
        <v>549</v>
      </c>
      <c r="C687" s="245" t="s">
        <v>234</v>
      </c>
      <c r="D687" s="245" t="s">
        <v>234</v>
      </c>
      <c r="E687" s="245" t="s">
        <v>234</v>
      </c>
      <c r="F687" s="245" t="s">
        <v>234</v>
      </c>
      <c r="G687" s="245" t="s">
        <v>234</v>
      </c>
      <c r="H687" s="245" t="s">
        <v>234</v>
      </c>
      <c r="I687" s="245" t="s">
        <v>234</v>
      </c>
      <c r="J687" s="245" t="s">
        <v>234</v>
      </c>
      <c r="K687" s="245" t="s">
        <v>234</v>
      </c>
      <c r="L687" s="245" t="s">
        <v>234</v>
      </c>
      <c r="M687" s="245" t="s">
        <v>233</v>
      </c>
      <c r="N687" s="245" t="s">
        <v>233</v>
      </c>
      <c r="O687" s="245" t="s">
        <v>233</v>
      </c>
      <c r="P687" s="245" t="s">
        <v>233</v>
      </c>
      <c r="Q687" s="245" t="s">
        <v>233</v>
      </c>
      <c r="R687" s="245" t="s">
        <v>233</v>
      </c>
      <c r="S687" s="245" t="s">
        <v>233</v>
      </c>
      <c r="T687" s="245" t="s">
        <v>233</v>
      </c>
      <c r="U687" s="245" t="s">
        <v>233</v>
      </c>
      <c r="V687" s="245" t="s">
        <v>233</v>
      </c>
    </row>
    <row r="688" spans="1:42" x14ac:dyDescent="0.3">
      <c r="A688" s="245">
        <v>122334</v>
      </c>
      <c r="B688" s="245" t="s">
        <v>549</v>
      </c>
      <c r="C688" s="245" t="s">
        <v>232</v>
      </c>
      <c r="D688" s="245" t="s">
        <v>234</v>
      </c>
      <c r="E688" s="245" t="s">
        <v>232</v>
      </c>
      <c r="F688" s="245" t="s">
        <v>232</v>
      </c>
      <c r="G688" s="245" t="s">
        <v>232</v>
      </c>
      <c r="H688" s="245" t="s">
        <v>234</v>
      </c>
      <c r="I688" s="245" t="s">
        <v>232</v>
      </c>
      <c r="J688" s="245" t="s">
        <v>232</v>
      </c>
      <c r="K688" s="245" t="s">
        <v>234</v>
      </c>
      <c r="L688" s="245" t="s">
        <v>232</v>
      </c>
      <c r="M688" s="245" t="s">
        <v>233</v>
      </c>
      <c r="N688" s="245" t="s">
        <v>233</v>
      </c>
      <c r="O688" s="245" t="s">
        <v>233</v>
      </c>
      <c r="P688" s="245" t="s">
        <v>233</v>
      </c>
      <c r="Q688" s="245" t="s">
        <v>233</v>
      </c>
      <c r="R688" s="245" t="s">
        <v>233</v>
      </c>
      <c r="S688" s="245" t="s">
        <v>233</v>
      </c>
      <c r="T688" s="245" t="s">
        <v>233</v>
      </c>
      <c r="U688" s="245" t="s">
        <v>233</v>
      </c>
      <c r="V688" s="245" t="s">
        <v>233</v>
      </c>
    </row>
    <row r="689" spans="1:42" x14ac:dyDescent="0.3">
      <c r="A689" s="245">
        <v>122337</v>
      </c>
      <c r="B689" s="245" t="s">
        <v>549</v>
      </c>
      <c r="C689" s="245" t="s">
        <v>234</v>
      </c>
      <c r="D689" s="245" t="s">
        <v>234</v>
      </c>
      <c r="E689" s="245" t="s">
        <v>234</v>
      </c>
      <c r="F689" s="245" t="s">
        <v>232</v>
      </c>
      <c r="G689" s="245" t="s">
        <v>234</v>
      </c>
      <c r="H689" s="245" t="s">
        <v>234</v>
      </c>
      <c r="I689" s="245" t="s">
        <v>232</v>
      </c>
      <c r="J689" s="245" t="s">
        <v>234</v>
      </c>
      <c r="K689" s="245" t="s">
        <v>232</v>
      </c>
      <c r="L689" s="245" t="s">
        <v>233</v>
      </c>
      <c r="M689" s="245" t="s">
        <v>233</v>
      </c>
      <c r="N689" s="245" t="s">
        <v>233</v>
      </c>
      <c r="O689" s="245" t="s">
        <v>233</v>
      </c>
      <c r="P689" s="245" t="s">
        <v>233</v>
      </c>
      <c r="Q689" s="245" t="s">
        <v>233</v>
      </c>
      <c r="R689" s="245" t="s">
        <v>233</v>
      </c>
      <c r="S689" s="245" t="s">
        <v>233</v>
      </c>
      <c r="T689" s="245" t="s">
        <v>233</v>
      </c>
      <c r="U689" s="245" t="s">
        <v>233</v>
      </c>
      <c r="V689" s="245" t="s">
        <v>233</v>
      </c>
    </row>
    <row r="690" spans="1:42" x14ac:dyDescent="0.3">
      <c r="A690" s="245">
        <v>122338</v>
      </c>
      <c r="B690" s="245" t="s">
        <v>549</v>
      </c>
      <c r="C690" s="245" t="s">
        <v>234</v>
      </c>
      <c r="D690" s="245" t="s">
        <v>234</v>
      </c>
      <c r="E690" s="245" t="s">
        <v>234</v>
      </c>
      <c r="F690" s="245" t="s">
        <v>234</v>
      </c>
      <c r="G690" s="245" t="s">
        <v>232</v>
      </c>
      <c r="H690" s="245" t="s">
        <v>234</v>
      </c>
      <c r="I690" s="245" t="s">
        <v>232</v>
      </c>
      <c r="J690" s="245" t="s">
        <v>232</v>
      </c>
      <c r="K690" s="245" t="s">
        <v>234</v>
      </c>
      <c r="L690" s="245" t="s">
        <v>234</v>
      </c>
      <c r="M690" s="245" t="s">
        <v>234</v>
      </c>
      <c r="N690" s="245" t="s">
        <v>233</v>
      </c>
      <c r="O690" s="245" t="s">
        <v>233</v>
      </c>
      <c r="P690" s="245" t="s">
        <v>234</v>
      </c>
      <c r="Q690" s="245" t="s">
        <v>233</v>
      </c>
      <c r="R690" s="245" t="s">
        <v>233</v>
      </c>
      <c r="S690" s="245" t="s">
        <v>233</v>
      </c>
      <c r="T690" s="245" t="s">
        <v>233</v>
      </c>
      <c r="U690" s="245" t="s">
        <v>233</v>
      </c>
      <c r="V690" s="245" t="s">
        <v>233</v>
      </c>
    </row>
    <row r="691" spans="1:42" x14ac:dyDescent="0.3">
      <c r="A691" s="245">
        <v>122346</v>
      </c>
      <c r="B691" s="245" t="s">
        <v>549</v>
      </c>
      <c r="C691" s="245" t="s">
        <v>234</v>
      </c>
      <c r="D691" s="245" t="s">
        <v>232</v>
      </c>
      <c r="E691" s="245" t="s">
        <v>232</v>
      </c>
      <c r="F691" s="245" t="s">
        <v>232</v>
      </c>
      <c r="G691" s="245" t="s">
        <v>232</v>
      </c>
      <c r="H691" s="245" t="s">
        <v>234</v>
      </c>
      <c r="I691" s="245" t="s">
        <v>233</v>
      </c>
      <c r="J691" s="245" t="s">
        <v>232</v>
      </c>
      <c r="K691" s="245" t="s">
        <v>233</v>
      </c>
      <c r="L691" s="245" t="s">
        <v>234</v>
      </c>
      <c r="M691" s="245" t="s">
        <v>234</v>
      </c>
      <c r="N691" s="245" t="s">
        <v>232</v>
      </c>
      <c r="O691" s="245" t="s">
        <v>234</v>
      </c>
      <c r="P691" s="245" t="s">
        <v>234</v>
      </c>
      <c r="Q691" s="245" t="s">
        <v>234</v>
      </c>
      <c r="R691" s="245" t="s">
        <v>234</v>
      </c>
      <c r="S691" s="245" t="s">
        <v>234</v>
      </c>
      <c r="T691" s="245" t="s">
        <v>233</v>
      </c>
      <c r="U691" s="245" t="s">
        <v>233</v>
      </c>
      <c r="V691" s="245" t="s">
        <v>234</v>
      </c>
      <c r="W691" s="245" t="s">
        <v>233</v>
      </c>
      <c r="X691" s="245" t="s">
        <v>233</v>
      </c>
      <c r="Y691" s="245" t="s">
        <v>233</v>
      </c>
      <c r="Z691" s="245" t="s">
        <v>233</v>
      </c>
      <c r="AA691" s="245" t="s">
        <v>233</v>
      </c>
      <c r="AB691" s="245" t="s">
        <v>233</v>
      </c>
      <c r="AC691" s="245" t="s">
        <v>233</v>
      </c>
      <c r="AD691" s="245" t="s">
        <v>233</v>
      </c>
      <c r="AE691" s="245" t="s">
        <v>233</v>
      </c>
      <c r="AF691" s="245" t="s">
        <v>233</v>
      </c>
      <c r="AG691" s="245" t="s">
        <v>406</v>
      </c>
      <c r="AH691" s="245" t="s">
        <v>406</v>
      </c>
      <c r="AI691" s="245" t="s">
        <v>406</v>
      </c>
      <c r="AJ691" s="245" t="s">
        <v>406</v>
      </c>
      <c r="AK691" s="245" t="s">
        <v>406</v>
      </c>
      <c r="AL691" s="245" t="s">
        <v>406</v>
      </c>
      <c r="AM691" s="245" t="s">
        <v>406</v>
      </c>
      <c r="AN691" s="245" t="s">
        <v>406</v>
      </c>
      <c r="AO691" s="245" t="s">
        <v>406</v>
      </c>
      <c r="AP691" s="245" t="s">
        <v>406</v>
      </c>
    </row>
    <row r="692" spans="1:42" x14ac:dyDescent="0.3">
      <c r="A692" s="245">
        <v>122352</v>
      </c>
      <c r="B692" s="245" t="s">
        <v>549</v>
      </c>
      <c r="C692" s="245" t="s">
        <v>234</v>
      </c>
      <c r="D692" s="245" t="s">
        <v>234</v>
      </c>
      <c r="E692" s="245" t="s">
        <v>234</v>
      </c>
      <c r="F692" s="245" t="s">
        <v>234</v>
      </c>
      <c r="G692" s="245" t="s">
        <v>234</v>
      </c>
      <c r="H692" s="245" t="s">
        <v>234</v>
      </c>
      <c r="I692" s="245" t="s">
        <v>234</v>
      </c>
      <c r="J692" s="245" t="s">
        <v>234</v>
      </c>
      <c r="K692" s="245" t="s">
        <v>234</v>
      </c>
      <c r="L692" s="245" t="s">
        <v>234</v>
      </c>
      <c r="M692" s="245" t="s">
        <v>234</v>
      </c>
      <c r="N692" s="245" t="s">
        <v>234</v>
      </c>
      <c r="O692" s="245" t="s">
        <v>233</v>
      </c>
      <c r="P692" s="245" t="s">
        <v>234</v>
      </c>
      <c r="Q692" s="245" t="s">
        <v>233</v>
      </c>
      <c r="R692" s="245" t="s">
        <v>233</v>
      </c>
      <c r="S692" s="245" t="s">
        <v>233</v>
      </c>
      <c r="T692" s="245" t="s">
        <v>233</v>
      </c>
      <c r="U692" s="245" t="s">
        <v>233</v>
      </c>
      <c r="V692" s="245" t="s">
        <v>233</v>
      </c>
    </row>
    <row r="693" spans="1:42" x14ac:dyDescent="0.3">
      <c r="A693" s="245">
        <v>122359</v>
      </c>
      <c r="B693" s="245" t="s">
        <v>549</v>
      </c>
      <c r="C693" s="245" t="s">
        <v>234</v>
      </c>
      <c r="D693" s="245" t="s">
        <v>234</v>
      </c>
      <c r="E693" s="245" t="s">
        <v>234</v>
      </c>
      <c r="F693" s="245" t="s">
        <v>234</v>
      </c>
      <c r="G693" s="245" t="s">
        <v>232</v>
      </c>
      <c r="H693" s="245" t="s">
        <v>234</v>
      </c>
      <c r="I693" s="245" t="s">
        <v>234</v>
      </c>
      <c r="J693" s="245" t="s">
        <v>232</v>
      </c>
      <c r="K693" s="245" t="s">
        <v>232</v>
      </c>
      <c r="L693" s="245" t="s">
        <v>234</v>
      </c>
      <c r="M693" s="245" t="s">
        <v>234</v>
      </c>
      <c r="N693" s="245" t="s">
        <v>232</v>
      </c>
      <c r="O693" s="245" t="s">
        <v>234</v>
      </c>
      <c r="P693" s="245" t="s">
        <v>234</v>
      </c>
      <c r="Q693" s="245" t="s">
        <v>232</v>
      </c>
      <c r="R693" s="245" t="s">
        <v>233</v>
      </c>
      <c r="S693" s="245" t="s">
        <v>233</v>
      </c>
      <c r="T693" s="245" t="s">
        <v>233</v>
      </c>
      <c r="U693" s="245" t="s">
        <v>233</v>
      </c>
      <c r="V693" s="245" t="s">
        <v>233</v>
      </c>
      <c r="W693" s="245" t="s">
        <v>406</v>
      </c>
      <c r="X693" s="245" t="s">
        <v>406</v>
      </c>
      <c r="Y693" s="245" t="s">
        <v>406</v>
      </c>
      <c r="Z693" s="245" t="s">
        <v>406</v>
      </c>
      <c r="AA693" s="245" t="s">
        <v>406</v>
      </c>
      <c r="AB693" s="245" t="s">
        <v>406</v>
      </c>
      <c r="AC693" s="245" t="s">
        <v>406</v>
      </c>
      <c r="AD693" s="245" t="s">
        <v>406</v>
      </c>
      <c r="AE693" s="245" t="s">
        <v>406</v>
      </c>
      <c r="AF693" s="245" t="s">
        <v>406</v>
      </c>
      <c r="AG693" s="245" t="s">
        <v>406</v>
      </c>
      <c r="AH693" s="245" t="s">
        <v>406</v>
      </c>
      <c r="AI693" s="245" t="s">
        <v>406</v>
      </c>
      <c r="AJ693" s="245" t="s">
        <v>406</v>
      </c>
      <c r="AK693" s="245" t="s">
        <v>406</v>
      </c>
      <c r="AL693" s="245" t="s">
        <v>406</v>
      </c>
      <c r="AM693" s="245" t="s">
        <v>406</v>
      </c>
      <c r="AN693" s="245" t="s">
        <v>406</v>
      </c>
      <c r="AO693" s="245" t="s">
        <v>406</v>
      </c>
      <c r="AP693" s="245" t="s">
        <v>406</v>
      </c>
    </row>
    <row r="694" spans="1:42" x14ac:dyDescent="0.3">
      <c r="A694" s="245">
        <v>122368</v>
      </c>
      <c r="B694" s="245" t="s">
        <v>549</v>
      </c>
      <c r="C694" s="245" t="s">
        <v>234</v>
      </c>
      <c r="D694" s="245" t="s">
        <v>234</v>
      </c>
      <c r="E694" s="245" t="s">
        <v>234</v>
      </c>
      <c r="F694" s="245" t="s">
        <v>234</v>
      </c>
      <c r="G694" s="245" t="s">
        <v>234</v>
      </c>
      <c r="H694" s="245" t="s">
        <v>234</v>
      </c>
      <c r="I694" s="245" t="s">
        <v>234</v>
      </c>
      <c r="J694" s="245" t="s">
        <v>234</v>
      </c>
      <c r="K694" s="245" t="s">
        <v>233</v>
      </c>
      <c r="L694" s="245" t="s">
        <v>234</v>
      </c>
      <c r="M694" s="245" t="s">
        <v>233</v>
      </c>
      <c r="N694" s="245" t="s">
        <v>233</v>
      </c>
      <c r="O694" s="245" t="s">
        <v>233</v>
      </c>
      <c r="P694" s="245" t="s">
        <v>233</v>
      </c>
      <c r="Q694" s="245" t="s">
        <v>233</v>
      </c>
      <c r="R694" s="245" t="s">
        <v>233</v>
      </c>
      <c r="S694" s="245" t="s">
        <v>233</v>
      </c>
      <c r="T694" s="245" t="s">
        <v>233</v>
      </c>
      <c r="U694" s="245" t="s">
        <v>233</v>
      </c>
      <c r="V694" s="245" t="s">
        <v>233</v>
      </c>
    </row>
    <row r="695" spans="1:42" x14ac:dyDescent="0.3">
      <c r="A695" s="245">
        <v>122371</v>
      </c>
      <c r="B695" s="245" t="s">
        <v>549</v>
      </c>
      <c r="C695" s="245" t="s">
        <v>234</v>
      </c>
      <c r="D695" s="245" t="s">
        <v>234</v>
      </c>
      <c r="E695" s="245" t="s">
        <v>234</v>
      </c>
      <c r="F695" s="245" t="s">
        <v>232</v>
      </c>
      <c r="G695" s="245" t="s">
        <v>234</v>
      </c>
      <c r="H695" s="245" t="s">
        <v>234</v>
      </c>
      <c r="I695" s="245" t="s">
        <v>232</v>
      </c>
      <c r="J695" s="245" t="s">
        <v>232</v>
      </c>
      <c r="K695" s="245" t="s">
        <v>232</v>
      </c>
      <c r="L695" s="245" t="s">
        <v>234</v>
      </c>
      <c r="M695" s="245" t="s">
        <v>234</v>
      </c>
      <c r="N695" s="245" t="s">
        <v>234</v>
      </c>
      <c r="O695" s="245" t="s">
        <v>233</v>
      </c>
      <c r="P695" s="245" t="s">
        <v>233</v>
      </c>
      <c r="Q695" s="245" t="s">
        <v>1601</v>
      </c>
      <c r="R695" s="245" t="s">
        <v>233</v>
      </c>
      <c r="S695" s="245" t="s">
        <v>233</v>
      </c>
      <c r="T695" s="245" t="s">
        <v>233</v>
      </c>
      <c r="U695" s="245" t="s">
        <v>233</v>
      </c>
      <c r="V695" s="245" t="s">
        <v>233</v>
      </c>
    </row>
    <row r="696" spans="1:42" x14ac:dyDescent="0.3">
      <c r="A696" s="245">
        <v>122378</v>
      </c>
      <c r="B696" s="245" t="s">
        <v>549</v>
      </c>
      <c r="C696" s="245" t="s">
        <v>234</v>
      </c>
      <c r="D696" s="245" t="s">
        <v>232</v>
      </c>
      <c r="E696" s="245" t="s">
        <v>234</v>
      </c>
      <c r="F696" s="245" t="s">
        <v>232</v>
      </c>
      <c r="G696" s="245" t="s">
        <v>232</v>
      </c>
      <c r="H696" s="245" t="s">
        <v>232</v>
      </c>
      <c r="I696" s="245" t="s">
        <v>232</v>
      </c>
      <c r="J696" s="245" t="s">
        <v>234</v>
      </c>
      <c r="K696" s="245" t="s">
        <v>234</v>
      </c>
      <c r="L696" s="245" t="s">
        <v>232</v>
      </c>
      <c r="M696" s="245" t="s">
        <v>234</v>
      </c>
      <c r="N696" s="245" t="s">
        <v>234</v>
      </c>
      <c r="O696" s="245" t="s">
        <v>234</v>
      </c>
      <c r="P696" s="245" t="s">
        <v>234</v>
      </c>
      <c r="Q696" s="245" t="s">
        <v>232</v>
      </c>
      <c r="R696" s="245" t="s">
        <v>233</v>
      </c>
      <c r="S696" s="245" t="s">
        <v>234</v>
      </c>
      <c r="T696" s="245" t="s">
        <v>234</v>
      </c>
      <c r="U696" s="245" t="s">
        <v>234</v>
      </c>
      <c r="V696" s="245" t="s">
        <v>233</v>
      </c>
      <c r="W696" s="245" t="s">
        <v>406</v>
      </c>
      <c r="X696" s="245" t="s">
        <v>406</v>
      </c>
      <c r="Y696" s="245" t="s">
        <v>406</v>
      </c>
      <c r="Z696" s="245" t="s">
        <v>406</v>
      </c>
      <c r="AA696" s="245" t="s">
        <v>406</v>
      </c>
      <c r="AB696" s="245" t="s">
        <v>406</v>
      </c>
      <c r="AC696" s="245" t="s">
        <v>406</v>
      </c>
      <c r="AD696" s="245" t="s">
        <v>406</v>
      </c>
      <c r="AE696" s="245" t="s">
        <v>406</v>
      </c>
      <c r="AF696" s="245" t="s">
        <v>406</v>
      </c>
      <c r="AG696" s="245" t="s">
        <v>406</v>
      </c>
      <c r="AH696" s="245" t="s">
        <v>406</v>
      </c>
      <c r="AI696" s="245" t="s">
        <v>406</v>
      </c>
      <c r="AJ696" s="245" t="s">
        <v>406</v>
      </c>
      <c r="AK696" s="245" t="s">
        <v>406</v>
      </c>
      <c r="AL696" s="245" t="s">
        <v>406</v>
      </c>
      <c r="AM696" s="245" t="s">
        <v>406</v>
      </c>
      <c r="AN696" s="245" t="s">
        <v>406</v>
      </c>
      <c r="AO696" s="245" t="s">
        <v>406</v>
      </c>
      <c r="AP696" s="245" t="s">
        <v>406</v>
      </c>
    </row>
    <row r="697" spans="1:42" x14ac:dyDescent="0.3">
      <c r="A697" s="245">
        <v>122380</v>
      </c>
      <c r="B697" s="245" t="s">
        <v>549</v>
      </c>
      <c r="C697" s="245" t="s">
        <v>234</v>
      </c>
      <c r="D697" s="245" t="s">
        <v>232</v>
      </c>
      <c r="E697" s="245" t="s">
        <v>234</v>
      </c>
      <c r="F697" s="245" t="s">
        <v>232</v>
      </c>
      <c r="G697" s="245" t="s">
        <v>234</v>
      </c>
      <c r="H697" s="245" t="s">
        <v>234</v>
      </c>
      <c r="I697" s="245" t="s">
        <v>234</v>
      </c>
      <c r="J697" s="245" t="s">
        <v>234</v>
      </c>
      <c r="K697" s="245" t="s">
        <v>234</v>
      </c>
      <c r="L697" s="245" t="s">
        <v>234</v>
      </c>
      <c r="M697" s="245" t="s">
        <v>234</v>
      </c>
      <c r="N697" s="245" t="s">
        <v>232</v>
      </c>
      <c r="O697" s="245" t="s">
        <v>232</v>
      </c>
      <c r="P697" s="245" t="s">
        <v>234</v>
      </c>
      <c r="Q697" s="245" t="s">
        <v>232</v>
      </c>
      <c r="R697" s="245" t="s">
        <v>234</v>
      </c>
      <c r="S697" s="245" t="s">
        <v>234</v>
      </c>
      <c r="T697" s="245" t="s">
        <v>234</v>
      </c>
      <c r="U697" s="245" t="s">
        <v>234</v>
      </c>
      <c r="V697" s="245" t="s">
        <v>234</v>
      </c>
      <c r="W697" s="245" t="s">
        <v>406</v>
      </c>
      <c r="X697" s="245" t="s">
        <v>406</v>
      </c>
      <c r="Y697" s="245" t="s">
        <v>406</v>
      </c>
      <c r="Z697" s="245" t="s">
        <v>406</v>
      </c>
      <c r="AA697" s="245" t="s">
        <v>406</v>
      </c>
      <c r="AB697" s="245" t="s">
        <v>406</v>
      </c>
      <c r="AC697" s="245" t="s">
        <v>406</v>
      </c>
      <c r="AD697" s="245" t="s">
        <v>406</v>
      </c>
      <c r="AE697" s="245" t="s">
        <v>406</v>
      </c>
      <c r="AF697" s="245" t="s">
        <v>406</v>
      </c>
      <c r="AG697" s="245" t="s">
        <v>406</v>
      </c>
      <c r="AH697" s="245" t="s">
        <v>406</v>
      </c>
      <c r="AI697" s="245" t="s">
        <v>406</v>
      </c>
      <c r="AJ697" s="245" t="s">
        <v>406</v>
      </c>
      <c r="AK697" s="245" t="s">
        <v>406</v>
      </c>
      <c r="AL697" s="245" t="s">
        <v>406</v>
      </c>
      <c r="AM697" s="245" t="s">
        <v>406</v>
      </c>
      <c r="AN697" s="245" t="s">
        <v>406</v>
      </c>
      <c r="AO697" s="245" t="s">
        <v>406</v>
      </c>
      <c r="AP697" s="245" t="s">
        <v>406</v>
      </c>
    </row>
    <row r="698" spans="1:42" x14ac:dyDescent="0.3">
      <c r="A698" s="245">
        <v>122384</v>
      </c>
      <c r="B698" s="245" t="s">
        <v>549</v>
      </c>
      <c r="C698" s="245" t="s">
        <v>234</v>
      </c>
      <c r="D698" s="245" t="s">
        <v>234</v>
      </c>
      <c r="E698" s="245" t="s">
        <v>232</v>
      </c>
      <c r="F698" s="245" t="s">
        <v>234</v>
      </c>
      <c r="G698" s="245" t="s">
        <v>232</v>
      </c>
      <c r="H698" s="245" t="s">
        <v>234</v>
      </c>
      <c r="I698" s="245" t="s">
        <v>232</v>
      </c>
      <c r="J698" s="245" t="s">
        <v>232</v>
      </c>
      <c r="K698" s="245" t="s">
        <v>234</v>
      </c>
      <c r="L698" s="245" t="s">
        <v>234</v>
      </c>
      <c r="M698" s="245" t="s">
        <v>234</v>
      </c>
      <c r="N698" s="245" t="s">
        <v>232</v>
      </c>
      <c r="O698" s="245" t="s">
        <v>234</v>
      </c>
      <c r="P698" s="245" t="s">
        <v>234</v>
      </c>
      <c r="Q698" s="245" t="s">
        <v>234</v>
      </c>
      <c r="R698" s="245" t="s">
        <v>234</v>
      </c>
      <c r="S698" s="245" t="s">
        <v>234</v>
      </c>
      <c r="T698" s="245" t="s">
        <v>234</v>
      </c>
      <c r="U698" s="245" t="s">
        <v>232</v>
      </c>
      <c r="V698" s="245" t="s">
        <v>234</v>
      </c>
      <c r="W698" s="245" t="s">
        <v>406</v>
      </c>
      <c r="X698" s="245" t="s">
        <v>406</v>
      </c>
      <c r="Y698" s="245" t="s">
        <v>406</v>
      </c>
      <c r="Z698" s="245" t="s">
        <v>406</v>
      </c>
      <c r="AA698" s="245" t="s">
        <v>406</v>
      </c>
      <c r="AB698" s="245" t="s">
        <v>406</v>
      </c>
      <c r="AC698" s="245" t="s">
        <v>406</v>
      </c>
      <c r="AD698" s="245" t="s">
        <v>406</v>
      </c>
      <c r="AE698" s="245" t="s">
        <v>406</v>
      </c>
      <c r="AF698" s="245" t="s">
        <v>406</v>
      </c>
      <c r="AG698" s="245" t="s">
        <v>406</v>
      </c>
      <c r="AH698" s="245" t="s">
        <v>406</v>
      </c>
      <c r="AI698" s="245" t="s">
        <v>406</v>
      </c>
      <c r="AJ698" s="245" t="s">
        <v>406</v>
      </c>
      <c r="AK698" s="245" t="s">
        <v>406</v>
      </c>
      <c r="AL698" s="245" t="s">
        <v>406</v>
      </c>
      <c r="AM698" s="245" t="s">
        <v>406</v>
      </c>
      <c r="AN698" s="245" t="s">
        <v>406</v>
      </c>
      <c r="AO698" s="245" t="s">
        <v>406</v>
      </c>
      <c r="AP698" s="245" t="s">
        <v>406</v>
      </c>
    </row>
    <row r="699" spans="1:42" x14ac:dyDescent="0.3">
      <c r="A699" s="245">
        <v>122385</v>
      </c>
      <c r="B699" s="245" t="s">
        <v>549</v>
      </c>
      <c r="C699" s="245" t="s">
        <v>234</v>
      </c>
      <c r="D699" s="245" t="s">
        <v>234</v>
      </c>
      <c r="E699" s="245" t="s">
        <v>234</v>
      </c>
      <c r="F699" s="245" t="s">
        <v>234</v>
      </c>
      <c r="G699" s="245" t="s">
        <v>234</v>
      </c>
      <c r="H699" s="245" t="s">
        <v>234</v>
      </c>
      <c r="I699" s="245" t="s">
        <v>232</v>
      </c>
      <c r="J699" s="245" t="s">
        <v>234</v>
      </c>
      <c r="K699" s="245" t="s">
        <v>234</v>
      </c>
      <c r="L699" s="245" t="s">
        <v>234</v>
      </c>
      <c r="M699" s="245" t="s">
        <v>234</v>
      </c>
      <c r="N699" s="245" t="s">
        <v>232</v>
      </c>
      <c r="O699" s="245" t="s">
        <v>234</v>
      </c>
      <c r="P699" s="245" t="s">
        <v>234</v>
      </c>
      <c r="Q699" s="245" t="s">
        <v>233</v>
      </c>
      <c r="R699" s="245" t="s">
        <v>234</v>
      </c>
      <c r="S699" s="245" t="s">
        <v>233</v>
      </c>
      <c r="T699" s="245" t="s">
        <v>232</v>
      </c>
      <c r="U699" s="245" t="s">
        <v>233</v>
      </c>
      <c r="V699" s="245" t="s">
        <v>234</v>
      </c>
      <c r="W699" s="245" t="s">
        <v>406</v>
      </c>
      <c r="X699" s="245" t="s">
        <v>406</v>
      </c>
      <c r="Y699" s="245" t="s">
        <v>406</v>
      </c>
      <c r="Z699" s="245" t="s">
        <v>406</v>
      </c>
      <c r="AA699" s="245" t="s">
        <v>406</v>
      </c>
      <c r="AB699" s="245" t="s">
        <v>406</v>
      </c>
      <c r="AC699" s="245" t="s">
        <v>406</v>
      </c>
      <c r="AD699" s="245" t="s">
        <v>406</v>
      </c>
      <c r="AE699" s="245" t="s">
        <v>406</v>
      </c>
      <c r="AF699" s="245" t="s">
        <v>406</v>
      </c>
      <c r="AG699" s="245" t="s">
        <v>406</v>
      </c>
      <c r="AH699" s="245" t="s">
        <v>406</v>
      </c>
      <c r="AI699" s="245" t="s">
        <v>406</v>
      </c>
      <c r="AJ699" s="245" t="s">
        <v>406</v>
      </c>
      <c r="AK699" s="245" t="s">
        <v>406</v>
      </c>
      <c r="AL699" s="245" t="s">
        <v>406</v>
      </c>
      <c r="AM699" s="245" t="s">
        <v>406</v>
      </c>
      <c r="AN699" s="245" t="s">
        <v>406</v>
      </c>
      <c r="AO699" s="245" t="s">
        <v>406</v>
      </c>
      <c r="AP699" s="245" t="s">
        <v>406</v>
      </c>
    </row>
    <row r="700" spans="1:42" x14ac:dyDescent="0.3">
      <c r="A700" s="245">
        <v>122387</v>
      </c>
      <c r="B700" s="245" t="s">
        <v>549</v>
      </c>
      <c r="C700" s="245" t="s">
        <v>234</v>
      </c>
      <c r="D700" s="245" t="s">
        <v>232</v>
      </c>
      <c r="E700" s="245" t="s">
        <v>232</v>
      </c>
      <c r="F700" s="245" t="s">
        <v>232</v>
      </c>
      <c r="G700" s="245" t="s">
        <v>232</v>
      </c>
      <c r="H700" s="245" t="s">
        <v>234</v>
      </c>
      <c r="I700" s="245" t="s">
        <v>232</v>
      </c>
      <c r="J700" s="245" t="s">
        <v>232</v>
      </c>
      <c r="K700" s="245" t="s">
        <v>232</v>
      </c>
      <c r="L700" s="245" t="s">
        <v>232</v>
      </c>
      <c r="M700" s="245" t="s">
        <v>234</v>
      </c>
      <c r="N700" s="245" t="s">
        <v>234</v>
      </c>
      <c r="O700" s="245" t="s">
        <v>234</v>
      </c>
      <c r="P700" s="245" t="s">
        <v>234</v>
      </c>
      <c r="Q700" s="245" t="s">
        <v>233</v>
      </c>
      <c r="R700" s="245" t="s">
        <v>234</v>
      </c>
      <c r="S700" s="245" t="s">
        <v>233</v>
      </c>
      <c r="T700" s="245" t="s">
        <v>233</v>
      </c>
      <c r="U700" s="245" t="s">
        <v>233</v>
      </c>
      <c r="V700" s="245" t="s">
        <v>234</v>
      </c>
      <c r="W700" s="245" t="s">
        <v>406</v>
      </c>
      <c r="X700" s="245" t="s">
        <v>406</v>
      </c>
      <c r="Y700" s="245" t="s">
        <v>406</v>
      </c>
      <c r="Z700" s="245" t="s">
        <v>406</v>
      </c>
      <c r="AA700" s="245" t="s">
        <v>406</v>
      </c>
      <c r="AB700" s="245" t="s">
        <v>406</v>
      </c>
      <c r="AC700" s="245" t="s">
        <v>406</v>
      </c>
      <c r="AD700" s="245" t="s">
        <v>406</v>
      </c>
      <c r="AE700" s="245" t="s">
        <v>406</v>
      </c>
      <c r="AF700" s="245" t="s">
        <v>406</v>
      </c>
      <c r="AG700" s="245" t="s">
        <v>406</v>
      </c>
      <c r="AH700" s="245" t="s">
        <v>406</v>
      </c>
      <c r="AI700" s="245" t="s">
        <v>406</v>
      </c>
      <c r="AJ700" s="245" t="s">
        <v>406</v>
      </c>
      <c r="AK700" s="245" t="s">
        <v>406</v>
      </c>
      <c r="AL700" s="245" t="s">
        <v>406</v>
      </c>
      <c r="AM700" s="245" t="s">
        <v>406</v>
      </c>
      <c r="AN700" s="245" t="s">
        <v>406</v>
      </c>
      <c r="AO700" s="245" t="s">
        <v>406</v>
      </c>
      <c r="AP700" s="245" t="s">
        <v>406</v>
      </c>
    </row>
    <row r="701" spans="1:42" x14ac:dyDescent="0.3">
      <c r="A701" s="245">
        <v>122388</v>
      </c>
      <c r="B701" s="245" t="s">
        <v>549</v>
      </c>
      <c r="C701" s="245" t="s">
        <v>234</v>
      </c>
      <c r="D701" s="245" t="s">
        <v>234</v>
      </c>
      <c r="E701" s="245" t="s">
        <v>234</v>
      </c>
      <c r="F701" s="245" t="s">
        <v>234</v>
      </c>
      <c r="G701" s="245" t="s">
        <v>234</v>
      </c>
      <c r="H701" s="245" t="s">
        <v>234</v>
      </c>
      <c r="I701" s="245" t="s">
        <v>233</v>
      </c>
      <c r="J701" s="245" t="s">
        <v>234</v>
      </c>
      <c r="K701" s="245" t="s">
        <v>234</v>
      </c>
      <c r="L701" s="245" t="s">
        <v>233</v>
      </c>
      <c r="M701" s="245" t="s">
        <v>233</v>
      </c>
      <c r="N701" s="245" t="s">
        <v>233</v>
      </c>
      <c r="O701" s="245" t="s">
        <v>233</v>
      </c>
      <c r="P701" s="245" t="s">
        <v>233</v>
      </c>
      <c r="Q701" s="245" t="s">
        <v>233</v>
      </c>
      <c r="R701" s="245" t="s">
        <v>233</v>
      </c>
      <c r="S701" s="245" t="s">
        <v>233</v>
      </c>
      <c r="T701" s="245" t="s">
        <v>233</v>
      </c>
      <c r="U701" s="245" t="s">
        <v>233</v>
      </c>
      <c r="V701" s="245" t="s">
        <v>233</v>
      </c>
    </row>
    <row r="702" spans="1:42" x14ac:dyDescent="0.3">
      <c r="A702" s="245">
        <v>122390</v>
      </c>
      <c r="B702" s="245" t="s">
        <v>549</v>
      </c>
      <c r="C702" s="245" t="s">
        <v>234</v>
      </c>
      <c r="D702" s="245" t="s">
        <v>234</v>
      </c>
      <c r="E702" s="245" t="s">
        <v>234</v>
      </c>
      <c r="F702" s="245" t="s">
        <v>234</v>
      </c>
      <c r="G702" s="245" t="s">
        <v>232</v>
      </c>
      <c r="H702" s="245" t="s">
        <v>234</v>
      </c>
      <c r="I702" s="245" t="s">
        <v>234</v>
      </c>
      <c r="J702" s="245" t="s">
        <v>232</v>
      </c>
      <c r="K702" s="245" t="s">
        <v>234</v>
      </c>
      <c r="L702" s="245" t="s">
        <v>234</v>
      </c>
      <c r="M702" s="245" t="s">
        <v>233</v>
      </c>
      <c r="N702" s="245" t="s">
        <v>234</v>
      </c>
      <c r="O702" s="245" t="s">
        <v>234</v>
      </c>
      <c r="P702" s="245" t="s">
        <v>234</v>
      </c>
      <c r="Q702" s="245" t="s">
        <v>234</v>
      </c>
      <c r="R702" s="245" t="s">
        <v>233</v>
      </c>
      <c r="S702" s="245" t="s">
        <v>233</v>
      </c>
      <c r="T702" s="245" t="s">
        <v>233</v>
      </c>
      <c r="U702" s="245" t="s">
        <v>233</v>
      </c>
      <c r="V702" s="245" t="s">
        <v>234</v>
      </c>
      <c r="W702" s="245" t="s">
        <v>406</v>
      </c>
      <c r="X702" s="245" t="s">
        <v>406</v>
      </c>
      <c r="Y702" s="245" t="s">
        <v>406</v>
      </c>
      <c r="Z702" s="245" t="s">
        <v>406</v>
      </c>
      <c r="AA702" s="245" t="s">
        <v>406</v>
      </c>
      <c r="AB702" s="245" t="s">
        <v>406</v>
      </c>
      <c r="AC702" s="245" t="s">
        <v>406</v>
      </c>
      <c r="AD702" s="245" t="s">
        <v>406</v>
      </c>
      <c r="AE702" s="245" t="s">
        <v>406</v>
      </c>
      <c r="AF702" s="245" t="s">
        <v>406</v>
      </c>
      <c r="AG702" s="245" t="s">
        <v>406</v>
      </c>
      <c r="AH702" s="245" t="s">
        <v>406</v>
      </c>
      <c r="AI702" s="245" t="s">
        <v>406</v>
      </c>
      <c r="AJ702" s="245" t="s">
        <v>406</v>
      </c>
      <c r="AK702" s="245" t="s">
        <v>406</v>
      </c>
      <c r="AL702" s="245" t="s">
        <v>406</v>
      </c>
      <c r="AM702" s="245" t="s">
        <v>406</v>
      </c>
      <c r="AN702" s="245" t="s">
        <v>406</v>
      </c>
      <c r="AO702" s="245" t="s">
        <v>406</v>
      </c>
      <c r="AP702" s="245" t="s">
        <v>406</v>
      </c>
    </row>
    <row r="703" spans="1:42" x14ac:dyDescent="0.3">
      <c r="A703" s="245">
        <v>122391</v>
      </c>
      <c r="B703" s="245" t="s">
        <v>549</v>
      </c>
      <c r="C703" s="245" t="s">
        <v>234</v>
      </c>
      <c r="D703" s="245" t="s">
        <v>234</v>
      </c>
      <c r="E703" s="245" t="s">
        <v>234</v>
      </c>
      <c r="F703" s="245" t="s">
        <v>234</v>
      </c>
      <c r="G703" s="245" t="s">
        <v>232</v>
      </c>
      <c r="H703" s="245" t="s">
        <v>234</v>
      </c>
      <c r="I703" s="245" t="s">
        <v>232</v>
      </c>
      <c r="J703" s="245" t="s">
        <v>234</v>
      </c>
      <c r="K703" s="245" t="s">
        <v>234</v>
      </c>
      <c r="L703" s="245" t="s">
        <v>232</v>
      </c>
      <c r="M703" s="245" t="s">
        <v>232</v>
      </c>
      <c r="N703" s="245" t="s">
        <v>232</v>
      </c>
      <c r="O703" s="245" t="s">
        <v>234</v>
      </c>
      <c r="P703" s="245" t="s">
        <v>234</v>
      </c>
      <c r="Q703" s="245" t="s">
        <v>234</v>
      </c>
      <c r="R703" s="245" t="s">
        <v>233</v>
      </c>
      <c r="S703" s="245" t="s">
        <v>233</v>
      </c>
      <c r="T703" s="245" t="s">
        <v>233</v>
      </c>
      <c r="U703" s="245" t="s">
        <v>234</v>
      </c>
      <c r="V703" s="245" t="s">
        <v>233</v>
      </c>
      <c r="W703" s="245" t="s">
        <v>406</v>
      </c>
      <c r="X703" s="245" t="s">
        <v>406</v>
      </c>
      <c r="Y703" s="245" t="s">
        <v>406</v>
      </c>
      <c r="Z703" s="245" t="s">
        <v>406</v>
      </c>
      <c r="AA703" s="245" t="s">
        <v>406</v>
      </c>
      <c r="AB703" s="245" t="s">
        <v>406</v>
      </c>
      <c r="AC703" s="245" t="s">
        <v>406</v>
      </c>
      <c r="AD703" s="245" t="s">
        <v>406</v>
      </c>
      <c r="AE703" s="245" t="s">
        <v>406</v>
      </c>
      <c r="AF703" s="245" t="s">
        <v>406</v>
      </c>
      <c r="AG703" s="245" t="s">
        <v>406</v>
      </c>
      <c r="AH703" s="245" t="s">
        <v>406</v>
      </c>
      <c r="AI703" s="245" t="s">
        <v>406</v>
      </c>
      <c r="AJ703" s="245" t="s">
        <v>406</v>
      </c>
      <c r="AK703" s="245" t="s">
        <v>406</v>
      </c>
      <c r="AL703" s="245" t="s">
        <v>406</v>
      </c>
      <c r="AM703" s="245" t="s">
        <v>406</v>
      </c>
      <c r="AN703" s="245" t="s">
        <v>406</v>
      </c>
      <c r="AO703" s="245" t="s">
        <v>406</v>
      </c>
      <c r="AP703" s="245" t="s">
        <v>406</v>
      </c>
    </row>
    <row r="704" spans="1:42" x14ac:dyDescent="0.3">
      <c r="A704" s="245">
        <v>122393</v>
      </c>
      <c r="B704" s="245" t="s">
        <v>549</v>
      </c>
      <c r="C704" s="245" t="s">
        <v>234</v>
      </c>
      <c r="D704" s="245" t="s">
        <v>234</v>
      </c>
      <c r="E704" s="245" t="s">
        <v>234</v>
      </c>
      <c r="F704" s="245" t="s">
        <v>234</v>
      </c>
      <c r="G704" s="245" t="s">
        <v>234</v>
      </c>
      <c r="H704" s="245" t="s">
        <v>234</v>
      </c>
      <c r="I704" s="245" t="s">
        <v>232</v>
      </c>
      <c r="J704" s="245" t="s">
        <v>234</v>
      </c>
      <c r="K704" s="245" t="s">
        <v>234</v>
      </c>
      <c r="L704" s="245" t="s">
        <v>234</v>
      </c>
      <c r="M704" s="245" t="s">
        <v>234</v>
      </c>
      <c r="N704" s="245" t="s">
        <v>234</v>
      </c>
      <c r="O704" s="245" t="s">
        <v>233</v>
      </c>
      <c r="P704" s="245" t="s">
        <v>233</v>
      </c>
      <c r="Q704" s="245" t="s">
        <v>233</v>
      </c>
      <c r="R704" s="245" t="s">
        <v>233</v>
      </c>
      <c r="S704" s="245" t="s">
        <v>233</v>
      </c>
      <c r="T704" s="245" t="s">
        <v>233</v>
      </c>
      <c r="U704" s="245" t="s">
        <v>233</v>
      </c>
      <c r="V704" s="245" t="s">
        <v>233</v>
      </c>
    </row>
    <row r="705" spans="1:42" x14ac:dyDescent="0.3">
      <c r="A705" s="245">
        <v>122395</v>
      </c>
      <c r="B705" s="245" t="s">
        <v>549</v>
      </c>
      <c r="C705" s="245" t="s">
        <v>232</v>
      </c>
      <c r="D705" s="245" t="s">
        <v>234</v>
      </c>
      <c r="E705" s="245" t="s">
        <v>234</v>
      </c>
      <c r="F705" s="245" t="s">
        <v>232</v>
      </c>
      <c r="G705" s="245" t="s">
        <v>232</v>
      </c>
      <c r="H705" s="245" t="s">
        <v>233</v>
      </c>
      <c r="I705" s="245" t="s">
        <v>234</v>
      </c>
      <c r="J705" s="245" t="s">
        <v>232</v>
      </c>
      <c r="K705" s="245" t="s">
        <v>234</v>
      </c>
      <c r="L705" s="245" t="s">
        <v>234</v>
      </c>
      <c r="M705" s="245" t="s">
        <v>234</v>
      </c>
      <c r="N705" s="245" t="s">
        <v>234</v>
      </c>
      <c r="O705" s="245" t="s">
        <v>234</v>
      </c>
      <c r="P705" s="245" t="s">
        <v>234</v>
      </c>
      <c r="Q705" s="245" t="s">
        <v>233</v>
      </c>
      <c r="R705" s="245" t="s">
        <v>233</v>
      </c>
      <c r="S705" s="245" t="s">
        <v>233</v>
      </c>
      <c r="T705" s="245" t="s">
        <v>233</v>
      </c>
      <c r="U705" s="245" t="s">
        <v>233</v>
      </c>
      <c r="V705" s="245" t="s">
        <v>233</v>
      </c>
    </row>
    <row r="706" spans="1:42" x14ac:dyDescent="0.3">
      <c r="A706" s="245">
        <v>122397</v>
      </c>
      <c r="B706" s="245" t="s">
        <v>549</v>
      </c>
      <c r="C706" s="245" t="s">
        <v>234</v>
      </c>
      <c r="D706" s="245" t="s">
        <v>232</v>
      </c>
      <c r="E706" s="245" t="s">
        <v>234</v>
      </c>
      <c r="F706" s="245" t="s">
        <v>232</v>
      </c>
      <c r="G706" s="245" t="s">
        <v>234</v>
      </c>
      <c r="H706" s="245" t="s">
        <v>234</v>
      </c>
      <c r="I706" s="245" t="s">
        <v>232</v>
      </c>
      <c r="J706" s="245" t="s">
        <v>234</v>
      </c>
      <c r="K706" s="245" t="s">
        <v>234</v>
      </c>
      <c r="L706" s="245" t="s">
        <v>234</v>
      </c>
      <c r="M706" s="245" t="s">
        <v>234</v>
      </c>
      <c r="N706" s="245" t="s">
        <v>232</v>
      </c>
      <c r="O706" s="245" t="s">
        <v>233</v>
      </c>
      <c r="P706" s="245" t="s">
        <v>234</v>
      </c>
      <c r="Q706" s="245" t="s">
        <v>234</v>
      </c>
      <c r="R706" s="245" t="s">
        <v>234</v>
      </c>
      <c r="S706" s="245" t="s">
        <v>233</v>
      </c>
      <c r="T706" s="245" t="s">
        <v>233</v>
      </c>
      <c r="U706" s="245" t="s">
        <v>234</v>
      </c>
      <c r="V706" s="245" t="s">
        <v>234</v>
      </c>
      <c r="W706" s="245" t="s">
        <v>406</v>
      </c>
      <c r="X706" s="245" t="s">
        <v>406</v>
      </c>
      <c r="Y706" s="245" t="s">
        <v>406</v>
      </c>
      <c r="Z706" s="245" t="s">
        <v>406</v>
      </c>
      <c r="AA706" s="245" t="s">
        <v>406</v>
      </c>
      <c r="AB706" s="245" t="s">
        <v>406</v>
      </c>
      <c r="AC706" s="245" t="s">
        <v>406</v>
      </c>
      <c r="AD706" s="245" t="s">
        <v>406</v>
      </c>
      <c r="AE706" s="245" t="s">
        <v>406</v>
      </c>
      <c r="AF706" s="245" t="s">
        <v>406</v>
      </c>
      <c r="AG706" s="245" t="s">
        <v>406</v>
      </c>
      <c r="AH706" s="245" t="s">
        <v>406</v>
      </c>
      <c r="AI706" s="245" t="s">
        <v>406</v>
      </c>
      <c r="AJ706" s="245" t="s">
        <v>406</v>
      </c>
      <c r="AK706" s="245" t="s">
        <v>406</v>
      </c>
      <c r="AL706" s="245" t="s">
        <v>406</v>
      </c>
      <c r="AM706" s="245" t="s">
        <v>406</v>
      </c>
      <c r="AN706" s="245" t="s">
        <v>406</v>
      </c>
      <c r="AO706" s="245" t="s">
        <v>406</v>
      </c>
      <c r="AP706" s="245" t="s">
        <v>406</v>
      </c>
    </row>
    <row r="707" spans="1:42" x14ac:dyDescent="0.3">
      <c r="A707" s="245">
        <v>122408</v>
      </c>
      <c r="B707" s="245" t="s">
        <v>549</v>
      </c>
      <c r="C707" s="245" t="s">
        <v>234</v>
      </c>
      <c r="D707" s="245" t="s">
        <v>234</v>
      </c>
      <c r="E707" s="245" t="s">
        <v>232</v>
      </c>
      <c r="F707" s="245" t="s">
        <v>232</v>
      </c>
      <c r="G707" s="245" t="s">
        <v>234</v>
      </c>
      <c r="H707" s="245" t="s">
        <v>234</v>
      </c>
      <c r="I707" s="245" t="s">
        <v>234</v>
      </c>
      <c r="J707" s="245" t="s">
        <v>234</v>
      </c>
      <c r="K707" s="245" t="s">
        <v>232</v>
      </c>
      <c r="L707" s="245" t="s">
        <v>233</v>
      </c>
      <c r="M707" s="245" t="s">
        <v>234</v>
      </c>
      <c r="N707" s="245" t="s">
        <v>234</v>
      </c>
      <c r="O707" s="245" t="s">
        <v>234</v>
      </c>
      <c r="P707" s="245" t="s">
        <v>234</v>
      </c>
      <c r="Q707" s="245" t="s">
        <v>233</v>
      </c>
      <c r="R707" s="245" t="s">
        <v>233</v>
      </c>
      <c r="S707" s="245" t="s">
        <v>233</v>
      </c>
      <c r="T707" s="245" t="s">
        <v>233</v>
      </c>
      <c r="U707" s="245" t="s">
        <v>233</v>
      </c>
      <c r="V707" s="245" t="s">
        <v>233</v>
      </c>
      <c r="W707" s="245" t="s">
        <v>406</v>
      </c>
      <c r="X707" s="245" t="s">
        <v>406</v>
      </c>
      <c r="Y707" s="245" t="s">
        <v>406</v>
      </c>
      <c r="Z707" s="245" t="s">
        <v>406</v>
      </c>
      <c r="AA707" s="245" t="s">
        <v>406</v>
      </c>
      <c r="AB707" s="245" t="s">
        <v>406</v>
      </c>
      <c r="AC707" s="245" t="s">
        <v>406</v>
      </c>
      <c r="AD707" s="245" t="s">
        <v>406</v>
      </c>
      <c r="AE707" s="245" t="s">
        <v>406</v>
      </c>
      <c r="AF707" s="245" t="s">
        <v>406</v>
      </c>
      <c r="AG707" s="245" t="s">
        <v>406</v>
      </c>
      <c r="AH707" s="245" t="s">
        <v>406</v>
      </c>
      <c r="AI707" s="245" t="s">
        <v>406</v>
      </c>
      <c r="AJ707" s="245" t="s">
        <v>406</v>
      </c>
      <c r="AK707" s="245" t="s">
        <v>406</v>
      </c>
      <c r="AL707" s="245" t="s">
        <v>406</v>
      </c>
      <c r="AM707" s="245" t="s">
        <v>406</v>
      </c>
      <c r="AN707" s="245" t="s">
        <v>406</v>
      </c>
      <c r="AO707" s="245" t="s">
        <v>406</v>
      </c>
      <c r="AP707" s="245" t="s">
        <v>406</v>
      </c>
    </row>
    <row r="708" spans="1:42" x14ac:dyDescent="0.3">
      <c r="A708" s="245">
        <v>122410</v>
      </c>
      <c r="B708" s="245" t="s">
        <v>549</v>
      </c>
      <c r="C708" s="245" t="s">
        <v>234</v>
      </c>
      <c r="D708" s="245" t="s">
        <v>234</v>
      </c>
      <c r="E708" s="245" t="s">
        <v>232</v>
      </c>
      <c r="F708" s="245" t="s">
        <v>234</v>
      </c>
      <c r="G708" s="245" t="s">
        <v>232</v>
      </c>
      <c r="H708" s="245" t="s">
        <v>232</v>
      </c>
      <c r="I708" s="245" t="s">
        <v>232</v>
      </c>
      <c r="J708" s="245" t="s">
        <v>232</v>
      </c>
      <c r="K708" s="245" t="s">
        <v>234</v>
      </c>
      <c r="L708" s="245" t="s">
        <v>234</v>
      </c>
      <c r="M708" s="245" t="s">
        <v>234</v>
      </c>
      <c r="N708" s="245" t="s">
        <v>234</v>
      </c>
      <c r="O708" s="245" t="s">
        <v>233</v>
      </c>
      <c r="P708" s="245" t="s">
        <v>234</v>
      </c>
      <c r="Q708" s="245" t="s">
        <v>234</v>
      </c>
      <c r="R708" s="245" t="s">
        <v>233</v>
      </c>
      <c r="S708" s="245" t="s">
        <v>233</v>
      </c>
      <c r="T708" s="245" t="s">
        <v>233</v>
      </c>
      <c r="U708" s="245" t="s">
        <v>233</v>
      </c>
      <c r="V708" s="245" t="s">
        <v>233</v>
      </c>
      <c r="W708" s="245" t="s">
        <v>406</v>
      </c>
      <c r="X708" s="245" t="s">
        <v>406</v>
      </c>
      <c r="Y708" s="245" t="s">
        <v>406</v>
      </c>
      <c r="Z708" s="245" t="s">
        <v>406</v>
      </c>
      <c r="AA708" s="245" t="s">
        <v>406</v>
      </c>
      <c r="AB708" s="245" t="s">
        <v>406</v>
      </c>
      <c r="AC708" s="245" t="s">
        <v>406</v>
      </c>
      <c r="AD708" s="245" t="s">
        <v>406</v>
      </c>
      <c r="AE708" s="245" t="s">
        <v>406</v>
      </c>
      <c r="AF708" s="245" t="s">
        <v>406</v>
      </c>
      <c r="AG708" s="245" t="s">
        <v>406</v>
      </c>
      <c r="AH708" s="245" t="s">
        <v>406</v>
      </c>
      <c r="AI708" s="245" t="s">
        <v>406</v>
      </c>
      <c r="AJ708" s="245" t="s">
        <v>406</v>
      </c>
      <c r="AK708" s="245" t="s">
        <v>406</v>
      </c>
      <c r="AL708" s="245" t="s">
        <v>406</v>
      </c>
      <c r="AM708" s="245" t="s">
        <v>406</v>
      </c>
      <c r="AN708" s="245" t="s">
        <v>406</v>
      </c>
      <c r="AO708" s="245" t="s">
        <v>406</v>
      </c>
      <c r="AP708" s="245" t="s">
        <v>406</v>
      </c>
    </row>
    <row r="709" spans="1:42" x14ac:dyDescent="0.3">
      <c r="A709" s="245">
        <v>122412</v>
      </c>
      <c r="B709" s="245" t="s">
        <v>549</v>
      </c>
      <c r="C709" s="245" t="s">
        <v>234</v>
      </c>
      <c r="D709" s="245" t="s">
        <v>232</v>
      </c>
      <c r="E709" s="245" t="s">
        <v>232</v>
      </c>
      <c r="F709" s="245" t="s">
        <v>232</v>
      </c>
      <c r="G709" s="245" t="s">
        <v>232</v>
      </c>
      <c r="H709" s="245" t="s">
        <v>234</v>
      </c>
      <c r="I709" s="245" t="s">
        <v>233</v>
      </c>
      <c r="J709" s="245" t="s">
        <v>234</v>
      </c>
      <c r="K709" s="245" t="s">
        <v>234</v>
      </c>
      <c r="L709" s="245" t="s">
        <v>232</v>
      </c>
      <c r="M709" s="245" t="s">
        <v>234</v>
      </c>
      <c r="N709" s="245" t="s">
        <v>234</v>
      </c>
      <c r="O709" s="245" t="s">
        <v>234</v>
      </c>
      <c r="P709" s="245" t="s">
        <v>233</v>
      </c>
      <c r="Q709" s="245" t="s">
        <v>233</v>
      </c>
      <c r="R709" s="245" t="s">
        <v>234</v>
      </c>
      <c r="S709" s="245" t="s">
        <v>234</v>
      </c>
      <c r="T709" s="245" t="s">
        <v>233</v>
      </c>
      <c r="U709" s="245" t="s">
        <v>234</v>
      </c>
      <c r="V709" s="245" t="s">
        <v>233</v>
      </c>
      <c r="W709" s="245" t="s">
        <v>406</v>
      </c>
      <c r="X709" s="245" t="s">
        <v>406</v>
      </c>
      <c r="Y709" s="245" t="s">
        <v>406</v>
      </c>
      <c r="Z709" s="245" t="s">
        <v>406</v>
      </c>
      <c r="AA709" s="245" t="s">
        <v>406</v>
      </c>
      <c r="AB709" s="245" t="s">
        <v>406</v>
      </c>
      <c r="AC709" s="245" t="s">
        <v>406</v>
      </c>
      <c r="AD709" s="245" t="s">
        <v>406</v>
      </c>
      <c r="AE709" s="245" t="s">
        <v>406</v>
      </c>
      <c r="AF709" s="245" t="s">
        <v>406</v>
      </c>
      <c r="AG709" s="245" t="s">
        <v>406</v>
      </c>
      <c r="AH709" s="245" t="s">
        <v>406</v>
      </c>
      <c r="AI709" s="245" t="s">
        <v>406</v>
      </c>
      <c r="AJ709" s="245" t="s">
        <v>406</v>
      </c>
      <c r="AK709" s="245" t="s">
        <v>406</v>
      </c>
      <c r="AL709" s="245" t="s">
        <v>406</v>
      </c>
      <c r="AM709" s="245" t="s">
        <v>406</v>
      </c>
      <c r="AN709" s="245" t="s">
        <v>406</v>
      </c>
      <c r="AO709" s="245" t="s">
        <v>406</v>
      </c>
      <c r="AP709" s="245" t="s">
        <v>406</v>
      </c>
    </row>
    <row r="710" spans="1:42" x14ac:dyDescent="0.3">
      <c r="A710" s="245">
        <v>122415</v>
      </c>
      <c r="B710" s="245" t="s">
        <v>549</v>
      </c>
      <c r="C710" s="245" t="s">
        <v>232</v>
      </c>
      <c r="D710" s="245" t="s">
        <v>234</v>
      </c>
      <c r="E710" s="245" t="s">
        <v>232</v>
      </c>
      <c r="F710" s="245" t="s">
        <v>234</v>
      </c>
      <c r="G710" s="245" t="s">
        <v>232</v>
      </c>
      <c r="H710" s="245" t="s">
        <v>232</v>
      </c>
      <c r="I710" s="245" t="s">
        <v>232</v>
      </c>
      <c r="J710" s="245" t="s">
        <v>232</v>
      </c>
      <c r="K710" s="245" t="s">
        <v>234</v>
      </c>
      <c r="L710" s="245" t="s">
        <v>232</v>
      </c>
      <c r="M710" s="245" t="s">
        <v>234</v>
      </c>
      <c r="N710" s="245" t="s">
        <v>232</v>
      </c>
      <c r="O710" s="245" t="s">
        <v>232</v>
      </c>
      <c r="P710" s="245" t="s">
        <v>232</v>
      </c>
      <c r="Q710" s="245" t="s">
        <v>232</v>
      </c>
      <c r="R710" s="245" t="s">
        <v>233</v>
      </c>
      <c r="S710" s="245" t="s">
        <v>234</v>
      </c>
      <c r="T710" s="245" t="s">
        <v>232</v>
      </c>
      <c r="U710" s="245" t="s">
        <v>234</v>
      </c>
      <c r="V710" s="245" t="s">
        <v>234</v>
      </c>
      <c r="W710" s="245" t="s">
        <v>406</v>
      </c>
      <c r="X710" s="245" t="s">
        <v>406</v>
      </c>
      <c r="Y710" s="245" t="s">
        <v>406</v>
      </c>
      <c r="Z710" s="245" t="s">
        <v>406</v>
      </c>
      <c r="AA710" s="245" t="s">
        <v>406</v>
      </c>
      <c r="AB710" s="245" t="s">
        <v>406</v>
      </c>
      <c r="AC710" s="245" t="s">
        <v>406</v>
      </c>
      <c r="AD710" s="245" t="s">
        <v>406</v>
      </c>
      <c r="AE710" s="245" t="s">
        <v>406</v>
      </c>
      <c r="AF710" s="245" t="s">
        <v>406</v>
      </c>
      <c r="AG710" s="245" t="s">
        <v>406</v>
      </c>
      <c r="AH710" s="245" t="s">
        <v>406</v>
      </c>
      <c r="AI710" s="245" t="s">
        <v>406</v>
      </c>
      <c r="AJ710" s="245" t="s">
        <v>406</v>
      </c>
      <c r="AK710" s="245" t="s">
        <v>406</v>
      </c>
      <c r="AL710" s="245" t="s">
        <v>406</v>
      </c>
      <c r="AM710" s="245" t="s">
        <v>406</v>
      </c>
      <c r="AN710" s="245" t="s">
        <v>406</v>
      </c>
      <c r="AO710" s="245" t="s">
        <v>406</v>
      </c>
      <c r="AP710" s="245" t="s">
        <v>406</v>
      </c>
    </row>
    <row r="711" spans="1:42" x14ac:dyDescent="0.3">
      <c r="A711" s="245">
        <v>122419</v>
      </c>
      <c r="B711" s="245" t="s">
        <v>549</v>
      </c>
      <c r="C711" s="245" t="s">
        <v>234</v>
      </c>
      <c r="D711" s="245" t="s">
        <v>232</v>
      </c>
      <c r="E711" s="245" t="s">
        <v>232</v>
      </c>
      <c r="F711" s="245" t="s">
        <v>232</v>
      </c>
      <c r="G711" s="245" t="s">
        <v>232</v>
      </c>
      <c r="H711" s="245" t="s">
        <v>234</v>
      </c>
      <c r="I711" s="245" t="s">
        <v>232</v>
      </c>
      <c r="J711" s="245" t="s">
        <v>232</v>
      </c>
      <c r="K711" s="245" t="s">
        <v>234</v>
      </c>
      <c r="L711" s="245" t="s">
        <v>233</v>
      </c>
      <c r="M711" s="245" t="s">
        <v>232</v>
      </c>
      <c r="N711" s="245" t="s">
        <v>234</v>
      </c>
      <c r="O711" s="245" t="s">
        <v>234</v>
      </c>
      <c r="P711" s="245" t="s">
        <v>234</v>
      </c>
      <c r="Q711" s="245" t="s">
        <v>232</v>
      </c>
      <c r="R711" s="245" t="s">
        <v>234</v>
      </c>
      <c r="S711" s="245" t="s">
        <v>234</v>
      </c>
      <c r="T711" s="245" t="s">
        <v>233</v>
      </c>
      <c r="U711" s="245" t="s">
        <v>232</v>
      </c>
      <c r="V711" s="245" t="s">
        <v>234</v>
      </c>
      <c r="W711" s="245" t="s">
        <v>406</v>
      </c>
      <c r="X711" s="245" t="s">
        <v>406</v>
      </c>
      <c r="Y711" s="245" t="s">
        <v>406</v>
      </c>
      <c r="Z711" s="245" t="s">
        <v>406</v>
      </c>
      <c r="AA711" s="245" t="s">
        <v>406</v>
      </c>
      <c r="AB711" s="245" t="s">
        <v>406</v>
      </c>
      <c r="AC711" s="245" t="s">
        <v>406</v>
      </c>
      <c r="AD711" s="245" t="s">
        <v>406</v>
      </c>
      <c r="AE711" s="245" t="s">
        <v>406</v>
      </c>
      <c r="AF711" s="245" t="s">
        <v>406</v>
      </c>
      <c r="AG711" s="245" t="s">
        <v>406</v>
      </c>
      <c r="AH711" s="245" t="s">
        <v>406</v>
      </c>
      <c r="AI711" s="245" t="s">
        <v>406</v>
      </c>
      <c r="AJ711" s="245" t="s">
        <v>406</v>
      </c>
      <c r="AK711" s="245" t="s">
        <v>406</v>
      </c>
      <c r="AL711" s="245" t="s">
        <v>406</v>
      </c>
      <c r="AM711" s="245" t="s">
        <v>406</v>
      </c>
      <c r="AN711" s="245" t="s">
        <v>406</v>
      </c>
      <c r="AO711" s="245" t="s">
        <v>406</v>
      </c>
      <c r="AP711" s="245" t="s">
        <v>406</v>
      </c>
    </row>
    <row r="712" spans="1:42" x14ac:dyDescent="0.3">
      <c r="A712" s="245">
        <v>122421</v>
      </c>
      <c r="B712" s="245" t="s">
        <v>549</v>
      </c>
      <c r="C712" s="245" t="s">
        <v>232</v>
      </c>
      <c r="D712" s="245" t="s">
        <v>232</v>
      </c>
      <c r="E712" s="245" t="s">
        <v>232</v>
      </c>
      <c r="F712" s="245" t="s">
        <v>232</v>
      </c>
      <c r="G712" s="245" t="s">
        <v>232</v>
      </c>
      <c r="H712" s="245" t="s">
        <v>234</v>
      </c>
      <c r="I712" s="245" t="s">
        <v>234</v>
      </c>
      <c r="J712" s="245" t="s">
        <v>234</v>
      </c>
      <c r="K712" s="245" t="s">
        <v>234</v>
      </c>
      <c r="L712" s="245" t="s">
        <v>234</v>
      </c>
      <c r="M712" s="245" t="s">
        <v>232</v>
      </c>
      <c r="N712" s="245" t="s">
        <v>232</v>
      </c>
      <c r="O712" s="245" t="s">
        <v>232</v>
      </c>
      <c r="P712" s="245" t="s">
        <v>232</v>
      </c>
      <c r="Q712" s="245" t="s">
        <v>234</v>
      </c>
      <c r="R712" s="245" t="s">
        <v>233</v>
      </c>
      <c r="S712" s="245" t="s">
        <v>233</v>
      </c>
      <c r="T712" s="245" t="s">
        <v>233</v>
      </c>
      <c r="U712" s="245" t="s">
        <v>233</v>
      </c>
      <c r="V712" s="245" t="s">
        <v>233</v>
      </c>
      <c r="W712" s="245" t="s">
        <v>406</v>
      </c>
      <c r="X712" s="245" t="s">
        <v>406</v>
      </c>
      <c r="Y712" s="245" t="s">
        <v>406</v>
      </c>
      <c r="Z712" s="245" t="s">
        <v>406</v>
      </c>
      <c r="AA712" s="245" t="s">
        <v>406</v>
      </c>
      <c r="AB712" s="245" t="s">
        <v>406</v>
      </c>
      <c r="AC712" s="245" t="s">
        <v>406</v>
      </c>
      <c r="AD712" s="245" t="s">
        <v>406</v>
      </c>
      <c r="AE712" s="245" t="s">
        <v>406</v>
      </c>
      <c r="AF712" s="245" t="s">
        <v>406</v>
      </c>
      <c r="AG712" s="245" t="s">
        <v>406</v>
      </c>
      <c r="AH712" s="245" t="s">
        <v>406</v>
      </c>
      <c r="AI712" s="245" t="s">
        <v>406</v>
      </c>
      <c r="AJ712" s="245" t="s">
        <v>406</v>
      </c>
      <c r="AK712" s="245" t="s">
        <v>406</v>
      </c>
      <c r="AL712" s="245" t="s">
        <v>406</v>
      </c>
      <c r="AM712" s="245" t="s">
        <v>406</v>
      </c>
      <c r="AN712" s="245" t="s">
        <v>406</v>
      </c>
      <c r="AO712" s="245" t="s">
        <v>406</v>
      </c>
      <c r="AP712" s="245" t="s">
        <v>406</v>
      </c>
    </row>
    <row r="713" spans="1:42" x14ac:dyDescent="0.3">
      <c r="A713" s="245">
        <v>122427</v>
      </c>
      <c r="B713" s="245" t="s">
        <v>549</v>
      </c>
      <c r="C713" s="245" t="s">
        <v>234</v>
      </c>
      <c r="D713" s="245" t="s">
        <v>232</v>
      </c>
      <c r="E713" s="245" t="s">
        <v>232</v>
      </c>
      <c r="F713" s="245" t="s">
        <v>234</v>
      </c>
      <c r="G713" s="245" t="s">
        <v>234</v>
      </c>
      <c r="H713" s="245" t="s">
        <v>234</v>
      </c>
      <c r="I713" s="245" t="s">
        <v>234</v>
      </c>
      <c r="J713" s="245" t="s">
        <v>232</v>
      </c>
      <c r="K713" s="245" t="s">
        <v>232</v>
      </c>
      <c r="L713" s="245" t="s">
        <v>234</v>
      </c>
      <c r="M713" s="245" t="s">
        <v>232</v>
      </c>
      <c r="N713" s="245" t="s">
        <v>232</v>
      </c>
      <c r="O713" s="245" t="s">
        <v>232</v>
      </c>
      <c r="P713" s="245" t="s">
        <v>232</v>
      </c>
      <c r="Q713" s="245" t="s">
        <v>234</v>
      </c>
      <c r="R713" s="245" t="s">
        <v>234</v>
      </c>
      <c r="S713" s="245" t="s">
        <v>234</v>
      </c>
      <c r="T713" s="245" t="s">
        <v>234</v>
      </c>
      <c r="U713" s="245" t="s">
        <v>234</v>
      </c>
      <c r="V713" s="245" t="s">
        <v>234</v>
      </c>
      <c r="W713" s="245" t="s">
        <v>406</v>
      </c>
      <c r="X713" s="245" t="s">
        <v>406</v>
      </c>
      <c r="Y713" s="245" t="s">
        <v>406</v>
      </c>
      <c r="Z713" s="245" t="s">
        <v>406</v>
      </c>
      <c r="AA713" s="245" t="s">
        <v>406</v>
      </c>
      <c r="AB713" s="245" t="s">
        <v>406</v>
      </c>
      <c r="AC713" s="245" t="s">
        <v>406</v>
      </c>
      <c r="AD713" s="245" t="s">
        <v>406</v>
      </c>
      <c r="AE713" s="245" t="s">
        <v>406</v>
      </c>
      <c r="AF713" s="245" t="s">
        <v>406</v>
      </c>
      <c r="AG713" s="245" t="s">
        <v>406</v>
      </c>
      <c r="AH713" s="245" t="s">
        <v>406</v>
      </c>
      <c r="AI713" s="245" t="s">
        <v>406</v>
      </c>
      <c r="AJ713" s="245" t="s">
        <v>406</v>
      </c>
      <c r="AK713" s="245" t="s">
        <v>406</v>
      </c>
      <c r="AL713" s="245" t="s">
        <v>406</v>
      </c>
      <c r="AM713" s="245" t="s">
        <v>406</v>
      </c>
      <c r="AN713" s="245" t="s">
        <v>406</v>
      </c>
      <c r="AO713" s="245" t="s">
        <v>406</v>
      </c>
      <c r="AP713" s="245" t="s">
        <v>406</v>
      </c>
    </row>
    <row r="714" spans="1:42" x14ac:dyDescent="0.3">
      <c r="A714" s="245">
        <v>122431</v>
      </c>
      <c r="B714" s="245" t="s">
        <v>549</v>
      </c>
      <c r="C714" s="245" t="s">
        <v>232</v>
      </c>
      <c r="D714" s="245" t="s">
        <v>232</v>
      </c>
      <c r="E714" s="245" t="s">
        <v>232</v>
      </c>
      <c r="F714" s="245" t="s">
        <v>232</v>
      </c>
      <c r="G714" s="245" t="s">
        <v>232</v>
      </c>
      <c r="H714" s="245" t="s">
        <v>232</v>
      </c>
      <c r="I714" s="245" t="s">
        <v>232</v>
      </c>
      <c r="J714" s="245" t="s">
        <v>234</v>
      </c>
      <c r="K714" s="245" t="s">
        <v>232</v>
      </c>
      <c r="L714" s="245" t="s">
        <v>234</v>
      </c>
      <c r="M714" s="245" t="s">
        <v>234</v>
      </c>
      <c r="N714" s="245" t="s">
        <v>234</v>
      </c>
      <c r="O714" s="245" t="s">
        <v>233</v>
      </c>
      <c r="P714" s="245" t="s">
        <v>234</v>
      </c>
      <c r="Q714" s="245" t="s">
        <v>234</v>
      </c>
      <c r="R714" s="245" t="s">
        <v>233</v>
      </c>
      <c r="S714" s="245" t="s">
        <v>233</v>
      </c>
      <c r="T714" s="245" t="s">
        <v>233</v>
      </c>
      <c r="U714" s="245" t="s">
        <v>233</v>
      </c>
      <c r="V714" s="245" t="s">
        <v>233</v>
      </c>
      <c r="W714" s="245" t="s">
        <v>406</v>
      </c>
      <c r="X714" s="245" t="s">
        <v>406</v>
      </c>
      <c r="Y714" s="245" t="s">
        <v>406</v>
      </c>
      <c r="Z714" s="245" t="s">
        <v>406</v>
      </c>
      <c r="AA714" s="245" t="s">
        <v>406</v>
      </c>
      <c r="AB714" s="245" t="s">
        <v>406</v>
      </c>
      <c r="AC714" s="245" t="s">
        <v>406</v>
      </c>
      <c r="AD714" s="245" t="s">
        <v>406</v>
      </c>
      <c r="AE714" s="245" t="s">
        <v>406</v>
      </c>
      <c r="AF714" s="245" t="s">
        <v>406</v>
      </c>
      <c r="AG714" s="245" t="s">
        <v>406</v>
      </c>
      <c r="AH714" s="245" t="s">
        <v>406</v>
      </c>
      <c r="AI714" s="245" t="s">
        <v>406</v>
      </c>
      <c r="AJ714" s="245" t="s">
        <v>406</v>
      </c>
      <c r="AK714" s="245" t="s">
        <v>406</v>
      </c>
      <c r="AL714" s="245" t="s">
        <v>406</v>
      </c>
      <c r="AM714" s="245" t="s">
        <v>406</v>
      </c>
      <c r="AN714" s="245" t="s">
        <v>406</v>
      </c>
      <c r="AO714" s="245" t="s">
        <v>406</v>
      </c>
      <c r="AP714" s="245" t="s">
        <v>406</v>
      </c>
    </row>
    <row r="715" spans="1:42" x14ac:dyDescent="0.3">
      <c r="A715" s="245">
        <v>122438</v>
      </c>
      <c r="B715" s="245" t="s">
        <v>549</v>
      </c>
      <c r="C715" s="245" t="s">
        <v>234</v>
      </c>
      <c r="D715" s="245" t="s">
        <v>233</v>
      </c>
      <c r="E715" s="245" t="s">
        <v>233</v>
      </c>
      <c r="F715" s="245" t="s">
        <v>233</v>
      </c>
      <c r="G715" s="245" t="s">
        <v>234</v>
      </c>
      <c r="H715" s="245" t="s">
        <v>234</v>
      </c>
      <c r="I715" s="245" t="s">
        <v>233</v>
      </c>
      <c r="J715" s="245" t="s">
        <v>233</v>
      </c>
      <c r="K715" s="245" t="s">
        <v>233</v>
      </c>
      <c r="L715" s="245" t="s">
        <v>234</v>
      </c>
      <c r="M715" s="245" t="s">
        <v>234</v>
      </c>
      <c r="N715" s="245" t="s">
        <v>234</v>
      </c>
      <c r="O715" s="245" t="s">
        <v>233</v>
      </c>
      <c r="P715" s="245" t="s">
        <v>233</v>
      </c>
      <c r="Q715" s="245" t="s">
        <v>234</v>
      </c>
      <c r="R715" s="245" t="s">
        <v>233</v>
      </c>
      <c r="S715" s="245" t="s">
        <v>233</v>
      </c>
      <c r="T715" s="245" t="s">
        <v>233</v>
      </c>
      <c r="U715" s="245" t="s">
        <v>233</v>
      </c>
      <c r="V715" s="245" t="s">
        <v>233</v>
      </c>
    </row>
    <row r="716" spans="1:42" x14ac:dyDescent="0.3">
      <c r="A716" s="245">
        <v>122441</v>
      </c>
      <c r="B716" s="245" t="s">
        <v>549</v>
      </c>
      <c r="C716" s="245" t="s">
        <v>232</v>
      </c>
      <c r="D716" s="245" t="s">
        <v>232</v>
      </c>
      <c r="E716" s="245" t="s">
        <v>232</v>
      </c>
      <c r="F716" s="245" t="s">
        <v>232</v>
      </c>
      <c r="G716" s="245" t="s">
        <v>232</v>
      </c>
      <c r="H716" s="245" t="s">
        <v>234</v>
      </c>
      <c r="I716" s="245" t="s">
        <v>232</v>
      </c>
      <c r="J716" s="245" t="s">
        <v>232</v>
      </c>
      <c r="K716" s="245" t="s">
        <v>232</v>
      </c>
      <c r="L716" s="245" t="s">
        <v>234</v>
      </c>
      <c r="M716" s="245" t="s">
        <v>234</v>
      </c>
      <c r="N716" s="245" t="s">
        <v>233</v>
      </c>
      <c r="O716" s="245" t="s">
        <v>233</v>
      </c>
      <c r="P716" s="245" t="s">
        <v>234</v>
      </c>
      <c r="Q716" s="245" t="s">
        <v>234</v>
      </c>
      <c r="R716" s="245" t="s">
        <v>234</v>
      </c>
      <c r="S716" s="245" t="s">
        <v>234</v>
      </c>
      <c r="T716" s="245" t="s">
        <v>233</v>
      </c>
      <c r="U716" s="245" t="s">
        <v>234</v>
      </c>
      <c r="V716" s="245" t="s">
        <v>234</v>
      </c>
      <c r="W716" s="245" t="s">
        <v>406</v>
      </c>
      <c r="X716" s="245" t="s">
        <v>406</v>
      </c>
      <c r="Y716" s="245" t="s">
        <v>406</v>
      </c>
      <c r="Z716" s="245" t="s">
        <v>406</v>
      </c>
      <c r="AA716" s="245" t="s">
        <v>406</v>
      </c>
      <c r="AB716" s="245" t="s">
        <v>406</v>
      </c>
      <c r="AC716" s="245" t="s">
        <v>406</v>
      </c>
      <c r="AD716" s="245" t="s">
        <v>406</v>
      </c>
      <c r="AE716" s="245" t="s">
        <v>406</v>
      </c>
      <c r="AF716" s="245" t="s">
        <v>406</v>
      </c>
      <c r="AG716" s="245" t="s">
        <v>406</v>
      </c>
      <c r="AH716" s="245" t="s">
        <v>406</v>
      </c>
      <c r="AI716" s="245" t="s">
        <v>406</v>
      </c>
      <c r="AJ716" s="245" t="s">
        <v>406</v>
      </c>
      <c r="AK716" s="245" t="s">
        <v>406</v>
      </c>
      <c r="AL716" s="245" t="s">
        <v>406</v>
      </c>
      <c r="AM716" s="245" t="s">
        <v>406</v>
      </c>
      <c r="AN716" s="245" t="s">
        <v>406</v>
      </c>
      <c r="AO716" s="245" t="s">
        <v>406</v>
      </c>
      <c r="AP716" s="245" t="s">
        <v>406</v>
      </c>
    </row>
    <row r="717" spans="1:42" x14ac:dyDescent="0.3">
      <c r="A717" s="245">
        <v>122447</v>
      </c>
      <c r="B717" s="245" t="s">
        <v>549</v>
      </c>
      <c r="C717" s="245" t="s">
        <v>233</v>
      </c>
      <c r="D717" s="245" t="s">
        <v>233</v>
      </c>
      <c r="E717" s="245" t="s">
        <v>233</v>
      </c>
      <c r="F717" s="245" t="s">
        <v>233</v>
      </c>
      <c r="G717" s="245" t="s">
        <v>233</v>
      </c>
      <c r="H717" s="245" t="s">
        <v>233</v>
      </c>
      <c r="I717" s="245" t="s">
        <v>234</v>
      </c>
      <c r="J717" s="245" t="s">
        <v>233</v>
      </c>
      <c r="K717" s="245" t="s">
        <v>233</v>
      </c>
      <c r="L717" s="245" t="s">
        <v>233</v>
      </c>
      <c r="M717" s="245" t="s">
        <v>233</v>
      </c>
      <c r="N717" s="245" t="s">
        <v>233</v>
      </c>
      <c r="O717" s="245" t="s">
        <v>233</v>
      </c>
      <c r="P717" s="245" t="s">
        <v>233</v>
      </c>
      <c r="Q717" s="245" t="s">
        <v>234</v>
      </c>
      <c r="R717" s="245" t="s">
        <v>233</v>
      </c>
      <c r="S717" s="245" t="s">
        <v>233</v>
      </c>
      <c r="T717" s="245" t="s">
        <v>233</v>
      </c>
      <c r="U717" s="245" t="s">
        <v>233</v>
      </c>
      <c r="V717" s="245" t="s">
        <v>233</v>
      </c>
    </row>
    <row r="718" spans="1:42" x14ac:dyDescent="0.3">
      <c r="A718" s="245">
        <v>122448</v>
      </c>
      <c r="B718" s="245" t="s">
        <v>549</v>
      </c>
      <c r="C718" s="245" t="s">
        <v>232</v>
      </c>
      <c r="D718" s="245" t="s">
        <v>233</v>
      </c>
      <c r="E718" s="245" t="s">
        <v>232</v>
      </c>
      <c r="F718" s="245" t="s">
        <v>233</v>
      </c>
      <c r="G718" s="245" t="s">
        <v>233</v>
      </c>
      <c r="H718" s="245" t="s">
        <v>232</v>
      </c>
      <c r="I718" s="245" t="s">
        <v>233</v>
      </c>
      <c r="J718" s="245" t="s">
        <v>233</v>
      </c>
      <c r="K718" s="245" t="s">
        <v>232</v>
      </c>
      <c r="L718" s="245" t="s">
        <v>232</v>
      </c>
      <c r="M718" s="245" t="s">
        <v>232</v>
      </c>
      <c r="N718" s="245" t="s">
        <v>232</v>
      </c>
      <c r="O718" s="245" t="s">
        <v>232</v>
      </c>
      <c r="P718" s="245" t="s">
        <v>232</v>
      </c>
      <c r="Q718" s="245" t="s">
        <v>232</v>
      </c>
      <c r="R718" s="245" t="s">
        <v>232</v>
      </c>
      <c r="S718" s="245" t="s">
        <v>232</v>
      </c>
      <c r="T718" s="245" t="s">
        <v>232</v>
      </c>
      <c r="U718" s="245" t="s">
        <v>232</v>
      </c>
      <c r="V718" s="245" t="s">
        <v>232</v>
      </c>
      <c r="W718" s="245" t="s">
        <v>406</v>
      </c>
      <c r="X718" s="245" t="s">
        <v>406</v>
      </c>
      <c r="Y718" s="245" t="s">
        <v>406</v>
      </c>
      <c r="Z718" s="245" t="s">
        <v>406</v>
      </c>
      <c r="AA718" s="245" t="s">
        <v>406</v>
      </c>
      <c r="AB718" s="245" t="s">
        <v>406</v>
      </c>
      <c r="AC718" s="245" t="s">
        <v>406</v>
      </c>
      <c r="AD718" s="245" t="s">
        <v>406</v>
      </c>
      <c r="AE718" s="245" t="s">
        <v>406</v>
      </c>
      <c r="AF718" s="245" t="s">
        <v>406</v>
      </c>
      <c r="AG718" s="245" t="s">
        <v>406</v>
      </c>
      <c r="AH718" s="245" t="s">
        <v>406</v>
      </c>
      <c r="AI718" s="245" t="s">
        <v>406</v>
      </c>
      <c r="AJ718" s="245" t="s">
        <v>406</v>
      </c>
      <c r="AK718" s="245" t="s">
        <v>406</v>
      </c>
      <c r="AL718" s="245" t="s">
        <v>406</v>
      </c>
      <c r="AM718" s="245" t="s">
        <v>406</v>
      </c>
      <c r="AN718" s="245" t="s">
        <v>406</v>
      </c>
      <c r="AO718" s="245" t="s">
        <v>406</v>
      </c>
      <c r="AP718" s="245" t="s">
        <v>406</v>
      </c>
    </row>
    <row r="719" spans="1:42" x14ac:dyDescent="0.3">
      <c r="A719" s="245">
        <v>122449</v>
      </c>
      <c r="B719" s="245" t="s">
        <v>549</v>
      </c>
      <c r="C719" s="245" t="s">
        <v>232</v>
      </c>
      <c r="D719" s="245" t="s">
        <v>234</v>
      </c>
      <c r="E719" s="245" t="s">
        <v>233</v>
      </c>
      <c r="F719" s="245" t="s">
        <v>233</v>
      </c>
      <c r="G719" s="245" t="s">
        <v>232</v>
      </c>
      <c r="H719" s="245" t="s">
        <v>232</v>
      </c>
      <c r="I719" s="245" t="s">
        <v>232</v>
      </c>
      <c r="J719" s="245" t="s">
        <v>234</v>
      </c>
      <c r="K719" s="245" t="s">
        <v>234</v>
      </c>
      <c r="L719" s="245" t="s">
        <v>233</v>
      </c>
      <c r="M719" s="245" t="s">
        <v>233</v>
      </c>
      <c r="N719" s="245" t="s">
        <v>232</v>
      </c>
      <c r="O719" s="245" t="s">
        <v>232</v>
      </c>
      <c r="P719" s="245" t="s">
        <v>234</v>
      </c>
      <c r="Q719" s="245" t="s">
        <v>232</v>
      </c>
      <c r="R719" s="245" t="s">
        <v>233</v>
      </c>
      <c r="S719" s="245" t="s">
        <v>233</v>
      </c>
      <c r="T719" s="245" t="s">
        <v>233</v>
      </c>
      <c r="U719" s="245" t="s">
        <v>234</v>
      </c>
      <c r="V719" s="245" t="s">
        <v>233</v>
      </c>
      <c r="W719" s="245" t="s">
        <v>406</v>
      </c>
      <c r="X719" s="245" t="s">
        <v>406</v>
      </c>
      <c r="Y719" s="245" t="s">
        <v>406</v>
      </c>
      <c r="Z719" s="245" t="s">
        <v>406</v>
      </c>
      <c r="AA719" s="245" t="s">
        <v>406</v>
      </c>
      <c r="AB719" s="245" t="s">
        <v>406</v>
      </c>
      <c r="AC719" s="245" t="s">
        <v>406</v>
      </c>
      <c r="AD719" s="245" t="s">
        <v>406</v>
      </c>
      <c r="AE719" s="245" t="s">
        <v>406</v>
      </c>
      <c r="AF719" s="245" t="s">
        <v>406</v>
      </c>
      <c r="AG719" s="245" t="s">
        <v>406</v>
      </c>
      <c r="AH719" s="245" t="s">
        <v>406</v>
      </c>
      <c r="AI719" s="245" t="s">
        <v>406</v>
      </c>
      <c r="AJ719" s="245" t="s">
        <v>406</v>
      </c>
      <c r="AK719" s="245" t="s">
        <v>406</v>
      </c>
      <c r="AL719" s="245" t="s">
        <v>406</v>
      </c>
      <c r="AM719" s="245" t="s">
        <v>406</v>
      </c>
      <c r="AN719" s="245" t="s">
        <v>406</v>
      </c>
      <c r="AO719" s="245" t="s">
        <v>406</v>
      </c>
      <c r="AP719" s="245" t="s">
        <v>406</v>
      </c>
    </row>
    <row r="720" spans="1:42" x14ac:dyDescent="0.3">
      <c r="A720" s="245">
        <v>122457</v>
      </c>
      <c r="B720" s="245" t="s">
        <v>549</v>
      </c>
      <c r="C720" s="245" t="s">
        <v>234</v>
      </c>
      <c r="D720" s="245" t="s">
        <v>234</v>
      </c>
      <c r="E720" s="245" t="s">
        <v>234</v>
      </c>
      <c r="F720" s="245" t="s">
        <v>234</v>
      </c>
      <c r="G720" s="245" t="s">
        <v>234</v>
      </c>
      <c r="H720" s="245" t="s">
        <v>234</v>
      </c>
      <c r="I720" s="245" t="s">
        <v>234</v>
      </c>
      <c r="J720" s="245" t="s">
        <v>234</v>
      </c>
      <c r="K720" s="245" t="s">
        <v>234</v>
      </c>
      <c r="L720" s="245" t="s">
        <v>234</v>
      </c>
      <c r="M720" s="245" t="s">
        <v>234</v>
      </c>
      <c r="N720" s="245" t="s">
        <v>234</v>
      </c>
      <c r="O720" s="245" t="s">
        <v>234</v>
      </c>
      <c r="P720" s="245" t="s">
        <v>234</v>
      </c>
      <c r="Q720" s="245" t="s">
        <v>234</v>
      </c>
      <c r="R720" s="245" t="s">
        <v>233</v>
      </c>
      <c r="S720" s="245" t="s">
        <v>233</v>
      </c>
      <c r="T720" s="245" t="s">
        <v>233</v>
      </c>
      <c r="U720" s="245" t="s">
        <v>233</v>
      </c>
      <c r="V720" s="245" t="s">
        <v>233</v>
      </c>
    </row>
    <row r="721" spans="1:42" x14ac:dyDescent="0.3">
      <c r="A721" s="245">
        <v>122458</v>
      </c>
      <c r="B721" s="245" t="s">
        <v>549</v>
      </c>
      <c r="C721" s="245" t="s">
        <v>234</v>
      </c>
      <c r="D721" s="245" t="s">
        <v>232</v>
      </c>
      <c r="E721" s="245" t="s">
        <v>232</v>
      </c>
      <c r="F721" s="245" t="s">
        <v>232</v>
      </c>
      <c r="G721" s="245" t="s">
        <v>234</v>
      </c>
      <c r="H721" s="245" t="s">
        <v>234</v>
      </c>
      <c r="I721" s="245" t="s">
        <v>234</v>
      </c>
      <c r="J721" s="245" t="s">
        <v>234</v>
      </c>
      <c r="K721" s="245" t="s">
        <v>234</v>
      </c>
      <c r="L721" s="245" t="s">
        <v>234</v>
      </c>
      <c r="M721" s="245" t="s">
        <v>234</v>
      </c>
      <c r="N721" s="245" t="s">
        <v>234</v>
      </c>
      <c r="O721" s="245" t="s">
        <v>234</v>
      </c>
      <c r="P721" s="245" t="s">
        <v>234</v>
      </c>
      <c r="Q721" s="245" t="s">
        <v>233</v>
      </c>
      <c r="R721" s="245" t="s">
        <v>233</v>
      </c>
      <c r="S721" s="245" t="s">
        <v>233</v>
      </c>
      <c r="T721" s="245" t="s">
        <v>233</v>
      </c>
      <c r="U721" s="245" t="s">
        <v>233</v>
      </c>
      <c r="V721" s="245" t="s">
        <v>233</v>
      </c>
      <c r="W721" s="245" t="s">
        <v>406</v>
      </c>
      <c r="X721" s="245" t="s">
        <v>406</v>
      </c>
      <c r="Y721" s="245" t="s">
        <v>406</v>
      </c>
      <c r="Z721" s="245" t="s">
        <v>406</v>
      </c>
      <c r="AA721" s="245" t="s">
        <v>406</v>
      </c>
      <c r="AB721" s="245" t="s">
        <v>406</v>
      </c>
      <c r="AC721" s="245" t="s">
        <v>406</v>
      </c>
      <c r="AD721" s="245" t="s">
        <v>406</v>
      </c>
      <c r="AE721" s="245" t="s">
        <v>406</v>
      </c>
      <c r="AF721" s="245" t="s">
        <v>406</v>
      </c>
      <c r="AG721" s="245" t="s">
        <v>406</v>
      </c>
      <c r="AH721" s="245" t="s">
        <v>406</v>
      </c>
      <c r="AI721" s="245" t="s">
        <v>406</v>
      </c>
      <c r="AJ721" s="245" t="s">
        <v>406</v>
      </c>
      <c r="AK721" s="245" t="s">
        <v>406</v>
      </c>
      <c r="AL721" s="245" t="s">
        <v>406</v>
      </c>
      <c r="AM721" s="245" t="s">
        <v>406</v>
      </c>
      <c r="AN721" s="245" t="s">
        <v>406</v>
      </c>
      <c r="AO721" s="245" t="s">
        <v>406</v>
      </c>
      <c r="AP721" s="245" t="s">
        <v>406</v>
      </c>
    </row>
    <row r="722" spans="1:42" x14ac:dyDescent="0.3">
      <c r="A722" s="245">
        <v>122460</v>
      </c>
      <c r="B722" s="245" t="s">
        <v>549</v>
      </c>
      <c r="C722" s="245" t="s">
        <v>234</v>
      </c>
      <c r="D722" s="245" t="s">
        <v>232</v>
      </c>
      <c r="E722" s="245" t="s">
        <v>233</v>
      </c>
      <c r="F722" s="245" t="s">
        <v>232</v>
      </c>
      <c r="G722" s="245" t="s">
        <v>234</v>
      </c>
      <c r="H722" s="245" t="s">
        <v>234</v>
      </c>
      <c r="I722" s="245" t="s">
        <v>232</v>
      </c>
      <c r="J722" s="245" t="s">
        <v>234</v>
      </c>
      <c r="K722" s="245" t="s">
        <v>234</v>
      </c>
      <c r="L722" s="245" t="s">
        <v>234</v>
      </c>
      <c r="M722" s="245" t="s">
        <v>234</v>
      </c>
      <c r="N722" s="245" t="s">
        <v>234</v>
      </c>
      <c r="O722" s="245" t="s">
        <v>234</v>
      </c>
      <c r="P722" s="245" t="s">
        <v>233</v>
      </c>
      <c r="Q722" s="245" t="s">
        <v>234</v>
      </c>
      <c r="R722" s="245" t="s">
        <v>233</v>
      </c>
      <c r="S722" s="245" t="s">
        <v>233</v>
      </c>
      <c r="T722" s="245" t="s">
        <v>233</v>
      </c>
      <c r="U722" s="245" t="s">
        <v>233</v>
      </c>
      <c r="V722" s="245" t="s">
        <v>234</v>
      </c>
      <c r="W722" s="245" t="s">
        <v>406</v>
      </c>
      <c r="X722" s="245" t="s">
        <v>406</v>
      </c>
      <c r="Y722" s="245" t="s">
        <v>406</v>
      </c>
      <c r="Z722" s="245" t="s">
        <v>406</v>
      </c>
      <c r="AA722" s="245" t="s">
        <v>406</v>
      </c>
      <c r="AB722" s="245" t="s">
        <v>406</v>
      </c>
      <c r="AC722" s="245" t="s">
        <v>406</v>
      </c>
      <c r="AD722" s="245" t="s">
        <v>406</v>
      </c>
      <c r="AE722" s="245" t="s">
        <v>406</v>
      </c>
      <c r="AF722" s="245" t="s">
        <v>406</v>
      </c>
      <c r="AG722" s="245" t="s">
        <v>406</v>
      </c>
      <c r="AH722" s="245" t="s">
        <v>406</v>
      </c>
      <c r="AI722" s="245" t="s">
        <v>406</v>
      </c>
      <c r="AJ722" s="245" t="s">
        <v>406</v>
      </c>
      <c r="AK722" s="245" t="s">
        <v>406</v>
      </c>
      <c r="AL722" s="245" t="s">
        <v>406</v>
      </c>
      <c r="AM722" s="245" t="s">
        <v>406</v>
      </c>
      <c r="AN722" s="245" t="s">
        <v>406</v>
      </c>
      <c r="AO722" s="245" t="s">
        <v>406</v>
      </c>
      <c r="AP722" s="245" t="s">
        <v>406</v>
      </c>
    </row>
    <row r="723" spans="1:42" x14ac:dyDescent="0.3">
      <c r="A723" s="245">
        <v>122462</v>
      </c>
      <c r="B723" s="245" t="s">
        <v>549</v>
      </c>
      <c r="C723" s="245" t="s">
        <v>234</v>
      </c>
      <c r="D723" s="245" t="s">
        <v>234</v>
      </c>
      <c r="E723" s="245" t="s">
        <v>234</v>
      </c>
      <c r="F723" s="245" t="s">
        <v>232</v>
      </c>
      <c r="G723" s="245" t="s">
        <v>234</v>
      </c>
      <c r="H723" s="245" t="s">
        <v>233</v>
      </c>
      <c r="I723" s="245" t="s">
        <v>234</v>
      </c>
      <c r="J723" s="245" t="s">
        <v>234</v>
      </c>
      <c r="K723" s="245" t="s">
        <v>234</v>
      </c>
      <c r="L723" s="245" t="s">
        <v>234</v>
      </c>
      <c r="M723" s="245" t="s">
        <v>233</v>
      </c>
      <c r="N723" s="245" t="s">
        <v>234</v>
      </c>
      <c r="O723" s="245" t="s">
        <v>234</v>
      </c>
      <c r="P723" s="245" t="s">
        <v>234</v>
      </c>
      <c r="Q723" s="245" t="s">
        <v>234</v>
      </c>
      <c r="R723" s="245" t="s">
        <v>233</v>
      </c>
      <c r="S723" s="245" t="s">
        <v>233</v>
      </c>
      <c r="T723" s="245" t="s">
        <v>233</v>
      </c>
      <c r="U723" s="245" t="s">
        <v>233</v>
      </c>
      <c r="V723" s="245" t="s">
        <v>233</v>
      </c>
    </row>
    <row r="724" spans="1:42" x14ac:dyDescent="0.3">
      <c r="A724" s="245">
        <v>122463</v>
      </c>
      <c r="B724" s="245" t="s">
        <v>549</v>
      </c>
      <c r="C724" s="245" t="s">
        <v>234</v>
      </c>
      <c r="D724" s="245" t="s">
        <v>234</v>
      </c>
      <c r="E724" s="245" t="s">
        <v>234</v>
      </c>
      <c r="F724" s="245" t="s">
        <v>234</v>
      </c>
      <c r="G724" s="245" t="s">
        <v>234</v>
      </c>
      <c r="H724" s="245" t="s">
        <v>234</v>
      </c>
      <c r="I724" s="245" t="s">
        <v>234</v>
      </c>
      <c r="J724" s="245" t="s">
        <v>234</v>
      </c>
      <c r="K724" s="245" t="s">
        <v>234</v>
      </c>
      <c r="L724" s="245" t="s">
        <v>234</v>
      </c>
      <c r="M724" s="245" t="s">
        <v>232</v>
      </c>
      <c r="N724" s="245" t="s">
        <v>232</v>
      </c>
      <c r="O724" s="245" t="s">
        <v>234</v>
      </c>
      <c r="P724" s="245" t="s">
        <v>234</v>
      </c>
      <c r="Q724" s="245" t="s">
        <v>233</v>
      </c>
      <c r="R724" s="245" t="s">
        <v>234</v>
      </c>
      <c r="S724" s="245" t="s">
        <v>234</v>
      </c>
      <c r="T724" s="245" t="s">
        <v>234</v>
      </c>
      <c r="U724" s="245" t="s">
        <v>233</v>
      </c>
      <c r="V724" s="245" t="s">
        <v>233</v>
      </c>
      <c r="W724" s="245" t="s">
        <v>406</v>
      </c>
      <c r="X724" s="245" t="s">
        <v>406</v>
      </c>
      <c r="Y724" s="245" t="s">
        <v>406</v>
      </c>
      <c r="Z724" s="245" t="s">
        <v>406</v>
      </c>
      <c r="AA724" s="245" t="s">
        <v>406</v>
      </c>
      <c r="AB724" s="245" t="s">
        <v>406</v>
      </c>
      <c r="AC724" s="245" t="s">
        <v>406</v>
      </c>
      <c r="AD724" s="245" t="s">
        <v>406</v>
      </c>
      <c r="AE724" s="245" t="s">
        <v>406</v>
      </c>
      <c r="AF724" s="245" t="s">
        <v>406</v>
      </c>
      <c r="AG724" s="245" t="s">
        <v>406</v>
      </c>
      <c r="AH724" s="245" t="s">
        <v>406</v>
      </c>
      <c r="AI724" s="245" t="s">
        <v>406</v>
      </c>
      <c r="AJ724" s="245" t="s">
        <v>406</v>
      </c>
      <c r="AK724" s="245" t="s">
        <v>406</v>
      </c>
      <c r="AL724" s="245" t="s">
        <v>406</v>
      </c>
      <c r="AM724" s="245" t="s">
        <v>406</v>
      </c>
      <c r="AN724" s="245" t="s">
        <v>406</v>
      </c>
      <c r="AO724" s="245" t="s">
        <v>406</v>
      </c>
      <c r="AP724" s="245" t="s">
        <v>406</v>
      </c>
    </row>
    <row r="725" spans="1:42" x14ac:dyDescent="0.3">
      <c r="A725" s="245">
        <v>122466</v>
      </c>
      <c r="B725" s="245" t="s">
        <v>549</v>
      </c>
      <c r="C725" s="245" t="s">
        <v>234</v>
      </c>
      <c r="D725" s="245" t="s">
        <v>232</v>
      </c>
      <c r="E725" s="245" t="s">
        <v>234</v>
      </c>
      <c r="F725" s="245" t="s">
        <v>232</v>
      </c>
      <c r="G725" s="245" t="s">
        <v>234</v>
      </c>
      <c r="H725" s="245" t="s">
        <v>234</v>
      </c>
      <c r="I725" s="245" t="s">
        <v>234</v>
      </c>
      <c r="J725" s="245" t="s">
        <v>234</v>
      </c>
      <c r="K725" s="245" t="s">
        <v>234</v>
      </c>
      <c r="L725" s="245" t="s">
        <v>234</v>
      </c>
      <c r="M725" s="245" t="s">
        <v>232</v>
      </c>
      <c r="N725" s="245" t="s">
        <v>232</v>
      </c>
      <c r="O725" s="245" t="s">
        <v>232</v>
      </c>
      <c r="P725" s="245" t="s">
        <v>232</v>
      </c>
      <c r="Q725" s="245" t="s">
        <v>234</v>
      </c>
      <c r="R725" s="245" t="s">
        <v>234</v>
      </c>
      <c r="S725" s="245" t="s">
        <v>234</v>
      </c>
      <c r="T725" s="245" t="s">
        <v>233</v>
      </c>
      <c r="U725" s="245" t="s">
        <v>234</v>
      </c>
      <c r="V725" s="245" t="s">
        <v>234</v>
      </c>
      <c r="W725" s="245" t="s">
        <v>406</v>
      </c>
      <c r="X725" s="245" t="s">
        <v>406</v>
      </c>
      <c r="Y725" s="245" t="s">
        <v>406</v>
      </c>
      <c r="Z725" s="245" t="s">
        <v>406</v>
      </c>
      <c r="AA725" s="245" t="s">
        <v>406</v>
      </c>
      <c r="AB725" s="245" t="s">
        <v>406</v>
      </c>
      <c r="AC725" s="245" t="s">
        <v>406</v>
      </c>
      <c r="AD725" s="245" t="s">
        <v>406</v>
      </c>
      <c r="AE725" s="245" t="s">
        <v>406</v>
      </c>
      <c r="AF725" s="245" t="s">
        <v>406</v>
      </c>
      <c r="AG725" s="245" t="s">
        <v>406</v>
      </c>
      <c r="AH725" s="245" t="s">
        <v>406</v>
      </c>
      <c r="AI725" s="245" t="s">
        <v>406</v>
      </c>
      <c r="AJ725" s="245" t="s">
        <v>406</v>
      </c>
      <c r="AK725" s="245" t="s">
        <v>406</v>
      </c>
      <c r="AL725" s="245" t="s">
        <v>406</v>
      </c>
      <c r="AM725" s="245" t="s">
        <v>406</v>
      </c>
      <c r="AN725" s="245" t="s">
        <v>406</v>
      </c>
      <c r="AO725" s="245" t="s">
        <v>406</v>
      </c>
      <c r="AP725" s="245" t="s">
        <v>406</v>
      </c>
    </row>
    <row r="726" spans="1:42" x14ac:dyDescent="0.3">
      <c r="A726" s="245">
        <v>122472</v>
      </c>
      <c r="B726" s="245" t="s">
        <v>549</v>
      </c>
      <c r="C726" s="245" t="s">
        <v>234</v>
      </c>
      <c r="D726" s="245" t="s">
        <v>234</v>
      </c>
      <c r="E726" s="245" t="s">
        <v>232</v>
      </c>
      <c r="F726" s="245" t="s">
        <v>232</v>
      </c>
      <c r="G726" s="245" t="s">
        <v>234</v>
      </c>
      <c r="H726" s="245" t="s">
        <v>234</v>
      </c>
      <c r="I726" s="245" t="s">
        <v>234</v>
      </c>
      <c r="J726" s="245" t="s">
        <v>234</v>
      </c>
      <c r="K726" s="245" t="s">
        <v>233</v>
      </c>
      <c r="L726" s="245" t="s">
        <v>234</v>
      </c>
      <c r="M726" s="245" t="s">
        <v>234</v>
      </c>
      <c r="N726" s="245" t="s">
        <v>234</v>
      </c>
      <c r="O726" s="245" t="s">
        <v>232</v>
      </c>
      <c r="P726" s="245" t="s">
        <v>232</v>
      </c>
      <c r="Q726" s="245" t="s">
        <v>232</v>
      </c>
      <c r="R726" s="245" t="s">
        <v>234</v>
      </c>
      <c r="S726" s="245" t="s">
        <v>234</v>
      </c>
      <c r="T726" s="245" t="s">
        <v>233</v>
      </c>
      <c r="U726" s="245" t="s">
        <v>234</v>
      </c>
      <c r="V726" s="245" t="s">
        <v>234</v>
      </c>
      <c r="W726" s="245" t="s">
        <v>406</v>
      </c>
      <c r="X726" s="245" t="s">
        <v>406</v>
      </c>
      <c r="Y726" s="245" t="s">
        <v>406</v>
      </c>
      <c r="Z726" s="245" t="s">
        <v>406</v>
      </c>
      <c r="AA726" s="245" t="s">
        <v>406</v>
      </c>
      <c r="AB726" s="245" t="s">
        <v>406</v>
      </c>
      <c r="AC726" s="245" t="s">
        <v>406</v>
      </c>
      <c r="AD726" s="245" t="s">
        <v>406</v>
      </c>
      <c r="AE726" s="245" t="s">
        <v>406</v>
      </c>
      <c r="AF726" s="245" t="s">
        <v>406</v>
      </c>
      <c r="AG726" s="245" t="s">
        <v>406</v>
      </c>
      <c r="AH726" s="245" t="s">
        <v>406</v>
      </c>
      <c r="AI726" s="245" t="s">
        <v>406</v>
      </c>
      <c r="AJ726" s="245" t="s">
        <v>406</v>
      </c>
      <c r="AK726" s="245" t="s">
        <v>406</v>
      </c>
      <c r="AL726" s="245" t="s">
        <v>406</v>
      </c>
      <c r="AM726" s="245" t="s">
        <v>406</v>
      </c>
      <c r="AN726" s="245" t="s">
        <v>406</v>
      </c>
      <c r="AO726" s="245" t="s">
        <v>406</v>
      </c>
      <c r="AP726" s="245" t="s">
        <v>406</v>
      </c>
    </row>
    <row r="727" spans="1:42" x14ac:dyDescent="0.3">
      <c r="A727" s="245">
        <v>122473</v>
      </c>
      <c r="B727" s="245" t="s">
        <v>549</v>
      </c>
      <c r="C727" s="245" t="s">
        <v>234</v>
      </c>
      <c r="D727" s="245" t="s">
        <v>234</v>
      </c>
      <c r="E727" s="245" t="s">
        <v>234</v>
      </c>
      <c r="F727" s="245" t="s">
        <v>234</v>
      </c>
      <c r="G727" s="245" t="s">
        <v>234</v>
      </c>
      <c r="H727" s="245" t="s">
        <v>234</v>
      </c>
      <c r="I727" s="245" t="s">
        <v>234</v>
      </c>
      <c r="J727" s="245" t="s">
        <v>234</v>
      </c>
      <c r="K727" s="245" t="s">
        <v>234</v>
      </c>
      <c r="L727" s="245" t="s">
        <v>234</v>
      </c>
      <c r="M727" s="245" t="s">
        <v>234</v>
      </c>
      <c r="N727" s="245" t="s">
        <v>234</v>
      </c>
      <c r="O727" s="245" t="s">
        <v>234</v>
      </c>
      <c r="P727" s="245" t="s">
        <v>234</v>
      </c>
      <c r="Q727" s="245" t="s">
        <v>234</v>
      </c>
      <c r="R727" s="245" t="s">
        <v>233</v>
      </c>
      <c r="S727" s="245" t="s">
        <v>233</v>
      </c>
      <c r="T727" s="245" t="s">
        <v>233</v>
      </c>
      <c r="U727" s="245" t="s">
        <v>233</v>
      </c>
      <c r="V727" s="245" t="s">
        <v>233</v>
      </c>
    </row>
    <row r="728" spans="1:42" x14ac:dyDescent="0.3">
      <c r="A728" s="245">
        <v>122479</v>
      </c>
      <c r="B728" s="245" t="s">
        <v>549</v>
      </c>
      <c r="C728" s="245" t="s">
        <v>234</v>
      </c>
      <c r="D728" s="245" t="s">
        <v>232</v>
      </c>
      <c r="E728" s="245" t="s">
        <v>234</v>
      </c>
      <c r="F728" s="245" t="s">
        <v>234</v>
      </c>
      <c r="G728" s="245" t="s">
        <v>234</v>
      </c>
      <c r="H728" s="245" t="s">
        <v>234</v>
      </c>
      <c r="I728" s="245" t="s">
        <v>232</v>
      </c>
      <c r="J728" s="245" t="s">
        <v>234</v>
      </c>
      <c r="K728" s="245" t="s">
        <v>232</v>
      </c>
      <c r="L728" s="245" t="s">
        <v>234</v>
      </c>
      <c r="M728" s="245" t="s">
        <v>234</v>
      </c>
      <c r="N728" s="245" t="s">
        <v>233</v>
      </c>
      <c r="O728" s="245" t="s">
        <v>234</v>
      </c>
      <c r="P728" s="245" t="s">
        <v>233</v>
      </c>
      <c r="Q728" s="245" t="s">
        <v>233</v>
      </c>
      <c r="R728" s="245" t="s">
        <v>233</v>
      </c>
      <c r="S728" s="245" t="s">
        <v>233</v>
      </c>
      <c r="T728" s="245" t="s">
        <v>233</v>
      </c>
      <c r="U728" s="245" t="s">
        <v>233</v>
      </c>
      <c r="V728" s="245" t="s">
        <v>233</v>
      </c>
      <c r="W728" s="245" t="s">
        <v>406</v>
      </c>
      <c r="X728" s="245" t="s">
        <v>406</v>
      </c>
      <c r="Y728" s="245" t="s">
        <v>406</v>
      </c>
      <c r="Z728" s="245" t="s">
        <v>406</v>
      </c>
      <c r="AA728" s="245" t="s">
        <v>406</v>
      </c>
      <c r="AB728" s="245" t="s">
        <v>406</v>
      </c>
      <c r="AC728" s="245" t="s">
        <v>406</v>
      </c>
      <c r="AD728" s="245" t="s">
        <v>406</v>
      </c>
      <c r="AE728" s="245" t="s">
        <v>406</v>
      </c>
      <c r="AF728" s="245" t="s">
        <v>406</v>
      </c>
      <c r="AG728" s="245" t="s">
        <v>406</v>
      </c>
      <c r="AH728" s="245" t="s">
        <v>406</v>
      </c>
      <c r="AI728" s="245" t="s">
        <v>406</v>
      </c>
      <c r="AJ728" s="245" t="s">
        <v>406</v>
      </c>
      <c r="AK728" s="245" t="s">
        <v>406</v>
      </c>
      <c r="AL728" s="245" t="s">
        <v>406</v>
      </c>
      <c r="AM728" s="245" t="s">
        <v>406</v>
      </c>
      <c r="AN728" s="245" t="s">
        <v>406</v>
      </c>
      <c r="AO728" s="245" t="s">
        <v>406</v>
      </c>
      <c r="AP728" s="245" t="s">
        <v>406</v>
      </c>
    </row>
    <row r="729" spans="1:42" x14ac:dyDescent="0.3">
      <c r="A729" s="245">
        <v>122482</v>
      </c>
      <c r="B729" s="245" t="s">
        <v>549</v>
      </c>
      <c r="C729" s="245" t="s">
        <v>234</v>
      </c>
      <c r="D729" s="245" t="s">
        <v>234</v>
      </c>
      <c r="E729" s="245" t="s">
        <v>234</v>
      </c>
      <c r="F729" s="245" t="s">
        <v>234</v>
      </c>
      <c r="G729" s="245" t="s">
        <v>234</v>
      </c>
      <c r="H729" s="245" t="s">
        <v>234</v>
      </c>
      <c r="I729" s="245" t="s">
        <v>234</v>
      </c>
      <c r="J729" s="245" t="s">
        <v>234</v>
      </c>
      <c r="K729" s="245" t="s">
        <v>234</v>
      </c>
      <c r="L729" s="245" t="s">
        <v>234</v>
      </c>
      <c r="M729" s="245" t="s">
        <v>234</v>
      </c>
      <c r="N729" s="245" t="s">
        <v>234</v>
      </c>
      <c r="O729" s="245" t="s">
        <v>234</v>
      </c>
      <c r="P729" s="245" t="s">
        <v>234</v>
      </c>
      <c r="Q729" s="245" t="s">
        <v>234</v>
      </c>
      <c r="R729" s="245" t="s">
        <v>234</v>
      </c>
      <c r="S729" s="245" t="s">
        <v>234</v>
      </c>
      <c r="T729" s="245" t="s">
        <v>234</v>
      </c>
      <c r="U729" s="245" t="s">
        <v>234</v>
      </c>
      <c r="V729" s="245" t="s">
        <v>234</v>
      </c>
      <c r="W729" s="245" t="s">
        <v>406</v>
      </c>
      <c r="X729" s="245" t="s">
        <v>406</v>
      </c>
      <c r="Y729" s="245" t="s">
        <v>406</v>
      </c>
      <c r="Z729" s="245" t="s">
        <v>406</v>
      </c>
      <c r="AA729" s="245" t="s">
        <v>406</v>
      </c>
      <c r="AB729" s="245" t="s">
        <v>406</v>
      </c>
      <c r="AC729" s="245" t="s">
        <v>406</v>
      </c>
      <c r="AD729" s="245" t="s">
        <v>406</v>
      </c>
      <c r="AE729" s="245" t="s">
        <v>406</v>
      </c>
      <c r="AF729" s="245" t="s">
        <v>406</v>
      </c>
      <c r="AG729" s="245" t="s">
        <v>406</v>
      </c>
      <c r="AH729" s="245" t="s">
        <v>406</v>
      </c>
      <c r="AI729" s="245" t="s">
        <v>406</v>
      </c>
      <c r="AJ729" s="245" t="s">
        <v>406</v>
      </c>
      <c r="AK729" s="245" t="s">
        <v>406</v>
      </c>
      <c r="AL729" s="245" t="s">
        <v>406</v>
      </c>
      <c r="AM729" s="245" t="s">
        <v>406</v>
      </c>
      <c r="AN729" s="245" t="s">
        <v>406</v>
      </c>
      <c r="AO729" s="245" t="s">
        <v>406</v>
      </c>
      <c r="AP729" s="245" t="s">
        <v>406</v>
      </c>
    </row>
    <row r="730" spans="1:42" x14ac:dyDescent="0.3">
      <c r="A730" s="245">
        <v>122484</v>
      </c>
      <c r="B730" s="245" t="s">
        <v>549</v>
      </c>
      <c r="C730" s="245" t="s">
        <v>234</v>
      </c>
      <c r="D730" s="245" t="s">
        <v>234</v>
      </c>
      <c r="E730" s="245" t="s">
        <v>232</v>
      </c>
      <c r="F730" s="245" t="s">
        <v>234</v>
      </c>
      <c r="G730" s="245" t="s">
        <v>234</v>
      </c>
      <c r="H730" s="245" t="s">
        <v>234</v>
      </c>
      <c r="I730" s="245" t="s">
        <v>234</v>
      </c>
      <c r="J730" s="245" t="s">
        <v>234</v>
      </c>
      <c r="K730" s="245" t="s">
        <v>234</v>
      </c>
      <c r="L730" s="245" t="s">
        <v>234</v>
      </c>
      <c r="M730" s="245" t="s">
        <v>234</v>
      </c>
      <c r="N730" s="245" t="s">
        <v>234</v>
      </c>
      <c r="O730" s="245" t="s">
        <v>234</v>
      </c>
      <c r="P730" s="245" t="s">
        <v>234</v>
      </c>
      <c r="Q730" s="245" t="s">
        <v>234</v>
      </c>
      <c r="R730" s="245" t="s">
        <v>234</v>
      </c>
      <c r="S730" s="245" t="s">
        <v>234</v>
      </c>
      <c r="T730" s="245" t="s">
        <v>234</v>
      </c>
      <c r="U730" s="245" t="s">
        <v>234</v>
      </c>
      <c r="V730" s="245" t="s">
        <v>234</v>
      </c>
      <c r="W730" s="245" t="s">
        <v>406</v>
      </c>
      <c r="X730" s="245" t="s">
        <v>406</v>
      </c>
      <c r="Y730" s="245" t="s">
        <v>406</v>
      </c>
      <c r="Z730" s="245" t="s">
        <v>406</v>
      </c>
      <c r="AA730" s="245" t="s">
        <v>406</v>
      </c>
      <c r="AB730" s="245" t="s">
        <v>406</v>
      </c>
      <c r="AC730" s="245" t="s">
        <v>406</v>
      </c>
      <c r="AD730" s="245" t="s">
        <v>406</v>
      </c>
      <c r="AE730" s="245" t="s">
        <v>406</v>
      </c>
      <c r="AF730" s="245" t="s">
        <v>406</v>
      </c>
      <c r="AG730" s="245" t="s">
        <v>406</v>
      </c>
      <c r="AH730" s="245" t="s">
        <v>406</v>
      </c>
      <c r="AI730" s="245" t="s">
        <v>406</v>
      </c>
      <c r="AJ730" s="245" t="s">
        <v>406</v>
      </c>
      <c r="AK730" s="245" t="s">
        <v>406</v>
      </c>
      <c r="AL730" s="245" t="s">
        <v>406</v>
      </c>
      <c r="AM730" s="245" t="s">
        <v>406</v>
      </c>
      <c r="AN730" s="245" t="s">
        <v>406</v>
      </c>
      <c r="AO730" s="245" t="s">
        <v>406</v>
      </c>
      <c r="AP730" s="245" t="s">
        <v>406</v>
      </c>
    </row>
    <row r="731" spans="1:42" x14ac:dyDescent="0.3">
      <c r="A731" s="245">
        <v>122486</v>
      </c>
      <c r="B731" s="245" t="s">
        <v>549</v>
      </c>
      <c r="C731" s="245" t="s">
        <v>234</v>
      </c>
      <c r="D731" s="245" t="s">
        <v>234</v>
      </c>
      <c r="E731" s="245" t="s">
        <v>232</v>
      </c>
      <c r="F731" s="245" t="s">
        <v>234</v>
      </c>
      <c r="G731" s="245" t="s">
        <v>232</v>
      </c>
      <c r="H731" s="245" t="s">
        <v>234</v>
      </c>
      <c r="I731" s="245" t="s">
        <v>234</v>
      </c>
      <c r="J731" s="245" t="s">
        <v>234</v>
      </c>
      <c r="K731" s="245" t="s">
        <v>234</v>
      </c>
      <c r="L731" s="245" t="s">
        <v>234</v>
      </c>
      <c r="M731" s="245" t="s">
        <v>234</v>
      </c>
      <c r="N731" s="245" t="s">
        <v>234</v>
      </c>
      <c r="O731" s="245" t="s">
        <v>232</v>
      </c>
      <c r="P731" s="245" t="s">
        <v>232</v>
      </c>
      <c r="Q731" s="245" t="s">
        <v>234</v>
      </c>
      <c r="R731" s="245" t="s">
        <v>234</v>
      </c>
      <c r="S731" s="245" t="s">
        <v>234</v>
      </c>
      <c r="T731" s="245" t="s">
        <v>234</v>
      </c>
      <c r="U731" s="245" t="s">
        <v>234</v>
      </c>
      <c r="V731" s="245" t="s">
        <v>234</v>
      </c>
      <c r="W731" s="245" t="s">
        <v>406</v>
      </c>
      <c r="X731" s="245" t="s">
        <v>406</v>
      </c>
      <c r="Y731" s="245" t="s">
        <v>406</v>
      </c>
      <c r="Z731" s="245" t="s">
        <v>406</v>
      </c>
      <c r="AA731" s="245" t="s">
        <v>406</v>
      </c>
      <c r="AB731" s="245" t="s">
        <v>406</v>
      </c>
      <c r="AC731" s="245" t="s">
        <v>406</v>
      </c>
      <c r="AD731" s="245" t="s">
        <v>406</v>
      </c>
      <c r="AE731" s="245" t="s">
        <v>406</v>
      </c>
      <c r="AF731" s="245" t="s">
        <v>406</v>
      </c>
      <c r="AG731" s="245" t="s">
        <v>406</v>
      </c>
      <c r="AH731" s="245" t="s">
        <v>406</v>
      </c>
      <c r="AI731" s="245" t="s">
        <v>406</v>
      </c>
      <c r="AJ731" s="245" t="s">
        <v>406</v>
      </c>
      <c r="AK731" s="245" t="s">
        <v>406</v>
      </c>
      <c r="AL731" s="245" t="s">
        <v>406</v>
      </c>
      <c r="AM731" s="245" t="s">
        <v>406</v>
      </c>
      <c r="AN731" s="245" t="s">
        <v>406</v>
      </c>
      <c r="AO731" s="245" t="s">
        <v>406</v>
      </c>
      <c r="AP731" s="245" t="s">
        <v>406</v>
      </c>
    </row>
    <row r="732" spans="1:42" x14ac:dyDescent="0.3">
      <c r="A732" s="245">
        <v>122487</v>
      </c>
      <c r="B732" s="245" t="s">
        <v>549</v>
      </c>
      <c r="C732" s="245" t="s">
        <v>234</v>
      </c>
      <c r="D732" s="245" t="s">
        <v>234</v>
      </c>
      <c r="E732" s="245" t="s">
        <v>232</v>
      </c>
      <c r="F732" s="245" t="s">
        <v>232</v>
      </c>
      <c r="G732" s="245" t="s">
        <v>232</v>
      </c>
      <c r="H732" s="245" t="s">
        <v>234</v>
      </c>
      <c r="I732" s="245" t="s">
        <v>232</v>
      </c>
      <c r="J732" s="245" t="s">
        <v>234</v>
      </c>
      <c r="K732" s="245" t="s">
        <v>232</v>
      </c>
      <c r="L732" s="245" t="s">
        <v>234</v>
      </c>
      <c r="M732" s="245" t="s">
        <v>232</v>
      </c>
      <c r="N732" s="245" t="s">
        <v>234</v>
      </c>
      <c r="O732" s="245" t="s">
        <v>232</v>
      </c>
      <c r="P732" s="245" t="s">
        <v>234</v>
      </c>
      <c r="Q732" s="245" t="s">
        <v>234</v>
      </c>
      <c r="R732" s="245" t="s">
        <v>234</v>
      </c>
      <c r="S732" s="245" t="s">
        <v>233</v>
      </c>
      <c r="T732" s="245" t="s">
        <v>233</v>
      </c>
      <c r="U732" s="245" t="s">
        <v>234</v>
      </c>
      <c r="V732" s="245" t="s">
        <v>234</v>
      </c>
      <c r="W732" s="245" t="s">
        <v>406</v>
      </c>
      <c r="X732" s="245" t="s">
        <v>406</v>
      </c>
      <c r="Y732" s="245" t="s">
        <v>406</v>
      </c>
      <c r="Z732" s="245" t="s">
        <v>406</v>
      </c>
      <c r="AA732" s="245" t="s">
        <v>406</v>
      </c>
      <c r="AB732" s="245" t="s">
        <v>406</v>
      </c>
      <c r="AC732" s="245" t="s">
        <v>406</v>
      </c>
      <c r="AD732" s="245" t="s">
        <v>406</v>
      </c>
      <c r="AE732" s="245" t="s">
        <v>406</v>
      </c>
      <c r="AF732" s="245" t="s">
        <v>406</v>
      </c>
      <c r="AG732" s="245" t="s">
        <v>406</v>
      </c>
      <c r="AH732" s="245" t="s">
        <v>406</v>
      </c>
      <c r="AI732" s="245" t="s">
        <v>406</v>
      </c>
      <c r="AJ732" s="245" t="s">
        <v>406</v>
      </c>
      <c r="AK732" s="245" t="s">
        <v>406</v>
      </c>
      <c r="AL732" s="245" t="s">
        <v>406</v>
      </c>
      <c r="AM732" s="245" t="s">
        <v>406</v>
      </c>
      <c r="AN732" s="245" t="s">
        <v>406</v>
      </c>
      <c r="AO732" s="245" t="s">
        <v>406</v>
      </c>
      <c r="AP732" s="245" t="s">
        <v>406</v>
      </c>
    </row>
    <row r="733" spans="1:42" x14ac:dyDescent="0.3">
      <c r="A733" s="245">
        <v>122488</v>
      </c>
      <c r="B733" s="245" t="s">
        <v>549</v>
      </c>
      <c r="C733" s="245" t="s">
        <v>234</v>
      </c>
      <c r="D733" s="245" t="s">
        <v>232</v>
      </c>
      <c r="E733" s="245" t="s">
        <v>234</v>
      </c>
      <c r="F733" s="245" t="s">
        <v>234</v>
      </c>
      <c r="G733" s="245" t="s">
        <v>232</v>
      </c>
      <c r="H733" s="245" t="s">
        <v>234</v>
      </c>
      <c r="I733" s="245" t="s">
        <v>234</v>
      </c>
      <c r="J733" s="245" t="s">
        <v>234</v>
      </c>
      <c r="K733" s="245" t="s">
        <v>234</v>
      </c>
      <c r="L733" s="245" t="s">
        <v>234</v>
      </c>
      <c r="M733" s="245" t="s">
        <v>234</v>
      </c>
      <c r="N733" s="245" t="s">
        <v>232</v>
      </c>
      <c r="O733" s="245" t="s">
        <v>234</v>
      </c>
      <c r="P733" s="245" t="s">
        <v>234</v>
      </c>
      <c r="Q733" s="245" t="s">
        <v>234</v>
      </c>
      <c r="R733" s="245" t="s">
        <v>234</v>
      </c>
      <c r="S733" s="245" t="s">
        <v>234</v>
      </c>
      <c r="T733" s="245" t="s">
        <v>234</v>
      </c>
      <c r="U733" s="245" t="s">
        <v>234</v>
      </c>
      <c r="V733" s="245" t="s">
        <v>234</v>
      </c>
      <c r="W733" s="245" t="s">
        <v>406</v>
      </c>
      <c r="X733" s="245" t="s">
        <v>406</v>
      </c>
      <c r="Y733" s="245" t="s">
        <v>406</v>
      </c>
      <c r="Z733" s="245" t="s">
        <v>406</v>
      </c>
      <c r="AA733" s="245" t="s">
        <v>406</v>
      </c>
      <c r="AB733" s="245" t="s">
        <v>406</v>
      </c>
      <c r="AC733" s="245" t="s">
        <v>406</v>
      </c>
      <c r="AD733" s="245" t="s">
        <v>406</v>
      </c>
      <c r="AE733" s="245" t="s">
        <v>406</v>
      </c>
      <c r="AF733" s="245" t="s">
        <v>406</v>
      </c>
      <c r="AG733" s="245" t="s">
        <v>406</v>
      </c>
      <c r="AH733" s="245" t="s">
        <v>406</v>
      </c>
      <c r="AI733" s="245" t="s">
        <v>406</v>
      </c>
      <c r="AJ733" s="245" t="s">
        <v>406</v>
      </c>
      <c r="AK733" s="245" t="s">
        <v>406</v>
      </c>
      <c r="AL733" s="245" t="s">
        <v>406</v>
      </c>
      <c r="AM733" s="245" t="s">
        <v>406</v>
      </c>
      <c r="AN733" s="245" t="s">
        <v>406</v>
      </c>
      <c r="AO733" s="245" t="s">
        <v>406</v>
      </c>
      <c r="AP733" s="245" t="s">
        <v>406</v>
      </c>
    </row>
    <row r="734" spans="1:42" x14ac:dyDescent="0.3">
      <c r="A734" s="245">
        <v>122489</v>
      </c>
      <c r="B734" s="245" t="s">
        <v>549</v>
      </c>
      <c r="C734" s="245" t="s">
        <v>234</v>
      </c>
      <c r="D734" s="245" t="s">
        <v>234</v>
      </c>
      <c r="E734" s="245" t="s">
        <v>232</v>
      </c>
      <c r="F734" s="245" t="s">
        <v>234</v>
      </c>
      <c r="G734" s="245" t="s">
        <v>234</v>
      </c>
      <c r="H734" s="245" t="s">
        <v>234</v>
      </c>
      <c r="I734" s="245" t="s">
        <v>233</v>
      </c>
      <c r="J734" s="245" t="s">
        <v>234</v>
      </c>
      <c r="K734" s="245" t="s">
        <v>234</v>
      </c>
      <c r="L734" s="245" t="s">
        <v>234</v>
      </c>
      <c r="M734" s="245" t="s">
        <v>234</v>
      </c>
      <c r="N734" s="245" t="s">
        <v>234</v>
      </c>
      <c r="O734" s="245" t="s">
        <v>234</v>
      </c>
      <c r="P734" s="245" t="s">
        <v>234</v>
      </c>
      <c r="Q734" s="245" t="s">
        <v>234</v>
      </c>
      <c r="R734" s="245" t="s">
        <v>234</v>
      </c>
      <c r="S734" s="245" t="s">
        <v>234</v>
      </c>
      <c r="T734" s="245" t="s">
        <v>234</v>
      </c>
      <c r="U734" s="245" t="s">
        <v>234</v>
      </c>
      <c r="V734" s="245" t="s">
        <v>234</v>
      </c>
      <c r="W734" s="245" t="s">
        <v>406</v>
      </c>
      <c r="X734" s="245" t="s">
        <v>406</v>
      </c>
      <c r="Y734" s="245" t="s">
        <v>406</v>
      </c>
      <c r="Z734" s="245" t="s">
        <v>406</v>
      </c>
      <c r="AA734" s="245" t="s">
        <v>406</v>
      </c>
      <c r="AB734" s="245" t="s">
        <v>406</v>
      </c>
      <c r="AC734" s="245" t="s">
        <v>406</v>
      </c>
      <c r="AD734" s="245" t="s">
        <v>406</v>
      </c>
      <c r="AE734" s="245" t="s">
        <v>406</v>
      </c>
      <c r="AF734" s="245" t="s">
        <v>406</v>
      </c>
      <c r="AG734" s="245" t="s">
        <v>406</v>
      </c>
      <c r="AH734" s="245" t="s">
        <v>406</v>
      </c>
      <c r="AI734" s="245" t="s">
        <v>406</v>
      </c>
      <c r="AJ734" s="245" t="s">
        <v>406</v>
      </c>
      <c r="AK734" s="245" t="s">
        <v>406</v>
      </c>
      <c r="AL734" s="245" t="s">
        <v>406</v>
      </c>
      <c r="AM734" s="245" t="s">
        <v>406</v>
      </c>
      <c r="AN734" s="245" t="s">
        <v>406</v>
      </c>
      <c r="AO734" s="245" t="s">
        <v>406</v>
      </c>
      <c r="AP734" s="245" t="s">
        <v>406</v>
      </c>
    </row>
    <row r="735" spans="1:42" x14ac:dyDescent="0.3">
      <c r="A735" s="245">
        <v>122493</v>
      </c>
      <c r="B735" s="245" t="s">
        <v>549</v>
      </c>
      <c r="C735" s="245" t="s">
        <v>234</v>
      </c>
      <c r="D735" s="245" t="s">
        <v>234</v>
      </c>
      <c r="E735" s="245" t="s">
        <v>234</v>
      </c>
      <c r="F735" s="245" t="s">
        <v>234</v>
      </c>
      <c r="G735" s="245" t="s">
        <v>234</v>
      </c>
      <c r="H735" s="245" t="s">
        <v>234</v>
      </c>
      <c r="I735" s="245" t="s">
        <v>234</v>
      </c>
      <c r="J735" s="245" t="s">
        <v>234</v>
      </c>
      <c r="K735" s="245" t="s">
        <v>234</v>
      </c>
      <c r="L735" s="245" t="s">
        <v>234</v>
      </c>
      <c r="M735" s="245" t="s">
        <v>234</v>
      </c>
      <c r="N735" s="245" t="s">
        <v>234</v>
      </c>
      <c r="O735" s="245" t="s">
        <v>234</v>
      </c>
      <c r="P735" s="245" t="s">
        <v>234</v>
      </c>
      <c r="Q735" s="245" t="s">
        <v>234</v>
      </c>
      <c r="R735" s="245" t="s">
        <v>234</v>
      </c>
      <c r="S735" s="245" t="s">
        <v>234</v>
      </c>
      <c r="T735" s="245" t="s">
        <v>233</v>
      </c>
      <c r="U735" s="245" t="s">
        <v>233</v>
      </c>
      <c r="V735" s="245" t="s">
        <v>234</v>
      </c>
      <c r="W735" s="245" t="s">
        <v>406</v>
      </c>
      <c r="X735" s="245" t="s">
        <v>406</v>
      </c>
      <c r="Y735" s="245" t="s">
        <v>406</v>
      </c>
      <c r="Z735" s="245" t="s">
        <v>406</v>
      </c>
      <c r="AA735" s="245" t="s">
        <v>406</v>
      </c>
      <c r="AB735" s="245" t="s">
        <v>406</v>
      </c>
      <c r="AC735" s="245" t="s">
        <v>406</v>
      </c>
      <c r="AD735" s="245" t="s">
        <v>406</v>
      </c>
      <c r="AE735" s="245" t="s">
        <v>406</v>
      </c>
      <c r="AF735" s="245" t="s">
        <v>406</v>
      </c>
      <c r="AG735" s="245" t="s">
        <v>406</v>
      </c>
      <c r="AH735" s="245" t="s">
        <v>406</v>
      </c>
      <c r="AI735" s="245" t="s">
        <v>406</v>
      </c>
      <c r="AJ735" s="245" t="s">
        <v>406</v>
      </c>
      <c r="AK735" s="245" t="s">
        <v>406</v>
      </c>
      <c r="AL735" s="245" t="s">
        <v>406</v>
      </c>
      <c r="AM735" s="245" t="s">
        <v>406</v>
      </c>
      <c r="AN735" s="245" t="s">
        <v>406</v>
      </c>
      <c r="AO735" s="245" t="s">
        <v>406</v>
      </c>
      <c r="AP735" s="245" t="s">
        <v>406</v>
      </c>
    </row>
    <row r="736" spans="1:42" x14ac:dyDescent="0.3">
      <c r="A736" s="245">
        <v>122494</v>
      </c>
      <c r="B736" s="245" t="s">
        <v>549</v>
      </c>
      <c r="C736" s="245" t="s">
        <v>234</v>
      </c>
      <c r="D736" s="245" t="s">
        <v>232</v>
      </c>
      <c r="E736" s="245" t="s">
        <v>232</v>
      </c>
      <c r="F736" s="245" t="s">
        <v>232</v>
      </c>
      <c r="G736" s="245" t="s">
        <v>234</v>
      </c>
      <c r="H736" s="245" t="s">
        <v>234</v>
      </c>
      <c r="I736" s="245" t="s">
        <v>233</v>
      </c>
      <c r="J736" s="245" t="s">
        <v>234</v>
      </c>
      <c r="K736" s="245" t="s">
        <v>233</v>
      </c>
      <c r="L736" s="245" t="s">
        <v>234</v>
      </c>
      <c r="M736" s="245" t="s">
        <v>232</v>
      </c>
      <c r="N736" s="245" t="s">
        <v>232</v>
      </c>
      <c r="O736" s="245" t="s">
        <v>232</v>
      </c>
      <c r="P736" s="245" t="s">
        <v>234</v>
      </c>
      <c r="Q736" s="245" t="s">
        <v>232</v>
      </c>
      <c r="R736" s="245" t="s">
        <v>234</v>
      </c>
      <c r="S736" s="245" t="s">
        <v>234</v>
      </c>
      <c r="T736" s="245" t="s">
        <v>233</v>
      </c>
      <c r="U736" s="245" t="s">
        <v>233</v>
      </c>
      <c r="V736" s="245" t="s">
        <v>234</v>
      </c>
      <c r="W736" s="245" t="s">
        <v>406</v>
      </c>
      <c r="X736" s="245" t="s">
        <v>406</v>
      </c>
      <c r="Y736" s="245" t="s">
        <v>406</v>
      </c>
      <c r="Z736" s="245" t="s">
        <v>406</v>
      </c>
      <c r="AA736" s="245" t="s">
        <v>406</v>
      </c>
      <c r="AB736" s="245" t="s">
        <v>406</v>
      </c>
      <c r="AC736" s="245" t="s">
        <v>406</v>
      </c>
      <c r="AD736" s="245" t="s">
        <v>406</v>
      </c>
      <c r="AE736" s="245" t="s">
        <v>406</v>
      </c>
      <c r="AF736" s="245" t="s">
        <v>406</v>
      </c>
      <c r="AG736" s="245" t="s">
        <v>406</v>
      </c>
      <c r="AH736" s="245" t="s">
        <v>406</v>
      </c>
      <c r="AI736" s="245" t="s">
        <v>406</v>
      </c>
      <c r="AJ736" s="245" t="s">
        <v>406</v>
      </c>
      <c r="AK736" s="245" t="s">
        <v>406</v>
      </c>
      <c r="AL736" s="245" t="s">
        <v>406</v>
      </c>
      <c r="AM736" s="245" t="s">
        <v>406</v>
      </c>
      <c r="AN736" s="245" t="s">
        <v>406</v>
      </c>
      <c r="AO736" s="245" t="s">
        <v>406</v>
      </c>
      <c r="AP736" s="245" t="s">
        <v>406</v>
      </c>
    </row>
    <row r="737" spans="1:42" x14ac:dyDescent="0.3">
      <c r="A737" s="245">
        <v>122500</v>
      </c>
      <c r="B737" s="245" t="s">
        <v>549</v>
      </c>
      <c r="C737" s="245" t="s">
        <v>234</v>
      </c>
      <c r="D737" s="245" t="s">
        <v>232</v>
      </c>
      <c r="E737" s="245" t="s">
        <v>234</v>
      </c>
      <c r="F737" s="245" t="s">
        <v>232</v>
      </c>
      <c r="G737" s="245" t="s">
        <v>234</v>
      </c>
      <c r="H737" s="245" t="s">
        <v>234</v>
      </c>
      <c r="I737" s="245" t="s">
        <v>234</v>
      </c>
      <c r="J737" s="245" t="s">
        <v>234</v>
      </c>
      <c r="K737" s="245" t="s">
        <v>234</v>
      </c>
      <c r="L737" s="245" t="s">
        <v>232</v>
      </c>
      <c r="M737" s="245" t="s">
        <v>234</v>
      </c>
      <c r="N737" s="245" t="s">
        <v>233</v>
      </c>
      <c r="O737" s="245" t="s">
        <v>233</v>
      </c>
      <c r="P737" s="245" t="s">
        <v>233</v>
      </c>
      <c r="Q737" s="245" t="s">
        <v>233</v>
      </c>
      <c r="R737" s="245" t="s">
        <v>234</v>
      </c>
      <c r="S737" s="245" t="s">
        <v>233</v>
      </c>
      <c r="T737" s="245" t="s">
        <v>233</v>
      </c>
      <c r="U737" s="245" t="s">
        <v>233</v>
      </c>
      <c r="V737" s="245" t="s">
        <v>233</v>
      </c>
      <c r="W737" s="245" t="s">
        <v>406</v>
      </c>
      <c r="X737" s="245" t="s">
        <v>406</v>
      </c>
      <c r="Y737" s="245" t="s">
        <v>406</v>
      </c>
      <c r="Z737" s="245" t="s">
        <v>406</v>
      </c>
      <c r="AA737" s="245" t="s">
        <v>406</v>
      </c>
      <c r="AB737" s="245" t="s">
        <v>406</v>
      </c>
      <c r="AC737" s="245" t="s">
        <v>406</v>
      </c>
      <c r="AD737" s="245" t="s">
        <v>406</v>
      </c>
      <c r="AE737" s="245" t="s">
        <v>406</v>
      </c>
      <c r="AF737" s="245" t="s">
        <v>406</v>
      </c>
      <c r="AG737" s="245" t="s">
        <v>406</v>
      </c>
      <c r="AH737" s="245" t="s">
        <v>406</v>
      </c>
      <c r="AI737" s="245" t="s">
        <v>406</v>
      </c>
      <c r="AJ737" s="245" t="s">
        <v>406</v>
      </c>
      <c r="AK737" s="245" t="s">
        <v>406</v>
      </c>
      <c r="AL737" s="245" t="s">
        <v>406</v>
      </c>
      <c r="AM737" s="245" t="s">
        <v>406</v>
      </c>
      <c r="AN737" s="245" t="s">
        <v>406</v>
      </c>
      <c r="AO737" s="245" t="s">
        <v>406</v>
      </c>
      <c r="AP737" s="245" t="s">
        <v>406</v>
      </c>
    </row>
    <row r="738" spans="1:42" x14ac:dyDescent="0.3">
      <c r="A738" s="245">
        <v>122507</v>
      </c>
      <c r="B738" s="245" t="s">
        <v>549</v>
      </c>
      <c r="C738" s="245" t="s">
        <v>233</v>
      </c>
      <c r="D738" s="245" t="s">
        <v>234</v>
      </c>
      <c r="E738" s="245" t="s">
        <v>234</v>
      </c>
      <c r="F738" s="245" t="s">
        <v>234</v>
      </c>
      <c r="G738" s="245" t="s">
        <v>234</v>
      </c>
      <c r="H738" s="245" t="s">
        <v>233</v>
      </c>
      <c r="I738" s="245" t="s">
        <v>234</v>
      </c>
      <c r="J738" s="245" t="s">
        <v>234</v>
      </c>
      <c r="K738" s="245" t="s">
        <v>234</v>
      </c>
      <c r="L738" s="245" t="s">
        <v>234</v>
      </c>
      <c r="M738" s="245" t="s">
        <v>233</v>
      </c>
      <c r="N738" s="245" t="s">
        <v>233</v>
      </c>
      <c r="O738" s="245" t="s">
        <v>233</v>
      </c>
      <c r="P738" s="245" t="s">
        <v>233</v>
      </c>
      <c r="Q738" s="245" t="s">
        <v>233</v>
      </c>
      <c r="R738" s="245" t="s">
        <v>233</v>
      </c>
      <c r="S738" s="245" t="s">
        <v>233</v>
      </c>
      <c r="T738" s="245" t="s">
        <v>233</v>
      </c>
      <c r="U738" s="245" t="s">
        <v>233</v>
      </c>
      <c r="V738" s="245" t="s">
        <v>233</v>
      </c>
    </row>
    <row r="739" spans="1:42" x14ac:dyDescent="0.3">
      <c r="A739" s="245">
        <v>122509</v>
      </c>
      <c r="B739" s="245" t="s">
        <v>549</v>
      </c>
      <c r="C739" s="245" t="s">
        <v>234</v>
      </c>
      <c r="D739" s="245" t="s">
        <v>234</v>
      </c>
      <c r="E739" s="245" t="s">
        <v>234</v>
      </c>
      <c r="F739" s="245" t="s">
        <v>232</v>
      </c>
      <c r="G739" s="245" t="s">
        <v>232</v>
      </c>
      <c r="H739" s="245" t="s">
        <v>234</v>
      </c>
      <c r="I739" s="245" t="s">
        <v>234</v>
      </c>
      <c r="J739" s="245" t="s">
        <v>234</v>
      </c>
      <c r="K739" s="245" t="s">
        <v>233</v>
      </c>
      <c r="L739" s="245" t="s">
        <v>232</v>
      </c>
      <c r="M739" s="245" t="s">
        <v>233</v>
      </c>
      <c r="N739" s="245" t="s">
        <v>233</v>
      </c>
      <c r="O739" s="245" t="s">
        <v>233</v>
      </c>
      <c r="P739" s="245" t="s">
        <v>233</v>
      </c>
      <c r="Q739" s="245" t="s">
        <v>233</v>
      </c>
      <c r="R739" s="245" t="s">
        <v>233</v>
      </c>
      <c r="S739" s="245" t="s">
        <v>233</v>
      </c>
      <c r="T739" s="245" t="s">
        <v>233</v>
      </c>
      <c r="U739" s="245" t="s">
        <v>233</v>
      </c>
      <c r="V739" s="245" t="s">
        <v>233</v>
      </c>
      <c r="W739" s="245" t="s">
        <v>406</v>
      </c>
      <c r="X739" s="245" t="s">
        <v>406</v>
      </c>
      <c r="Y739" s="245" t="s">
        <v>406</v>
      </c>
      <c r="Z739" s="245" t="s">
        <v>406</v>
      </c>
      <c r="AA739" s="245" t="s">
        <v>406</v>
      </c>
      <c r="AB739" s="245" t="s">
        <v>406</v>
      </c>
      <c r="AC739" s="245" t="s">
        <v>406</v>
      </c>
      <c r="AD739" s="245" t="s">
        <v>406</v>
      </c>
      <c r="AE739" s="245" t="s">
        <v>406</v>
      </c>
      <c r="AF739" s="245" t="s">
        <v>406</v>
      </c>
      <c r="AG739" s="245" t="s">
        <v>406</v>
      </c>
      <c r="AH739" s="245" t="s">
        <v>406</v>
      </c>
      <c r="AI739" s="245" t="s">
        <v>406</v>
      </c>
      <c r="AJ739" s="245" t="s">
        <v>406</v>
      </c>
      <c r="AK739" s="245" t="s">
        <v>406</v>
      </c>
      <c r="AL739" s="245" t="s">
        <v>406</v>
      </c>
      <c r="AM739" s="245" t="s">
        <v>406</v>
      </c>
      <c r="AN739" s="245" t="s">
        <v>406</v>
      </c>
      <c r="AO739" s="245" t="s">
        <v>406</v>
      </c>
      <c r="AP739" s="245" t="s">
        <v>406</v>
      </c>
    </row>
    <row r="740" spans="1:42" x14ac:dyDescent="0.3">
      <c r="A740" s="245">
        <v>122512</v>
      </c>
      <c r="B740" s="245" t="s">
        <v>549</v>
      </c>
      <c r="C740" s="245" t="s">
        <v>234</v>
      </c>
      <c r="D740" s="245" t="s">
        <v>232</v>
      </c>
      <c r="E740" s="245" t="s">
        <v>232</v>
      </c>
      <c r="F740" s="245" t="s">
        <v>232</v>
      </c>
      <c r="G740" s="245" t="s">
        <v>234</v>
      </c>
      <c r="H740" s="245" t="s">
        <v>234</v>
      </c>
      <c r="I740" s="245" t="s">
        <v>232</v>
      </c>
      <c r="J740" s="245" t="s">
        <v>234</v>
      </c>
      <c r="K740" s="245" t="s">
        <v>232</v>
      </c>
      <c r="L740" s="245" t="s">
        <v>234</v>
      </c>
      <c r="M740" s="245" t="s">
        <v>233</v>
      </c>
      <c r="N740" s="245" t="s">
        <v>234</v>
      </c>
      <c r="O740" s="245" t="s">
        <v>234</v>
      </c>
      <c r="P740" s="245" t="s">
        <v>233</v>
      </c>
      <c r="Q740" s="245" t="s">
        <v>234</v>
      </c>
      <c r="R740" s="245" t="s">
        <v>233</v>
      </c>
      <c r="S740" s="245" t="s">
        <v>233</v>
      </c>
      <c r="T740" s="245" t="s">
        <v>233</v>
      </c>
      <c r="U740" s="245" t="s">
        <v>233</v>
      </c>
      <c r="V740" s="245" t="s">
        <v>233</v>
      </c>
      <c r="W740" s="245" t="s">
        <v>406</v>
      </c>
      <c r="X740" s="245" t="s">
        <v>406</v>
      </c>
      <c r="Y740" s="245" t="s">
        <v>406</v>
      </c>
      <c r="Z740" s="245" t="s">
        <v>406</v>
      </c>
      <c r="AA740" s="245" t="s">
        <v>406</v>
      </c>
      <c r="AB740" s="245" t="s">
        <v>406</v>
      </c>
      <c r="AC740" s="245" t="s">
        <v>406</v>
      </c>
      <c r="AD740" s="245" t="s">
        <v>406</v>
      </c>
      <c r="AE740" s="245" t="s">
        <v>406</v>
      </c>
      <c r="AF740" s="245" t="s">
        <v>406</v>
      </c>
      <c r="AG740" s="245" t="s">
        <v>406</v>
      </c>
      <c r="AH740" s="245" t="s">
        <v>406</v>
      </c>
      <c r="AI740" s="245" t="s">
        <v>406</v>
      </c>
      <c r="AJ740" s="245" t="s">
        <v>406</v>
      </c>
      <c r="AK740" s="245" t="s">
        <v>406</v>
      </c>
      <c r="AL740" s="245" t="s">
        <v>406</v>
      </c>
      <c r="AM740" s="245" t="s">
        <v>406</v>
      </c>
      <c r="AN740" s="245" t="s">
        <v>406</v>
      </c>
      <c r="AO740" s="245" t="s">
        <v>406</v>
      </c>
      <c r="AP740" s="245" t="s">
        <v>406</v>
      </c>
    </row>
    <row r="741" spans="1:42" x14ac:dyDescent="0.3">
      <c r="A741" s="245">
        <v>122513</v>
      </c>
      <c r="B741" s="245" t="s">
        <v>549</v>
      </c>
      <c r="C741" s="245" t="s">
        <v>234</v>
      </c>
      <c r="D741" s="245" t="s">
        <v>234</v>
      </c>
      <c r="E741" s="245" t="s">
        <v>234</v>
      </c>
      <c r="F741" s="245" t="s">
        <v>234</v>
      </c>
      <c r="G741" s="245" t="s">
        <v>234</v>
      </c>
      <c r="H741" s="245" t="s">
        <v>234</v>
      </c>
      <c r="I741" s="245" t="s">
        <v>234</v>
      </c>
      <c r="J741" s="245" t="s">
        <v>234</v>
      </c>
      <c r="K741" s="245" t="s">
        <v>234</v>
      </c>
      <c r="L741" s="245" t="s">
        <v>233</v>
      </c>
      <c r="M741" s="245" t="s">
        <v>234</v>
      </c>
      <c r="N741" s="245" t="s">
        <v>234</v>
      </c>
      <c r="O741" s="245" t="s">
        <v>232</v>
      </c>
      <c r="P741" s="245" t="s">
        <v>234</v>
      </c>
      <c r="Q741" s="245" t="s">
        <v>234</v>
      </c>
      <c r="R741" s="245" t="s">
        <v>233</v>
      </c>
      <c r="S741" s="245" t="s">
        <v>233</v>
      </c>
      <c r="T741" s="245" t="s">
        <v>233</v>
      </c>
      <c r="U741" s="245" t="s">
        <v>234</v>
      </c>
      <c r="V741" s="245" t="s">
        <v>234</v>
      </c>
      <c r="W741" s="245" t="s">
        <v>406</v>
      </c>
      <c r="X741" s="245" t="s">
        <v>406</v>
      </c>
      <c r="Y741" s="245" t="s">
        <v>406</v>
      </c>
      <c r="Z741" s="245" t="s">
        <v>406</v>
      </c>
      <c r="AA741" s="245" t="s">
        <v>406</v>
      </c>
      <c r="AB741" s="245" t="s">
        <v>406</v>
      </c>
      <c r="AC741" s="245" t="s">
        <v>406</v>
      </c>
      <c r="AD741" s="245" t="s">
        <v>406</v>
      </c>
      <c r="AE741" s="245" t="s">
        <v>406</v>
      </c>
      <c r="AF741" s="245" t="s">
        <v>406</v>
      </c>
      <c r="AG741" s="245" t="s">
        <v>406</v>
      </c>
      <c r="AH741" s="245" t="s">
        <v>406</v>
      </c>
      <c r="AI741" s="245" t="s">
        <v>406</v>
      </c>
      <c r="AJ741" s="245" t="s">
        <v>406</v>
      </c>
      <c r="AK741" s="245" t="s">
        <v>406</v>
      </c>
      <c r="AL741" s="245" t="s">
        <v>406</v>
      </c>
      <c r="AM741" s="245" t="s">
        <v>406</v>
      </c>
      <c r="AN741" s="245" t="s">
        <v>406</v>
      </c>
      <c r="AO741" s="245" t="s">
        <v>406</v>
      </c>
      <c r="AP741" s="245" t="s">
        <v>406</v>
      </c>
    </row>
    <row r="742" spans="1:42" x14ac:dyDescent="0.3">
      <c r="A742" s="245">
        <v>122515</v>
      </c>
      <c r="B742" s="245" t="s">
        <v>549</v>
      </c>
      <c r="C742" s="245" t="s">
        <v>234</v>
      </c>
      <c r="D742" s="245" t="s">
        <v>234</v>
      </c>
      <c r="E742" s="245" t="s">
        <v>234</v>
      </c>
      <c r="F742" s="245" t="s">
        <v>234</v>
      </c>
      <c r="G742" s="245" t="s">
        <v>234</v>
      </c>
      <c r="H742" s="245" t="s">
        <v>234</v>
      </c>
      <c r="I742" s="245" t="s">
        <v>234</v>
      </c>
      <c r="J742" s="245" t="s">
        <v>233</v>
      </c>
      <c r="K742" s="245" t="s">
        <v>234</v>
      </c>
      <c r="L742" s="245" t="s">
        <v>234</v>
      </c>
      <c r="M742" s="245" t="s">
        <v>233</v>
      </c>
      <c r="N742" s="245" t="s">
        <v>234</v>
      </c>
      <c r="O742" s="245" t="s">
        <v>233</v>
      </c>
      <c r="P742" s="245" t="s">
        <v>234</v>
      </c>
      <c r="Q742" s="245" t="s">
        <v>234</v>
      </c>
      <c r="R742" s="245" t="s">
        <v>234</v>
      </c>
      <c r="S742" s="245" t="s">
        <v>233</v>
      </c>
      <c r="T742" s="245" t="s">
        <v>233</v>
      </c>
      <c r="U742" s="245" t="s">
        <v>234</v>
      </c>
      <c r="V742" s="245" t="s">
        <v>234</v>
      </c>
      <c r="W742" s="245" t="s">
        <v>406</v>
      </c>
      <c r="X742" s="245" t="s">
        <v>406</v>
      </c>
      <c r="Y742" s="245" t="s">
        <v>406</v>
      </c>
      <c r="Z742" s="245" t="s">
        <v>406</v>
      </c>
      <c r="AA742" s="245" t="s">
        <v>406</v>
      </c>
      <c r="AB742" s="245" t="s">
        <v>406</v>
      </c>
      <c r="AC742" s="245" t="s">
        <v>406</v>
      </c>
      <c r="AD742" s="245" t="s">
        <v>406</v>
      </c>
      <c r="AE742" s="245" t="s">
        <v>406</v>
      </c>
      <c r="AF742" s="245" t="s">
        <v>406</v>
      </c>
      <c r="AG742" s="245" t="s">
        <v>406</v>
      </c>
      <c r="AH742" s="245" t="s">
        <v>406</v>
      </c>
      <c r="AI742" s="245" t="s">
        <v>406</v>
      </c>
      <c r="AJ742" s="245" t="s">
        <v>406</v>
      </c>
      <c r="AK742" s="245" t="s">
        <v>406</v>
      </c>
      <c r="AL742" s="245" t="s">
        <v>406</v>
      </c>
      <c r="AM742" s="245" t="s">
        <v>406</v>
      </c>
      <c r="AN742" s="245" t="s">
        <v>406</v>
      </c>
      <c r="AO742" s="245" t="s">
        <v>406</v>
      </c>
      <c r="AP742" s="245" t="s">
        <v>406</v>
      </c>
    </row>
    <row r="743" spans="1:42" x14ac:dyDescent="0.3">
      <c r="A743" s="245">
        <v>122520</v>
      </c>
      <c r="B743" s="245" t="s">
        <v>549</v>
      </c>
      <c r="C743" s="245" t="s">
        <v>234</v>
      </c>
      <c r="D743" s="245" t="s">
        <v>232</v>
      </c>
      <c r="E743" s="245" t="s">
        <v>232</v>
      </c>
      <c r="F743" s="245" t="s">
        <v>232</v>
      </c>
      <c r="G743" s="245" t="s">
        <v>232</v>
      </c>
      <c r="H743" s="245" t="s">
        <v>234</v>
      </c>
      <c r="I743" s="245" t="s">
        <v>232</v>
      </c>
      <c r="J743" s="245" t="s">
        <v>234</v>
      </c>
      <c r="K743" s="245" t="s">
        <v>232</v>
      </c>
      <c r="L743" s="245" t="s">
        <v>234</v>
      </c>
      <c r="M743" s="245" t="s">
        <v>234</v>
      </c>
      <c r="N743" s="245" t="s">
        <v>234</v>
      </c>
      <c r="O743" s="245" t="s">
        <v>234</v>
      </c>
      <c r="P743" s="245" t="s">
        <v>234</v>
      </c>
      <c r="Q743" s="245" t="s">
        <v>234</v>
      </c>
      <c r="R743" s="245" t="s">
        <v>233</v>
      </c>
      <c r="S743" s="245" t="s">
        <v>233</v>
      </c>
      <c r="T743" s="245" t="s">
        <v>233</v>
      </c>
      <c r="U743" s="245" t="s">
        <v>233</v>
      </c>
      <c r="V743" s="245" t="s">
        <v>233</v>
      </c>
      <c r="W743" s="245" t="s">
        <v>406</v>
      </c>
      <c r="X743" s="245" t="s">
        <v>406</v>
      </c>
      <c r="Y743" s="245" t="s">
        <v>406</v>
      </c>
      <c r="Z743" s="245" t="s">
        <v>406</v>
      </c>
      <c r="AA743" s="245" t="s">
        <v>406</v>
      </c>
      <c r="AB743" s="245" t="s">
        <v>406</v>
      </c>
      <c r="AC743" s="245" t="s">
        <v>406</v>
      </c>
      <c r="AD743" s="245" t="s">
        <v>406</v>
      </c>
      <c r="AE743" s="245" t="s">
        <v>406</v>
      </c>
      <c r="AF743" s="245" t="s">
        <v>406</v>
      </c>
      <c r="AG743" s="245" t="s">
        <v>406</v>
      </c>
      <c r="AH743" s="245" t="s">
        <v>406</v>
      </c>
      <c r="AI743" s="245" t="s">
        <v>406</v>
      </c>
      <c r="AJ743" s="245" t="s">
        <v>406</v>
      </c>
      <c r="AK743" s="245" t="s">
        <v>406</v>
      </c>
      <c r="AL743" s="245" t="s">
        <v>406</v>
      </c>
      <c r="AM743" s="245" t="s">
        <v>406</v>
      </c>
      <c r="AN743" s="245" t="s">
        <v>406</v>
      </c>
      <c r="AO743" s="245" t="s">
        <v>406</v>
      </c>
      <c r="AP743" s="245" t="s">
        <v>406</v>
      </c>
    </row>
    <row r="744" spans="1:42" x14ac:dyDescent="0.3">
      <c r="A744" s="245">
        <v>122521</v>
      </c>
      <c r="B744" s="245" t="s">
        <v>549</v>
      </c>
      <c r="C744" s="245" t="s">
        <v>234</v>
      </c>
      <c r="D744" s="245" t="s">
        <v>232</v>
      </c>
      <c r="E744" s="245" t="s">
        <v>232</v>
      </c>
      <c r="F744" s="245" t="s">
        <v>234</v>
      </c>
      <c r="G744" s="245" t="s">
        <v>232</v>
      </c>
      <c r="H744" s="245" t="s">
        <v>234</v>
      </c>
      <c r="I744" s="245" t="s">
        <v>232</v>
      </c>
      <c r="J744" s="245" t="s">
        <v>234</v>
      </c>
      <c r="K744" s="245" t="s">
        <v>232</v>
      </c>
      <c r="L744" s="245" t="s">
        <v>234</v>
      </c>
      <c r="M744" s="245" t="s">
        <v>234</v>
      </c>
      <c r="N744" s="245" t="s">
        <v>233</v>
      </c>
      <c r="O744" s="245" t="s">
        <v>233</v>
      </c>
      <c r="P744" s="245" t="s">
        <v>233</v>
      </c>
      <c r="Q744" s="245" t="s">
        <v>233</v>
      </c>
      <c r="R744" s="245" t="s">
        <v>233</v>
      </c>
      <c r="S744" s="245" t="s">
        <v>233</v>
      </c>
      <c r="T744" s="245" t="s">
        <v>233</v>
      </c>
      <c r="U744" s="245" t="s">
        <v>233</v>
      </c>
      <c r="V744" s="245" t="s">
        <v>233</v>
      </c>
      <c r="W744" s="245" t="s">
        <v>406</v>
      </c>
      <c r="X744" s="245" t="s">
        <v>406</v>
      </c>
      <c r="Y744" s="245" t="s">
        <v>406</v>
      </c>
      <c r="Z744" s="245" t="s">
        <v>406</v>
      </c>
      <c r="AA744" s="245" t="s">
        <v>406</v>
      </c>
      <c r="AB744" s="245" t="s">
        <v>406</v>
      </c>
      <c r="AC744" s="245" t="s">
        <v>406</v>
      </c>
      <c r="AD744" s="245" t="s">
        <v>406</v>
      </c>
      <c r="AE744" s="245" t="s">
        <v>406</v>
      </c>
      <c r="AF744" s="245" t="s">
        <v>406</v>
      </c>
      <c r="AG744" s="245" t="s">
        <v>406</v>
      </c>
      <c r="AH744" s="245" t="s">
        <v>406</v>
      </c>
      <c r="AI744" s="245" t="s">
        <v>406</v>
      </c>
      <c r="AJ744" s="245" t="s">
        <v>406</v>
      </c>
      <c r="AK744" s="245" t="s">
        <v>406</v>
      </c>
      <c r="AL744" s="245" t="s">
        <v>406</v>
      </c>
      <c r="AM744" s="245" t="s">
        <v>406</v>
      </c>
      <c r="AN744" s="245" t="s">
        <v>406</v>
      </c>
      <c r="AO744" s="245" t="s">
        <v>406</v>
      </c>
      <c r="AP744" s="245" t="s">
        <v>406</v>
      </c>
    </row>
    <row r="745" spans="1:42" x14ac:dyDescent="0.3">
      <c r="A745" s="245">
        <v>122528</v>
      </c>
      <c r="B745" s="245" t="s">
        <v>549</v>
      </c>
      <c r="C745" s="245" t="s">
        <v>234</v>
      </c>
      <c r="D745" s="245" t="s">
        <v>234</v>
      </c>
      <c r="E745" s="245" t="s">
        <v>234</v>
      </c>
      <c r="F745" s="245" t="s">
        <v>234</v>
      </c>
      <c r="G745" s="245" t="s">
        <v>234</v>
      </c>
      <c r="H745" s="245" t="s">
        <v>234</v>
      </c>
      <c r="I745" s="245" t="s">
        <v>234</v>
      </c>
      <c r="J745" s="245" t="s">
        <v>234</v>
      </c>
      <c r="K745" s="245" t="s">
        <v>234</v>
      </c>
      <c r="L745" s="245" t="s">
        <v>234</v>
      </c>
      <c r="M745" s="245" t="s">
        <v>232</v>
      </c>
      <c r="N745" s="245" t="s">
        <v>234</v>
      </c>
      <c r="O745" s="245" t="s">
        <v>234</v>
      </c>
      <c r="P745" s="245" t="s">
        <v>234</v>
      </c>
      <c r="Q745" s="245" t="s">
        <v>234</v>
      </c>
      <c r="R745" s="245" t="s">
        <v>234</v>
      </c>
      <c r="S745" s="245" t="s">
        <v>234</v>
      </c>
      <c r="T745" s="245" t="s">
        <v>234</v>
      </c>
      <c r="U745" s="245" t="s">
        <v>234</v>
      </c>
      <c r="V745" s="245" t="s">
        <v>234</v>
      </c>
      <c r="W745" s="245" t="s">
        <v>406</v>
      </c>
      <c r="X745" s="245" t="s">
        <v>406</v>
      </c>
      <c r="Y745" s="245" t="s">
        <v>406</v>
      </c>
      <c r="Z745" s="245" t="s">
        <v>406</v>
      </c>
      <c r="AA745" s="245" t="s">
        <v>406</v>
      </c>
      <c r="AB745" s="245" t="s">
        <v>406</v>
      </c>
      <c r="AC745" s="245" t="s">
        <v>406</v>
      </c>
      <c r="AD745" s="245" t="s">
        <v>406</v>
      </c>
      <c r="AE745" s="245" t="s">
        <v>406</v>
      </c>
      <c r="AF745" s="245" t="s">
        <v>406</v>
      </c>
      <c r="AG745" s="245" t="s">
        <v>406</v>
      </c>
      <c r="AH745" s="245" t="s">
        <v>406</v>
      </c>
      <c r="AI745" s="245" t="s">
        <v>406</v>
      </c>
      <c r="AJ745" s="245" t="s">
        <v>406</v>
      </c>
      <c r="AK745" s="245" t="s">
        <v>406</v>
      </c>
      <c r="AL745" s="245" t="s">
        <v>406</v>
      </c>
      <c r="AM745" s="245" t="s">
        <v>406</v>
      </c>
      <c r="AN745" s="245" t="s">
        <v>406</v>
      </c>
      <c r="AO745" s="245" t="s">
        <v>406</v>
      </c>
      <c r="AP745" s="245" t="s">
        <v>406</v>
      </c>
    </row>
    <row r="746" spans="1:42" x14ac:dyDescent="0.3">
      <c r="A746" s="245">
        <v>122531</v>
      </c>
      <c r="B746" s="245" t="s">
        <v>549</v>
      </c>
      <c r="C746" s="245" t="s">
        <v>234</v>
      </c>
      <c r="D746" s="245" t="s">
        <v>234</v>
      </c>
      <c r="E746" s="245" t="s">
        <v>234</v>
      </c>
      <c r="F746" s="245" t="s">
        <v>233</v>
      </c>
      <c r="G746" s="245" t="s">
        <v>234</v>
      </c>
      <c r="H746" s="245" t="s">
        <v>234</v>
      </c>
      <c r="I746" s="245" t="s">
        <v>234</v>
      </c>
      <c r="J746" s="245" t="s">
        <v>234</v>
      </c>
      <c r="K746" s="245" t="s">
        <v>233</v>
      </c>
      <c r="L746" s="245" t="s">
        <v>233</v>
      </c>
      <c r="M746" s="245" t="s">
        <v>233</v>
      </c>
      <c r="N746" s="245" t="s">
        <v>233</v>
      </c>
      <c r="O746" s="245" t="s">
        <v>233</v>
      </c>
      <c r="P746" s="245" t="s">
        <v>233</v>
      </c>
      <c r="Q746" s="245" t="s">
        <v>233</v>
      </c>
      <c r="R746" s="245" t="s">
        <v>233</v>
      </c>
      <c r="S746" s="245" t="s">
        <v>233</v>
      </c>
      <c r="T746" s="245" t="s">
        <v>233</v>
      </c>
      <c r="U746" s="245" t="s">
        <v>233</v>
      </c>
      <c r="V746" s="245" t="s">
        <v>233</v>
      </c>
    </row>
    <row r="747" spans="1:42" x14ac:dyDescent="0.3">
      <c r="A747" s="245">
        <v>122533</v>
      </c>
      <c r="B747" s="245" t="s">
        <v>549</v>
      </c>
      <c r="C747" s="245" t="s">
        <v>234</v>
      </c>
      <c r="D747" s="245" t="s">
        <v>234</v>
      </c>
      <c r="E747" s="245" t="s">
        <v>234</v>
      </c>
      <c r="F747" s="245" t="s">
        <v>234</v>
      </c>
      <c r="G747" s="245" t="s">
        <v>234</v>
      </c>
      <c r="H747" s="245" t="s">
        <v>234</v>
      </c>
      <c r="I747" s="245" t="s">
        <v>232</v>
      </c>
      <c r="J747" s="245" t="s">
        <v>234</v>
      </c>
      <c r="K747" s="245" t="s">
        <v>234</v>
      </c>
      <c r="L747" s="245" t="s">
        <v>234</v>
      </c>
      <c r="M747" s="245" t="s">
        <v>234</v>
      </c>
      <c r="N747" s="245" t="s">
        <v>234</v>
      </c>
      <c r="O747" s="245" t="s">
        <v>232</v>
      </c>
      <c r="P747" s="245" t="s">
        <v>234</v>
      </c>
      <c r="Q747" s="245" t="s">
        <v>232</v>
      </c>
      <c r="R747" s="245" t="s">
        <v>234</v>
      </c>
      <c r="S747" s="245" t="s">
        <v>234</v>
      </c>
      <c r="T747" s="245" t="s">
        <v>234</v>
      </c>
      <c r="U747" s="245" t="s">
        <v>234</v>
      </c>
      <c r="V747" s="245" t="s">
        <v>234</v>
      </c>
      <c r="W747" s="245" t="s">
        <v>406</v>
      </c>
      <c r="X747" s="245" t="s">
        <v>406</v>
      </c>
      <c r="Y747" s="245" t="s">
        <v>406</v>
      </c>
      <c r="Z747" s="245" t="s">
        <v>406</v>
      </c>
      <c r="AA747" s="245" t="s">
        <v>406</v>
      </c>
      <c r="AB747" s="245" t="s">
        <v>406</v>
      </c>
      <c r="AC747" s="245" t="s">
        <v>406</v>
      </c>
      <c r="AD747" s="245" t="s">
        <v>406</v>
      </c>
      <c r="AE747" s="245" t="s">
        <v>406</v>
      </c>
      <c r="AF747" s="245" t="s">
        <v>406</v>
      </c>
      <c r="AG747" s="245" t="s">
        <v>406</v>
      </c>
      <c r="AH747" s="245" t="s">
        <v>406</v>
      </c>
      <c r="AI747" s="245" t="s">
        <v>406</v>
      </c>
      <c r="AJ747" s="245" t="s">
        <v>406</v>
      </c>
      <c r="AK747" s="245" t="s">
        <v>406</v>
      </c>
      <c r="AL747" s="245" t="s">
        <v>406</v>
      </c>
      <c r="AM747" s="245" t="s">
        <v>406</v>
      </c>
      <c r="AN747" s="245" t="s">
        <v>406</v>
      </c>
      <c r="AO747" s="245" t="s">
        <v>406</v>
      </c>
      <c r="AP747" s="245" t="s">
        <v>406</v>
      </c>
    </row>
    <row r="748" spans="1:42" x14ac:dyDescent="0.3">
      <c r="A748" s="245">
        <v>122535</v>
      </c>
      <c r="B748" s="245" t="s">
        <v>549</v>
      </c>
      <c r="C748" s="245" t="s">
        <v>234</v>
      </c>
      <c r="D748" s="245" t="s">
        <v>234</v>
      </c>
      <c r="E748" s="245" t="s">
        <v>234</v>
      </c>
      <c r="F748" s="245" t="s">
        <v>234</v>
      </c>
      <c r="G748" s="245" t="s">
        <v>234</v>
      </c>
      <c r="H748" s="245" t="s">
        <v>234</v>
      </c>
      <c r="I748" s="245" t="s">
        <v>234</v>
      </c>
      <c r="J748" s="245" t="s">
        <v>234</v>
      </c>
      <c r="K748" s="245" t="s">
        <v>234</v>
      </c>
      <c r="L748" s="245" t="s">
        <v>234</v>
      </c>
      <c r="M748" s="245" t="s">
        <v>234</v>
      </c>
      <c r="N748" s="245" t="s">
        <v>234</v>
      </c>
      <c r="O748" s="245" t="s">
        <v>233</v>
      </c>
      <c r="P748" s="245" t="s">
        <v>233</v>
      </c>
      <c r="Q748" s="245" t="s">
        <v>234</v>
      </c>
      <c r="R748" s="245" t="s">
        <v>233</v>
      </c>
      <c r="S748" s="245" t="s">
        <v>233</v>
      </c>
      <c r="T748" s="245" t="s">
        <v>233</v>
      </c>
      <c r="U748" s="245" t="s">
        <v>233</v>
      </c>
      <c r="V748" s="245" t="s">
        <v>233</v>
      </c>
    </row>
    <row r="749" spans="1:42" x14ac:dyDescent="0.3">
      <c r="A749" s="245">
        <v>122539</v>
      </c>
      <c r="B749" s="245" t="s">
        <v>549</v>
      </c>
      <c r="C749" s="245" t="s">
        <v>234</v>
      </c>
      <c r="D749" s="245" t="s">
        <v>232</v>
      </c>
      <c r="E749" s="245" t="s">
        <v>234</v>
      </c>
      <c r="F749" s="245" t="s">
        <v>234</v>
      </c>
      <c r="G749" s="245" t="s">
        <v>234</v>
      </c>
      <c r="H749" s="245" t="s">
        <v>234</v>
      </c>
      <c r="I749" s="245" t="s">
        <v>234</v>
      </c>
      <c r="J749" s="245" t="s">
        <v>234</v>
      </c>
      <c r="K749" s="245" t="s">
        <v>234</v>
      </c>
      <c r="L749" s="245" t="s">
        <v>234</v>
      </c>
      <c r="M749" s="245" t="s">
        <v>234</v>
      </c>
      <c r="N749" s="245" t="s">
        <v>234</v>
      </c>
      <c r="O749" s="245" t="s">
        <v>232</v>
      </c>
      <c r="P749" s="245" t="s">
        <v>234</v>
      </c>
      <c r="Q749" s="245" t="s">
        <v>232</v>
      </c>
      <c r="R749" s="245" t="s">
        <v>234</v>
      </c>
      <c r="S749" s="245" t="s">
        <v>234</v>
      </c>
      <c r="T749" s="245" t="s">
        <v>234</v>
      </c>
      <c r="U749" s="245" t="s">
        <v>234</v>
      </c>
      <c r="V749" s="245" t="s">
        <v>234</v>
      </c>
      <c r="W749" s="245" t="s">
        <v>406</v>
      </c>
      <c r="X749" s="245" t="s">
        <v>406</v>
      </c>
      <c r="Y749" s="245" t="s">
        <v>406</v>
      </c>
      <c r="Z749" s="245" t="s">
        <v>406</v>
      </c>
      <c r="AA749" s="245" t="s">
        <v>406</v>
      </c>
      <c r="AB749" s="245" t="s">
        <v>406</v>
      </c>
      <c r="AC749" s="245" t="s">
        <v>406</v>
      </c>
      <c r="AD749" s="245" t="s">
        <v>406</v>
      </c>
      <c r="AE749" s="245" t="s">
        <v>406</v>
      </c>
      <c r="AF749" s="245" t="s">
        <v>406</v>
      </c>
      <c r="AG749" s="245" t="s">
        <v>406</v>
      </c>
      <c r="AH749" s="245" t="s">
        <v>406</v>
      </c>
      <c r="AI749" s="245" t="s">
        <v>406</v>
      </c>
      <c r="AJ749" s="245" t="s">
        <v>406</v>
      </c>
      <c r="AK749" s="245" t="s">
        <v>406</v>
      </c>
      <c r="AL749" s="245" t="s">
        <v>406</v>
      </c>
      <c r="AM749" s="245" t="s">
        <v>406</v>
      </c>
      <c r="AN749" s="245" t="s">
        <v>406</v>
      </c>
      <c r="AO749" s="245" t="s">
        <v>406</v>
      </c>
      <c r="AP749" s="245" t="s">
        <v>406</v>
      </c>
    </row>
    <row r="750" spans="1:42" x14ac:dyDescent="0.3">
      <c r="A750" s="245">
        <v>122540</v>
      </c>
      <c r="B750" s="245" t="s">
        <v>549</v>
      </c>
      <c r="C750" s="245" t="s">
        <v>234</v>
      </c>
      <c r="D750" s="245" t="s">
        <v>232</v>
      </c>
      <c r="E750" s="245" t="s">
        <v>232</v>
      </c>
      <c r="F750" s="245" t="s">
        <v>232</v>
      </c>
      <c r="G750" s="245" t="s">
        <v>232</v>
      </c>
      <c r="H750" s="245" t="s">
        <v>232</v>
      </c>
      <c r="I750" s="245" t="s">
        <v>234</v>
      </c>
      <c r="J750" s="245" t="s">
        <v>234</v>
      </c>
      <c r="K750" s="245" t="s">
        <v>232</v>
      </c>
      <c r="L750" s="245" t="s">
        <v>232</v>
      </c>
      <c r="M750" s="245" t="s">
        <v>234</v>
      </c>
      <c r="N750" s="245" t="s">
        <v>234</v>
      </c>
      <c r="O750" s="245" t="s">
        <v>233</v>
      </c>
      <c r="P750" s="245" t="s">
        <v>233</v>
      </c>
      <c r="Q750" s="245" t="s">
        <v>234</v>
      </c>
      <c r="R750" s="245" t="s">
        <v>233</v>
      </c>
      <c r="S750" s="245" t="s">
        <v>233</v>
      </c>
      <c r="T750" s="245" t="s">
        <v>233</v>
      </c>
      <c r="U750" s="245" t="s">
        <v>233</v>
      </c>
      <c r="V750" s="245" t="s">
        <v>233</v>
      </c>
      <c r="W750" s="245" t="s">
        <v>406</v>
      </c>
      <c r="X750" s="245" t="s">
        <v>406</v>
      </c>
      <c r="Y750" s="245" t="s">
        <v>406</v>
      </c>
      <c r="Z750" s="245" t="s">
        <v>406</v>
      </c>
      <c r="AA750" s="245" t="s">
        <v>406</v>
      </c>
      <c r="AB750" s="245" t="s">
        <v>406</v>
      </c>
      <c r="AC750" s="245" t="s">
        <v>406</v>
      </c>
      <c r="AD750" s="245" t="s">
        <v>406</v>
      </c>
      <c r="AE750" s="245" t="s">
        <v>406</v>
      </c>
      <c r="AF750" s="245" t="s">
        <v>406</v>
      </c>
      <c r="AG750" s="245" t="s">
        <v>406</v>
      </c>
      <c r="AH750" s="245" t="s">
        <v>406</v>
      </c>
      <c r="AI750" s="245" t="s">
        <v>406</v>
      </c>
      <c r="AJ750" s="245" t="s">
        <v>406</v>
      </c>
      <c r="AK750" s="245" t="s">
        <v>406</v>
      </c>
      <c r="AL750" s="245" t="s">
        <v>406</v>
      </c>
      <c r="AM750" s="245" t="s">
        <v>406</v>
      </c>
      <c r="AN750" s="245" t="s">
        <v>406</v>
      </c>
      <c r="AO750" s="245" t="s">
        <v>406</v>
      </c>
      <c r="AP750" s="245" t="s">
        <v>406</v>
      </c>
    </row>
    <row r="751" spans="1:42" x14ac:dyDescent="0.3">
      <c r="A751" s="245">
        <v>122543</v>
      </c>
      <c r="B751" s="245" t="s">
        <v>549</v>
      </c>
      <c r="C751" s="245" t="s">
        <v>234</v>
      </c>
      <c r="D751" s="245" t="s">
        <v>232</v>
      </c>
      <c r="E751" s="245" t="s">
        <v>234</v>
      </c>
      <c r="F751" s="245" t="s">
        <v>232</v>
      </c>
      <c r="G751" s="245" t="s">
        <v>234</v>
      </c>
      <c r="H751" s="245" t="s">
        <v>234</v>
      </c>
      <c r="I751" s="245" t="s">
        <v>234</v>
      </c>
      <c r="J751" s="245" t="s">
        <v>234</v>
      </c>
      <c r="K751" s="245" t="s">
        <v>234</v>
      </c>
      <c r="L751" s="245" t="s">
        <v>234</v>
      </c>
      <c r="M751" s="245" t="s">
        <v>234</v>
      </c>
      <c r="N751" s="245" t="s">
        <v>234</v>
      </c>
      <c r="O751" s="245" t="s">
        <v>234</v>
      </c>
      <c r="P751" s="245" t="s">
        <v>233</v>
      </c>
      <c r="Q751" s="245" t="s">
        <v>233</v>
      </c>
      <c r="R751" s="245" t="s">
        <v>234</v>
      </c>
      <c r="S751" s="245" t="s">
        <v>233</v>
      </c>
      <c r="T751" s="245" t="s">
        <v>233</v>
      </c>
      <c r="U751" s="245" t="s">
        <v>234</v>
      </c>
      <c r="V751" s="245" t="s">
        <v>233</v>
      </c>
      <c r="W751" s="245" t="s">
        <v>406</v>
      </c>
      <c r="X751" s="245" t="s">
        <v>406</v>
      </c>
      <c r="Y751" s="245" t="s">
        <v>406</v>
      </c>
      <c r="Z751" s="245" t="s">
        <v>406</v>
      </c>
      <c r="AA751" s="245" t="s">
        <v>406</v>
      </c>
      <c r="AB751" s="245" t="s">
        <v>406</v>
      </c>
      <c r="AC751" s="245" t="s">
        <v>406</v>
      </c>
      <c r="AD751" s="245" t="s">
        <v>406</v>
      </c>
      <c r="AE751" s="245" t="s">
        <v>406</v>
      </c>
      <c r="AF751" s="245" t="s">
        <v>406</v>
      </c>
      <c r="AG751" s="245" t="s">
        <v>406</v>
      </c>
      <c r="AH751" s="245" t="s">
        <v>406</v>
      </c>
      <c r="AI751" s="245" t="s">
        <v>406</v>
      </c>
      <c r="AJ751" s="245" t="s">
        <v>406</v>
      </c>
      <c r="AK751" s="245" t="s">
        <v>406</v>
      </c>
      <c r="AL751" s="245" t="s">
        <v>406</v>
      </c>
      <c r="AM751" s="245" t="s">
        <v>406</v>
      </c>
      <c r="AN751" s="245" t="s">
        <v>406</v>
      </c>
      <c r="AO751" s="245" t="s">
        <v>406</v>
      </c>
      <c r="AP751" s="245" t="s">
        <v>406</v>
      </c>
    </row>
    <row r="752" spans="1:42" x14ac:dyDescent="0.3">
      <c r="A752" s="245">
        <v>122544</v>
      </c>
      <c r="B752" s="245" t="s">
        <v>549</v>
      </c>
      <c r="C752" s="245" t="s">
        <v>234</v>
      </c>
      <c r="D752" s="245" t="s">
        <v>232</v>
      </c>
      <c r="E752" s="245" t="s">
        <v>234</v>
      </c>
      <c r="F752" s="245" t="s">
        <v>234</v>
      </c>
      <c r="G752" s="245" t="s">
        <v>232</v>
      </c>
      <c r="H752" s="245" t="s">
        <v>234</v>
      </c>
      <c r="I752" s="245" t="s">
        <v>232</v>
      </c>
      <c r="J752" s="245" t="s">
        <v>234</v>
      </c>
      <c r="K752" s="245" t="s">
        <v>234</v>
      </c>
      <c r="L752" s="245" t="s">
        <v>233</v>
      </c>
      <c r="M752" s="245" t="s">
        <v>233</v>
      </c>
      <c r="N752" s="245" t="s">
        <v>233</v>
      </c>
      <c r="O752" s="245" t="s">
        <v>233</v>
      </c>
      <c r="P752" s="245" t="s">
        <v>233</v>
      </c>
      <c r="Q752" s="245" t="s">
        <v>233</v>
      </c>
      <c r="R752" s="245" t="s">
        <v>233</v>
      </c>
      <c r="S752" s="245" t="s">
        <v>233</v>
      </c>
      <c r="T752" s="245" t="s">
        <v>233</v>
      </c>
      <c r="U752" s="245" t="s">
        <v>233</v>
      </c>
      <c r="V752" s="245" t="s">
        <v>233</v>
      </c>
    </row>
    <row r="753" spans="1:42" x14ac:dyDescent="0.3">
      <c r="A753" s="245">
        <v>122547</v>
      </c>
      <c r="B753" s="245" t="s">
        <v>549</v>
      </c>
      <c r="C753" s="245" t="s">
        <v>234</v>
      </c>
      <c r="D753" s="245" t="s">
        <v>234</v>
      </c>
      <c r="E753" s="245" t="s">
        <v>234</v>
      </c>
      <c r="F753" s="245" t="s">
        <v>232</v>
      </c>
      <c r="G753" s="245" t="s">
        <v>232</v>
      </c>
      <c r="H753" s="245" t="s">
        <v>234</v>
      </c>
      <c r="I753" s="245" t="s">
        <v>232</v>
      </c>
      <c r="J753" s="245" t="s">
        <v>234</v>
      </c>
      <c r="K753" s="245" t="s">
        <v>233</v>
      </c>
      <c r="L753" s="245" t="s">
        <v>233</v>
      </c>
      <c r="M753" s="245" t="s">
        <v>233</v>
      </c>
      <c r="N753" s="245" t="s">
        <v>233</v>
      </c>
      <c r="O753" s="245" t="s">
        <v>233</v>
      </c>
      <c r="P753" s="245" t="s">
        <v>233</v>
      </c>
      <c r="Q753" s="245" t="s">
        <v>233</v>
      </c>
      <c r="R753" s="245" t="s">
        <v>233</v>
      </c>
      <c r="S753" s="245" t="s">
        <v>233</v>
      </c>
      <c r="T753" s="245" t="s">
        <v>233</v>
      </c>
      <c r="U753" s="245" t="s">
        <v>233</v>
      </c>
      <c r="V753" s="245" t="s">
        <v>233</v>
      </c>
      <c r="W753" s="245" t="s">
        <v>406</v>
      </c>
      <c r="X753" s="245" t="s">
        <v>406</v>
      </c>
      <c r="Y753" s="245" t="s">
        <v>406</v>
      </c>
      <c r="Z753" s="245" t="s">
        <v>406</v>
      </c>
      <c r="AA753" s="245" t="s">
        <v>406</v>
      </c>
      <c r="AB753" s="245" t="s">
        <v>406</v>
      </c>
      <c r="AC753" s="245" t="s">
        <v>406</v>
      </c>
      <c r="AD753" s="245" t="s">
        <v>406</v>
      </c>
      <c r="AE753" s="245" t="s">
        <v>406</v>
      </c>
      <c r="AF753" s="245" t="s">
        <v>406</v>
      </c>
      <c r="AG753" s="245" t="s">
        <v>406</v>
      </c>
      <c r="AH753" s="245" t="s">
        <v>406</v>
      </c>
      <c r="AI753" s="245" t="s">
        <v>406</v>
      </c>
      <c r="AJ753" s="245" t="s">
        <v>406</v>
      </c>
      <c r="AK753" s="245" t="s">
        <v>406</v>
      </c>
      <c r="AL753" s="245" t="s">
        <v>406</v>
      </c>
      <c r="AM753" s="245" t="s">
        <v>406</v>
      </c>
      <c r="AN753" s="245" t="s">
        <v>406</v>
      </c>
      <c r="AO753" s="245" t="s">
        <v>406</v>
      </c>
      <c r="AP753" s="245" t="s">
        <v>406</v>
      </c>
    </row>
    <row r="754" spans="1:42" x14ac:dyDescent="0.3">
      <c r="A754" s="245">
        <v>122549</v>
      </c>
      <c r="B754" s="245" t="s">
        <v>549</v>
      </c>
      <c r="C754" s="245" t="s">
        <v>234</v>
      </c>
      <c r="D754" s="245" t="s">
        <v>234</v>
      </c>
      <c r="E754" s="245" t="s">
        <v>232</v>
      </c>
      <c r="F754" s="245" t="s">
        <v>234</v>
      </c>
      <c r="G754" s="245" t="s">
        <v>232</v>
      </c>
      <c r="H754" s="245" t="s">
        <v>232</v>
      </c>
      <c r="I754" s="245" t="s">
        <v>234</v>
      </c>
      <c r="J754" s="245" t="s">
        <v>232</v>
      </c>
      <c r="K754" s="245" t="s">
        <v>234</v>
      </c>
      <c r="L754" s="245" t="s">
        <v>234</v>
      </c>
      <c r="M754" s="245" t="s">
        <v>233</v>
      </c>
      <c r="N754" s="245" t="s">
        <v>234</v>
      </c>
      <c r="O754" s="245" t="s">
        <v>234</v>
      </c>
      <c r="P754" s="245" t="s">
        <v>233</v>
      </c>
      <c r="Q754" s="245" t="s">
        <v>233</v>
      </c>
      <c r="R754" s="245" t="s">
        <v>233</v>
      </c>
      <c r="S754" s="245" t="s">
        <v>233</v>
      </c>
      <c r="T754" s="245" t="s">
        <v>233</v>
      </c>
      <c r="U754" s="245" t="s">
        <v>233</v>
      </c>
      <c r="V754" s="245" t="s">
        <v>233</v>
      </c>
      <c r="W754" s="245" t="s">
        <v>406</v>
      </c>
      <c r="X754" s="245" t="s">
        <v>406</v>
      </c>
      <c r="Y754" s="245" t="s">
        <v>406</v>
      </c>
      <c r="Z754" s="245" t="s">
        <v>406</v>
      </c>
      <c r="AA754" s="245" t="s">
        <v>406</v>
      </c>
      <c r="AB754" s="245" t="s">
        <v>406</v>
      </c>
      <c r="AC754" s="245" t="s">
        <v>406</v>
      </c>
      <c r="AD754" s="245" t="s">
        <v>406</v>
      </c>
      <c r="AE754" s="245" t="s">
        <v>406</v>
      </c>
      <c r="AF754" s="245" t="s">
        <v>406</v>
      </c>
      <c r="AG754" s="245" t="s">
        <v>406</v>
      </c>
      <c r="AH754" s="245" t="s">
        <v>406</v>
      </c>
      <c r="AI754" s="245" t="s">
        <v>406</v>
      </c>
      <c r="AJ754" s="245" t="s">
        <v>406</v>
      </c>
      <c r="AK754" s="245" t="s">
        <v>406</v>
      </c>
      <c r="AL754" s="245" t="s">
        <v>406</v>
      </c>
      <c r="AM754" s="245" t="s">
        <v>406</v>
      </c>
      <c r="AN754" s="245" t="s">
        <v>406</v>
      </c>
      <c r="AO754" s="245" t="s">
        <v>406</v>
      </c>
      <c r="AP754" s="245" t="s">
        <v>406</v>
      </c>
    </row>
    <row r="755" spans="1:42" x14ac:dyDescent="0.3">
      <c r="A755" s="245">
        <v>122554</v>
      </c>
      <c r="B755" s="245" t="s">
        <v>549</v>
      </c>
      <c r="C755" s="245" t="s">
        <v>234</v>
      </c>
      <c r="D755" s="245" t="s">
        <v>232</v>
      </c>
      <c r="E755" s="245" t="s">
        <v>232</v>
      </c>
      <c r="F755" s="245" t="s">
        <v>234</v>
      </c>
      <c r="G755" s="245" t="s">
        <v>234</v>
      </c>
      <c r="H755" s="245" t="s">
        <v>232</v>
      </c>
      <c r="I755" s="245" t="s">
        <v>234</v>
      </c>
      <c r="J755" s="245" t="s">
        <v>234</v>
      </c>
      <c r="K755" s="245" t="s">
        <v>234</v>
      </c>
      <c r="L755" s="245" t="s">
        <v>232</v>
      </c>
      <c r="M755" s="245" t="s">
        <v>234</v>
      </c>
      <c r="N755" s="245" t="s">
        <v>233</v>
      </c>
      <c r="O755" s="245" t="s">
        <v>234</v>
      </c>
      <c r="P755" s="245" t="s">
        <v>233</v>
      </c>
      <c r="Q755" s="245" t="s">
        <v>233</v>
      </c>
      <c r="R755" s="245" t="s">
        <v>233</v>
      </c>
      <c r="S755" s="245" t="s">
        <v>233</v>
      </c>
      <c r="T755" s="245" t="s">
        <v>233</v>
      </c>
      <c r="U755" s="245" t="s">
        <v>233</v>
      </c>
      <c r="V755" s="245" t="s">
        <v>233</v>
      </c>
    </row>
    <row r="756" spans="1:42" x14ac:dyDescent="0.3">
      <c r="A756" s="245">
        <v>122560</v>
      </c>
      <c r="B756" s="245" t="s">
        <v>549</v>
      </c>
      <c r="C756" s="245" t="s">
        <v>234</v>
      </c>
      <c r="D756" s="245" t="s">
        <v>234</v>
      </c>
      <c r="E756" s="245" t="s">
        <v>234</v>
      </c>
      <c r="F756" s="245" t="s">
        <v>234</v>
      </c>
      <c r="G756" s="245" t="s">
        <v>234</v>
      </c>
      <c r="H756" s="245" t="s">
        <v>234</v>
      </c>
      <c r="I756" s="245" t="s">
        <v>234</v>
      </c>
      <c r="J756" s="245" t="s">
        <v>234</v>
      </c>
      <c r="K756" s="245" t="s">
        <v>234</v>
      </c>
      <c r="L756" s="245" t="s">
        <v>234</v>
      </c>
      <c r="M756" s="245" t="s">
        <v>233</v>
      </c>
      <c r="N756" s="245" t="s">
        <v>233</v>
      </c>
      <c r="O756" s="245" t="s">
        <v>233</v>
      </c>
      <c r="P756" s="245" t="s">
        <v>233</v>
      </c>
      <c r="Q756" s="245" t="s">
        <v>233</v>
      </c>
      <c r="R756" s="245" t="s">
        <v>233</v>
      </c>
      <c r="S756" s="245" t="s">
        <v>233</v>
      </c>
      <c r="T756" s="245" t="s">
        <v>233</v>
      </c>
      <c r="U756" s="245" t="s">
        <v>233</v>
      </c>
      <c r="V756" s="245" t="s">
        <v>233</v>
      </c>
    </row>
    <row r="757" spans="1:42" x14ac:dyDescent="0.3">
      <c r="A757" s="245">
        <v>122563</v>
      </c>
      <c r="B757" s="245" t="s">
        <v>549</v>
      </c>
      <c r="C757" s="245" t="s">
        <v>232</v>
      </c>
      <c r="D757" s="245" t="s">
        <v>234</v>
      </c>
      <c r="E757" s="245" t="s">
        <v>234</v>
      </c>
      <c r="F757" s="245" t="s">
        <v>234</v>
      </c>
      <c r="G757" s="245" t="s">
        <v>234</v>
      </c>
      <c r="H757" s="245" t="s">
        <v>234</v>
      </c>
      <c r="I757" s="245" t="s">
        <v>234</v>
      </c>
      <c r="J757" s="245" t="s">
        <v>234</v>
      </c>
      <c r="K757" s="245" t="s">
        <v>234</v>
      </c>
      <c r="L757" s="245" t="s">
        <v>234</v>
      </c>
      <c r="M757" s="245" t="s">
        <v>232</v>
      </c>
      <c r="N757" s="245" t="s">
        <v>232</v>
      </c>
      <c r="O757" s="245" t="s">
        <v>234</v>
      </c>
      <c r="P757" s="245" t="s">
        <v>234</v>
      </c>
      <c r="Q757" s="245" t="s">
        <v>232</v>
      </c>
      <c r="R757" s="245" t="s">
        <v>233</v>
      </c>
      <c r="S757" s="245" t="s">
        <v>234</v>
      </c>
      <c r="T757" s="245" t="s">
        <v>234</v>
      </c>
      <c r="U757" s="245" t="s">
        <v>234</v>
      </c>
      <c r="V757" s="245" t="s">
        <v>234</v>
      </c>
      <c r="W757" s="245" t="s">
        <v>406</v>
      </c>
      <c r="X757" s="245" t="s">
        <v>406</v>
      </c>
      <c r="Y757" s="245" t="s">
        <v>406</v>
      </c>
      <c r="Z757" s="245" t="s">
        <v>406</v>
      </c>
      <c r="AA757" s="245" t="s">
        <v>406</v>
      </c>
      <c r="AB757" s="245" t="s">
        <v>406</v>
      </c>
      <c r="AC757" s="245" t="s">
        <v>406</v>
      </c>
      <c r="AD757" s="245" t="s">
        <v>406</v>
      </c>
      <c r="AE757" s="245" t="s">
        <v>406</v>
      </c>
      <c r="AF757" s="245" t="s">
        <v>406</v>
      </c>
      <c r="AG757" s="245" t="s">
        <v>406</v>
      </c>
      <c r="AH757" s="245" t="s">
        <v>406</v>
      </c>
      <c r="AI757" s="245" t="s">
        <v>406</v>
      </c>
      <c r="AJ757" s="245" t="s">
        <v>406</v>
      </c>
      <c r="AK757" s="245" t="s">
        <v>406</v>
      </c>
      <c r="AL757" s="245" t="s">
        <v>406</v>
      </c>
      <c r="AM757" s="245" t="s">
        <v>406</v>
      </c>
      <c r="AN757" s="245" t="s">
        <v>406</v>
      </c>
      <c r="AO757" s="245" t="s">
        <v>406</v>
      </c>
      <c r="AP757" s="245" t="s">
        <v>406</v>
      </c>
    </row>
    <row r="758" spans="1:42" x14ac:dyDescent="0.3">
      <c r="A758" s="245">
        <v>122566</v>
      </c>
      <c r="B758" s="245" t="s">
        <v>549</v>
      </c>
      <c r="C758" s="245" t="s">
        <v>234</v>
      </c>
      <c r="D758" s="245" t="s">
        <v>234</v>
      </c>
      <c r="E758" s="245" t="s">
        <v>234</v>
      </c>
      <c r="F758" s="245" t="s">
        <v>234</v>
      </c>
      <c r="G758" s="245" t="s">
        <v>234</v>
      </c>
      <c r="H758" s="245" t="s">
        <v>234</v>
      </c>
      <c r="I758" s="245" t="s">
        <v>234</v>
      </c>
      <c r="J758" s="245" t="s">
        <v>233</v>
      </c>
      <c r="K758" s="245" t="s">
        <v>232</v>
      </c>
      <c r="L758" s="245" t="s">
        <v>234</v>
      </c>
      <c r="M758" s="245" t="s">
        <v>234</v>
      </c>
      <c r="N758" s="245" t="s">
        <v>234</v>
      </c>
      <c r="O758" s="245" t="s">
        <v>234</v>
      </c>
      <c r="P758" s="245" t="s">
        <v>234</v>
      </c>
      <c r="Q758" s="245" t="s">
        <v>233</v>
      </c>
      <c r="R758" s="245" t="s">
        <v>234</v>
      </c>
      <c r="S758" s="245" t="s">
        <v>234</v>
      </c>
      <c r="T758" s="245" t="s">
        <v>234</v>
      </c>
      <c r="U758" s="245" t="s">
        <v>234</v>
      </c>
      <c r="V758" s="245" t="s">
        <v>234</v>
      </c>
      <c r="W758" s="245" t="s">
        <v>406</v>
      </c>
      <c r="X758" s="245" t="s">
        <v>406</v>
      </c>
      <c r="Y758" s="245" t="s">
        <v>406</v>
      </c>
      <c r="Z758" s="245" t="s">
        <v>406</v>
      </c>
      <c r="AA758" s="245" t="s">
        <v>406</v>
      </c>
      <c r="AB758" s="245" t="s">
        <v>406</v>
      </c>
      <c r="AC758" s="245" t="s">
        <v>406</v>
      </c>
      <c r="AD758" s="245" t="s">
        <v>406</v>
      </c>
      <c r="AE758" s="245" t="s">
        <v>406</v>
      </c>
      <c r="AF758" s="245" t="s">
        <v>406</v>
      </c>
      <c r="AG758" s="245" t="s">
        <v>406</v>
      </c>
      <c r="AH758" s="245" t="s">
        <v>406</v>
      </c>
      <c r="AI758" s="245" t="s">
        <v>406</v>
      </c>
      <c r="AJ758" s="245" t="s">
        <v>406</v>
      </c>
      <c r="AK758" s="245" t="s">
        <v>406</v>
      </c>
      <c r="AL758" s="245" t="s">
        <v>406</v>
      </c>
      <c r="AM758" s="245" t="s">
        <v>406</v>
      </c>
      <c r="AN758" s="245" t="s">
        <v>406</v>
      </c>
      <c r="AO758" s="245" t="s">
        <v>406</v>
      </c>
      <c r="AP758" s="245" t="s">
        <v>406</v>
      </c>
    </row>
    <row r="759" spans="1:42" x14ac:dyDescent="0.3">
      <c r="A759" s="245">
        <v>122569</v>
      </c>
      <c r="B759" s="245" t="s">
        <v>549</v>
      </c>
      <c r="C759" s="245" t="s">
        <v>234</v>
      </c>
      <c r="D759" s="245" t="s">
        <v>232</v>
      </c>
      <c r="E759" s="245" t="s">
        <v>234</v>
      </c>
      <c r="F759" s="245" t="s">
        <v>234</v>
      </c>
      <c r="G759" s="245" t="s">
        <v>234</v>
      </c>
      <c r="H759" s="245" t="s">
        <v>234</v>
      </c>
      <c r="I759" s="245" t="s">
        <v>233</v>
      </c>
      <c r="J759" s="245" t="s">
        <v>234</v>
      </c>
      <c r="K759" s="245" t="s">
        <v>234</v>
      </c>
      <c r="L759" s="245" t="s">
        <v>234</v>
      </c>
      <c r="M759" s="245" t="s">
        <v>233</v>
      </c>
      <c r="N759" s="245" t="s">
        <v>233</v>
      </c>
      <c r="O759" s="245" t="s">
        <v>233</v>
      </c>
      <c r="P759" s="245" t="s">
        <v>233</v>
      </c>
      <c r="Q759" s="245" t="s">
        <v>233</v>
      </c>
      <c r="R759" s="245" t="s">
        <v>233</v>
      </c>
      <c r="S759" s="245" t="s">
        <v>233</v>
      </c>
      <c r="T759" s="245" t="s">
        <v>233</v>
      </c>
      <c r="U759" s="245" t="s">
        <v>233</v>
      </c>
      <c r="V759" s="245" t="s">
        <v>233</v>
      </c>
    </row>
    <row r="760" spans="1:42" x14ac:dyDescent="0.3">
      <c r="A760" s="245">
        <v>122571</v>
      </c>
      <c r="B760" s="245" t="s">
        <v>549</v>
      </c>
      <c r="C760" s="245" t="s">
        <v>232</v>
      </c>
      <c r="D760" s="245" t="s">
        <v>232</v>
      </c>
      <c r="E760" s="245" t="s">
        <v>234</v>
      </c>
      <c r="F760" s="245" t="s">
        <v>234</v>
      </c>
      <c r="G760" s="245" t="s">
        <v>234</v>
      </c>
      <c r="H760" s="245" t="s">
        <v>234</v>
      </c>
      <c r="I760" s="245" t="s">
        <v>233</v>
      </c>
      <c r="J760" s="245" t="s">
        <v>234</v>
      </c>
      <c r="K760" s="245" t="s">
        <v>234</v>
      </c>
      <c r="L760" s="245" t="s">
        <v>234</v>
      </c>
      <c r="M760" s="245" t="s">
        <v>233</v>
      </c>
      <c r="N760" s="245" t="s">
        <v>233</v>
      </c>
      <c r="O760" s="245" t="s">
        <v>234</v>
      </c>
      <c r="P760" s="245" t="s">
        <v>233</v>
      </c>
      <c r="Q760" s="245" t="s">
        <v>234</v>
      </c>
      <c r="R760" s="245" t="s">
        <v>233</v>
      </c>
      <c r="S760" s="245" t="s">
        <v>233</v>
      </c>
      <c r="T760" s="245" t="s">
        <v>233</v>
      </c>
      <c r="U760" s="245" t="s">
        <v>233</v>
      </c>
      <c r="V760" s="245" t="s">
        <v>233</v>
      </c>
    </row>
    <row r="761" spans="1:42" x14ac:dyDescent="0.3">
      <c r="A761" s="245">
        <v>122573</v>
      </c>
      <c r="B761" s="245" t="s">
        <v>549</v>
      </c>
      <c r="C761" s="245" t="s">
        <v>234</v>
      </c>
      <c r="D761" s="245" t="s">
        <v>234</v>
      </c>
      <c r="E761" s="245" t="s">
        <v>234</v>
      </c>
      <c r="F761" s="245" t="s">
        <v>234</v>
      </c>
      <c r="G761" s="245" t="s">
        <v>234</v>
      </c>
      <c r="H761" s="245" t="s">
        <v>234</v>
      </c>
      <c r="I761" s="245" t="s">
        <v>234</v>
      </c>
      <c r="J761" s="245" t="s">
        <v>234</v>
      </c>
      <c r="K761" s="245" t="s">
        <v>234</v>
      </c>
      <c r="L761" s="245" t="s">
        <v>234</v>
      </c>
      <c r="M761" s="245" t="s">
        <v>234</v>
      </c>
      <c r="N761" s="245" t="s">
        <v>232</v>
      </c>
      <c r="O761" s="245" t="s">
        <v>234</v>
      </c>
      <c r="P761" s="245" t="s">
        <v>234</v>
      </c>
      <c r="Q761" s="245" t="s">
        <v>234</v>
      </c>
      <c r="R761" s="245" t="s">
        <v>234</v>
      </c>
      <c r="S761" s="245" t="s">
        <v>234</v>
      </c>
      <c r="T761" s="245" t="s">
        <v>234</v>
      </c>
      <c r="U761" s="245" t="s">
        <v>234</v>
      </c>
      <c r="V761" s="245" t="s">
        <v>234</v>
      </c>
      <c r="W761" s="245" t="s">
        <v>406</v>
      </c>
      <c r="X761" s="245" t="s">
        <v>406</v>
      </c>
      <c r="Y761" s="245" t="s">
        <v>406</v>
      </c>
      <c r="Z761" s="245" t="s">
        <v>406</v>
      </c>
      <c r="AA761" s="245" t="s">
        <v>406</v>
      </c>
      <c r="AB761" s="245" t="s">
        <v>406</v>
      </c>
      <c r="AC761" s="245" t="s">
        <v>406</v>
      </c>
      <c r="AD761" s="245" t="s">
        <v>406</v>
      </c>
      <c r="AE761" s="245" t="s">
        <v>406</v>
      </c>
      <c r="AF761" s="245" t="s">
        <v>406</v>
      </c>
      <c r="AG761" s="245" t="s">
        <v>406</v>
      </c>
      <c r="AH761" s="245" t="s">
        <v>406</v>
      </c>
      <c r="AI761" s="245" t="s">
        <v>406</v>
      </c>
      <c r="AJ761" s="245" t="s">
        <v>406</v>
      </c>
      <c r="AK761" s="245" t="s">
        <v>406</v>
      </c>
      <c r="AL761" s="245" t="s">
        <v>406</v>
      </c>
      <c r="AM761" s="245" t="s">
        <v>406</v>
      </c>
      <c r="AN761" s="245" t="s">
        <v>406</v>
      </c>
      <c r="AO761" s="245" t="s">
        <v>406</v>
      </c>
      <c r="AP761" s="245" t="s">
        <v>406</v>
      </c>
    </row>
    <row r="762" spans="1:42" x14ac:dyDescent="0.3">
      <c r="A762" s="245">
        <v>122576</v>
      </c>
      <c r="B762" s="245" t="s">
        <v>549</v>
      </c>
      <c r="C762" s="245" t="s">
        <v>234</v>
      </c>
      <c r="D762" s="245" t="s">
        <v>234</v>
      </c>
      <c r="E762" s="245" t="s">
        <v>234</v>
      </c>
      <c r="F762" s="245" t="s">
        <v>234</v>
      </c>
      <c r="G762" s="245" t="s">
        <v>234</v>
      </c>
      <c r="H762" s="245" t="s">
        <v>234</v>
      </c>
      <c r="I762" s="245" t="s">
        <v>233</v>
      </c>
      <c r="J762" s="245" t="s">
        <v>234</v>
      </c>
      <c r="K762" s="245" t="s">
        <v>234</v>
      </c>
      <c r="L762" s="245" t="s">
        <v>233</v>
      </c>
      <c r="M762" s="245" t="s">
        <v>233</v>
      </c>
      <c r="N762" s="245" t="s">
        <v>233</v>
      </c>
      <c r="O762" s="245" t="s">
        <v>233</v>
      </c>
      <c r="P762" s="245" t="s">
        <v>233</v>
      </c>
      <c r="Q762" s="245" t="s">
        <v>233</v>
      </c>
      <c r="R762" s="245" t="s">
        <v>233</v>
      </c>
      <c r="S762" s="245" t="s">
        <v>233</v>
      </c>
      <c r="T762" s="245" t="s">
        <v>233</v>
      </c>
      <c r="U762" s="245" t="s">
        <v>233</v>
      </c>
      <c r="V762" s="245" t="s">
        <v>233</v>
      </c>
    </row>
    <row r="763" spans="1:42" x14ac:dyDescent="0.3">
      <c r="A763" s="245">
        <v>122581</v>
      </c>
      <c r="B763" s="245" t="s">
        <v>549</v>
      </c>
      <c r="C763" s="245" t="s">
        <v>234</v>
      </c>
      <c r="D763" s="245" t="s">
        <v>234</v>
      </c>
      <c r="E763" s="245" t="s">
        <v>234</v>
      </c>
      <c r="F763" s="245" t="s">
        <v>234</v>
      </c>
      <c r="G763" s="245" t="s">
        <v>234</v>
      </c>
      <c r="H763" s="245" t="s">
        <v>234</v>
      </c>
      <c r="I763" s="245" t="s">
        <v>234</v>
      </c>
      <c r="J763" s="245" t="s">
        <v>234</v>
      </c>
      <c r="K763" s="245" t="s">
        <v>234</v>
      </c>
      <c r="L763" s="245" t="s">
        <v>234</v>
      </c>
      <c r="M763" s="245" t="s">
        <v>232</v>
      </c>
      <c r="N763" s="245" t="s">
        <v>234</v>
      </c>
      <c r="O763" s="245" t="s">
        <v>234</v>
      </c>
      <c r="P763" s="245" t="s">
        <v>232</v>
      </c>
      <c r="Q763" s="245" t="s">
        <v>232</v>
      </c>
      <c r="R763" s="245" t="s">
        <v>233</v>
      </c>
      <c r="S763" s="245" t="s">
        <v>233</v>
      </c>
      <c r="T763" s="245" t="s">
        <v>233</v>
      </c>
      <c r="U763" s="245" t="s">
        <v>233</v>
      </c>
      <c r="V763" s="245" t="s">
        <v>233</v>
      </c>
      <c r="W763" s="245" t="s">
        <v>406</v>
      </c>
      <c r="X763" s="245" t="s">
        <v>406</v>
      </c>
      <c r="Y763" s="245" t="s">
        <v>406</v>
      </c>
      <c r="Z763" s="245" t="s">
        <v>406</v>
      </c>
      <c r="AA763" s="245" t="s">
        <v>406</v>
      </c>
      <c r="AB763" s="245" t="s">
        <v>406</v>
      </c>
      <c r="AC763" s="245" t="s">
        <v>406</v>
      </c>
      <c r="AD763" s="245" t="s">
        <v>406</v>
      </c>
      <c r="AE763" s="245" t="s">
        <v>406</v>
      </c>
      <c r="AF763" s="245" t="s">
        <v>406</v>
      </c>
      <c r="AG763" s="245" t="s">
        <v>406</v>
      </c>
      <c r="AH763" s="245" t="s">
        <v>406</v>
      </c>
      <c r="AI763" s="245" t="s">
        <v>406</v>
      </c>
      <c r="AJ763" s="245" t="s">
        <v>406</v>
      </c>
      <c r="AK763" s="245" t="s">
        <v>406</v>
      </c>
      <c r="AL763" s="245" t="s">
        <v>406</v>
      </c>
      <c r="AM763" s="245" t="s">
        <v>406</v>
      </c>
      <c r="AN763" s="245" t="s">
        <v>406</v>
      </c>
      <c r="AO763" s="245" t="s">
        <v>406</v>
      </c>
      <c r="AP763" s="245" t="s">
        <v>406</v>
      </c>
    </row>
    <row r="764" spans="1:42" x14ac:dyDescent="0.3">
      <c r="A764" s="245">
        <v>122584</v>
      </c>
      <c r="B764" s="245" t="s">
        <v>549</v>
      </c>
      <c r="C764" s="245" t="s">
        <v>234</v>
      </c>
      <c r="D764" s="245" t="s">
        <v>232</v>
      </c>
      <c r="E764" s="245" t="s">
        <v>232</v>
      </c>
      <c r="F764" s="245" t="s">
        <v>232</v>
      </c>
      <c r="G764" s="245" t="s">
        <v>234</v>
      </c>
      <c r="H764" s="245" t="s">
        <v>234</v>
      </c>
      <c r="I764" s="245" t="s">
        <v>234</v>
      </c>
      <c r="J764" s="245" t="s">
        <v>234</v>
      </c>
      <c r="K764" s="245" t="s">
        <v>234</v>
      </c>
      <c r="L764" s="245" t="s">
        <v>234</v>
      </c>
      <c r="M764" s="245" t="s">
        <v>234</v>
      </c>
      <c r="N764" s="245" t="s">
        <v>234</v>
      </c>
      <c r="O764" s="245" t="s">
        <v>234</v>
      </c>
      <c r="P764" s="245" t="s">
        <v>233</v>
      </c>
      <c r="Q764" s="245" t="s">
        <v>234</v>
      </c>
      <c r="R764" s="245" t="s">
        <v>233</v>
      </c>
      <c r="S764" s="245" t="s">
        <v>233</v>
      </c>
      <c r="T764" s="245" t="s">
        <v>233</v>
      </c>
      <c r="U764" s="245" t="s">
        <v>233</v>
      </c>
      <c r="V764" s="245" t="s">
        <v>233</v>
      </c>
      <c r="W764" s="245" t="s">
        <v>406</v>
      </c>
      <c r="X764" s="245" t="s">
        <v>406</v>
      </c>
      <c r="Y764" s="245" t="s">
        <v>406</v>
      </c>
      <c r="Z764" s="245" t="s">
        <v>406</v>
      </c>
      <c r="AA764" s="245" t="s">
        <v>406</v>
      </c>
      <c r="AB764" s="245" t="s">
        <v>406</v>
      </c>
      <c r="AC764" s="245" t="s">
        <v>406</v>
      </c>
      <c r="AD764" s="245" t="s">
        <v>406</v>
      </c>
      <c r="AE764" s="245" t="s">
        <v>406</v>
      </c>
      <c r="AF764" s="245" t="s">
        <v>406</v>
      </c>
      <c r="AG764" s="245" t="s">
        <v>406</v>
      </c>
      <c r="AH764" s="245" t="s">
        <v>406</v>
      </c>
      <c r="AI764" s="245" t="s">
        <v>406</v>
      </c>
      <c r="AJ764" s="245" t="s">
        <v>406</v>
      </c>
      <c r="AK764" s="245" t="s">
        <v>406</v>
      </c>
      <c r="AL764" s="245" t="s">
        <v>406</v>
      </c>
      <c r="AM764" s="245" t="s">
        <v>406</v>
      </c>
      <c r="AN764" s="245" t="s">
        <v>406</v>
      </c>
      <c r="AO764" s="245" t="s">
        <v>406</v>
      </c>
      <c r="AP764" s="245" t="s">
        <v>406</v>
      </c>
    </row>
    <row r="765" spans="1:42" x14ac:dyDescent="0.3">
      <c r="A765" s="245">
        <v>122595</v>
      </c>
      <c r="B765" s="245" t="s">
        <v>549</v>
      </c>
      <c r="C765" s="245" t="s">
        <v>234</v>
      </c>
      <c r="D765" s="245" t="s">
        <v>232</v>
      </c>
      <c r="E765" s="245" t="s">
        <v>234</v>
      </c>
      <c r="F765" s="245" t="s">
        <v>234</v>
      </c>
      <c r="G765" s="245" t="s">
        <v>232</v>
      </c>
      <c r="H765" s="245" t="s">
        <v>234</v>
      </c>
      <c r="I765" s="245" t="s">
        <v>234</v>
      </c>
      <c r="J765" s="245" t="s">
        <v>234</v>
      </c>
      <c r="K765" s="245" t="s">
        <v>234</v>
      </c>
      <c r="L765" s="245" t="s">
        <v>234</v>
      </c>
      <c r="M765" s="245" t="s">
        <v>233</v>
      </c>
      <c r="N765" s="245" t="s">
        <v>233</v>
      </c>
      <c r="O765" s="245" t="s">
        <v>233</v>
      </c>
      <c r="P765" s="245" t="s">
        <v>233</v>
      </c>
      <c r="Q765" s="245" t="s">
        <v>233</v>
      </c>
      <c r="R765" s="245" t="s">
        <v>233</v>
      </c>
      <c r="S765" s="245" t="s">
        <v>233</v>
      </c>
      <c r="T765" s="245" t="s">
        <v>233</v>
      </c>
      <c r="U765" s="245" t="s">
        <v>233</v>
      </c>
      <c r="V765" s="245" t="s">
        <v>233</v>
      </c>
    </row>
    <row r="766" spans="1:42" x14ac:dyDescent="0.3">
      <c r="A766" s="245">
        <v>122598</v>
      </c>
      <c r="B766" s="245" t="s">
        <v>549</v>
      </c>
      <c r="C766" s="245" t="s">
        <v>234</v>
      </c>
      <c r="D766" s="245" t="s">
        <v>234</v>
      </c>
      <c r="E766" s="245" t="s">
        <v>234</v>
      </c>
      <c r="F766" s="245" t="s">
        <v>234</v>
      </c>
      <c r="G766" s="245" t="s">
        <v>234</v>
      </c>
      <c r="H766" s="245" t="s">
        <v>234</v>
      </c>
      <c r="I766" s="245" t="s">
        <v>233</v>
      </c>
      <c r="J766" s="245" t="s">
        <v>234</v>
      </c>
      <c r="K766" s="245" t="s">
        <v>234</v>
      </c>
      <c r="L766" s="245" t="s">
        <v>234</v>
      </c>
      <c r="M766" s="245" t="s">
        <v>234</v>
      </c>
      <c r="N766" s="245" t="s">
        <v>234</v>
      </c>
      <c r="O766" s="245" t="s">
        <v>233</v>
      </c>
      <c r="P766" s="245" t="s">
        <v>233</v>
      </c>
      <c r="Q766" s="245" t="s">
        <v>233</v>
      </c>
      <c r="R766" s="245" t="s">
        <v>233</v>
      </c>
      <c r="S766" s="245" t="s">
        <v>233</v>
      </c>
      <c r="T766" s="245" t="s">
        <v>233</v>
      </c>
      <c r="U766" s="245" t="s">
        <v>233</v>
      </c>
      <c r="V766" s="245" t="s">
        <v>233</v>
      </c>
    </row>
    <row r="767" spans="1:42" x14ac:dyDescent="0.3">
      <c r="A767" s="245">
        <v>122600</v>
      </c>
      <c r="B767" s="245" t="s">
        <v>549</v>
      </c>
      <c r="C767" s="245" t="s">
        <v>234</v>
      </c>
      <c r="D767" s="245" t="s">
        <v>234</v>
      </c>
      <c r="E767" s="245" t="s">
        <v>234</v>
      </c>
      <c r="F767" s="245" t="s">
        <v>234</v>
      </c>
      <c r="G767" s="245" t="s">
        <v>232</v>
      </c>
      <c r="H767" s="245" t="s">
        <v>234</v>
      </c>
      <c r="I767" s="245" t="s">
        <v>234</v>
      </c>
      <c r="J767" s="245" t="s">
        <v>234</v>
      </c>
      <c r="K767" s="245" t="s">
        <v>234</v>
      </c>
      <c r="L767" s="245" t="s">
        <v>234</v>
      </c>
      <c r="M767" s="245" t="s">
        <v>234</v>
      </c>
      <c r="N767" s="245" t="s">
        <v>234</v>
      </c>
      <c r="O767" s="245" t="s">
        <v>233</v>
      </c>
      <c r="P767" s="245" t="s">
        <v>234</v>
      </c>
      <c r="Q767" s="245" t="s">
        <v>233</v>
      </c>
      <c r="R767" s="245" t="s">
        <v>234</v>
      </c>
      <c r="S767" s="245" t="s">
        <v>233</v>
      </c>
      <c r="T767" s="245" t="s">
        <v>233</v>
      </c>
      <c r="U767" s="245" t="s">
        <v>234</v>
      </c>
      <c r="V767" s="245" t="s">
        <v>233</v>
      </c>
      <c r="W767" s="245" t="s">
        <v>406</v>
      </c>
      <c r="X767" s="245" t="s">
        <v>406</v>
      </c>
      <c r="Y767" s="245" t="s">
        <v>406</v>
      </c>
      <c r="Z767" s="245" t="s">
        <v>406</v>
      </c>
      <c r="AA767" s="245" t="s">
        <v>406</v>
      </c>
      <c r="AB767" s="245" t="s">
        <v>406</v>
      </c>
      <c r="AC767" s="245" t="s">
        <v>406</v>
      </c>
      <c r="AD767" s="245" t="s">
        <v>406</v>
      </c>
      <c r="AE767" s="245" t="s">
        <v>406</v>
      </c>
      <c r="AF767" s="245" t="s">
        <v>406</v>
      </c>
      <c r="AG767" s="245" t="s">
        <v>406</v>
      </c>
      <c r="AH767" s="245" t="s">
        <v>406</v>
      </c>
      <c r="AI767" s="245" t="s">
        <v>406</v>
      </c>
      <c r="AJ767" s="245" t="s">
        <v>406</v>
      </c>
      <c r="AK767" s="245" t="s">
        <v>406</v>
      </c>
      <c r="AL767" s="245" t="s">
        <v>406</v>
      </c>
      <c r="AM767" s="245" t="s">
        <v>406</v>
      </c>
      <c r="AN767" s="245" t="s">
        <v>406</v>
      </c>
      <c r="AO767" s="245" t="s">
        <v>406</v>
      </c>
      <c r="AP767" s="245" t="s">
        <v>406</v>
      </c>
    </row>
    <row r="768" spans="1:42" x14ac:dyDescent="0.3">
      <c r="A768" s="245">
        <v>122605</v>
      </c>
      <c r="B768" s="245" t="s">
        <v>549</v>
      </c>
      <c r="C768" s="245" t="s">
        <v>234</v>
      </c>
      <c r="D768" s="245" t="s">
        <v>232</v>
      </c>
      <c r="E768" s="245" t="s">
        <v>234</v>
      </c>
      <c r="F768" s="245" t="s">
        <v>234</v>
      </c>
      <c r="G768" s="245" t="s">
        <v>234</v>
      </c>
      <c r="H768" s="245" t="s">
        <v>234</v>
      </c>
      <c r="I768" s="245" t="s">
        <v>232</v>
      </c>
      <c r="J768" s="245" t="s">
        <v>234</v>
      </c>
      <c r="K768" s="245" t="s">
        <v>232</v>
      </c>
      <c r="L768" s="245" t="s">
        <v>234</v>
      </c>
      <c r="M768" s="245" t="s">
        <v>234</v>
      </c>
      <c r="N768" s="245" t="s">
        <v>234</v>
      </c>
      <c r="O768" s="245" t="s">
        <v>233</v>
      </c>
      <c r="P768" s="245" t="s">
        <v>234</v>
      </c>
      <c r="Q768" s="245" t="s">
        <v>233</v>
      </c>
      <c r="R768" s="245" t="s">
        <v>234</v>
      </c>
      <c r="S768" s="245" t="s">
        <v>234</v>
      </c>
      <c r="T768" s="245" t="s">
        <v>234</v>
      </c>
      <c r="U768" s="245" t="s">
        <v>234</v>
      </c>
      <c r="V768" s="245" t="s">
        <v>234</v>
      </c>
      <c r="W768" s="245" t="s">
        <v>406</v>
      </c>
      <c r="X768" s="245" t="s">
        <v>406</v>
      </c>
      <c r="Y768" s="245" t="s">
        <v>406</v>
      </c>
      <c r="Z768" s="245" t="s">
        <v>406</v>
      </c>
      <c r="AA768" s="245" t="s">
        <v>406</v>
      </c>
      <c r="AB768" s="245" t="s">
        <v>406</v>
      </c>
      <c r="AC768" s="245" t="s">
        <v>406</v>
      </c>
      <c r="AD768" s="245" t="s">
        <v>406</v>
      </c>
      <c r="AE768" s="245" t="s">
        <v>406</v>
      </c>
      <c r="AF768" s="245" t="s">
        <v>406</v>
      </c>
      <c r="AG768" s="245" t="s">
        <v>406</v>
      </c>
      <c r="AH768" s="245" t="s">
        <v>406</v>
      </c>
      <c r="AI768" s="245" t="s">
        <v>406</v>
      </c>
      <c r="AJ768" s="245" t="s">
        <v>406</v>
      </c>
      <c r="AK768" s="245" t="s">
        <v>406</v>
      </c>
      <c r="AL768" s="245" t="s">
        <v>406</v>
      </c>
      <c r="AM768" s="245" t="s">
        <v>406</v>
      </c>
      <c r="AN768" s="245" t="s">
        <v>406</v>
      </c>
      <c r="AO768" s="245" t="s">
        <v>406</v>
      </c>
      <c r="AP768" s="245" t="s">
        <v>406</v>
      </c>
    </row>
    <row r="769" spans="1:42" x14ac:dyDescent="0.3">
      <c r="A769" s="245">
        <v>122608</v>
      </c>
      <c r="B769" s="245" t="s">
        <v>549</v>
      </c>
      <c r="C769" s="245" t="s">
        <v>234</v>
      </c>
      <c r="D769" s="245" t="s">
        <v>232</v>
      </c>
      <c r="E769" s="245" t="s">
        <v>234</v>
      </c>
      <c r="F769" s="245" t="s">
        <v>234</v>
      </c>
      <c r="G769" s="245" t="s">
        <v>232</v>
      </c>
      <c r="H769" s="245" t="s">
        <v>234</v>
      </c>
      <c r="I769" s="245" t="s">
        <v>232</v>
      </c>
      <c r="J769" s="245" t="s">
        <v>234</v>
      </c>
      <c r="K769" s="245" t="s">
        <v>234</v>
      </c>
      <c r="L769" s="245" t="s">
        <v>234</v>
      </c>
      <c r="M769" s="245" t="s">
        <v>233</v>
      </c>
      <c r="N769" s="245" t="s">
        <v>233</v>
      </c>
      <c r="O769" s="245" t="s">
        <v>233</v>
      </c>
      <c r="P769" s="245" t="s">
        <v>233</v>
      </c>
      <c r="Q769" s="245" t="s">
        <v>233</v>
      </c>
      <c r="R769" s="245" t="s">
        <v>233</v>
      </c>
      <c r="S769" s="245" t="s">
        <v>233</v>
      </c>
      <c r="T769" s="245" t="s">
        <v>233</v>
      </c>
      <c r="U769" s="245" t="s">
        <v>233</v>
      </c>
      <c r="V769" s="245" t="s">
        <v>233</v>
      </c>
      <c r="W769" s="245" t="s">
        <v>406</v>
      </c>
      <c r="X769" s="245" t="s">
        <v>406</v>
      </c>
      <c r="Y769" s="245" t="s">
        <v>406</v>
      </c>
      <c r="Z769" s="245" t="s">
        <v>406</v>
      </c>
      <c r="AA769" s="245" t="s">
        <v>406</v>
      </c>
      <c r="AB769" s="245" t="s">
        <v>406</v>
      </c>
      <c r="AC769" s="245" t="s">
        <v>406</v>
      </c>
      <c r="AD769" s="245" t="s">
        <v>406</v>
      </c>
      <c r="AE769" s="245" t="s">
        <v>406</v>
      </c>
      <c r="AF769" s="245" t="s">
        <v>406</v>
      </c>
      <c r="AG769" s="245" t="s">
        <v>406</v>
      </c>
      <c r="AH769" s="245" t="s">
        <v>406</v>
      </c>
      <c r="AI769" s="245" t="s">
        <v>406</v>
      </c>
      <c r="AJ769" s="245" t="s">
        <v>406</v>
      </c>
      <c r="AK769" s="245" t="s">
        <v>406</v>
      </c>
      <c r="AL769" s="245" t="s">
        <v>406</v>
      </c>
      <c r="AM769" s="245" t="s">
        <v>406</v>
      </c>
      <c r="AN769" s="245" t="s">
        <v>406</v>
      </c>
      <c r="AO769" s="245" t="s">
        <v>406</v>
      </c>
      <c r="AP769" s="245" t="s">
        <v>406</v>
      </c>
    </row>
    <row r="770" spans="1:42" x14ac:dyDescent="0.3">
      <c r="A770" s="245">
        <v>122611</v>
      </c>
      <c r="B770" s="245" t="s">
        <v>549</v>
      </c>
      <c r="C770" s="245" t="s">
        <v>234</v>
      </c>
      <c r="D770" s="245" t="s">
        <v>232</v>
      </c>
      <c r="E770" s="245" t="s">
        <v>232</v>
      </c>
      <c r="F770" s="245" t="s">
        <v>234</v>
      </c>
      <c r="G770" s="245" t="s">
        <v>234</v>
      </c>
      <c r="H770" s="245" t="s">
        <v>234</v>
      </c>
      <c r="I770" s="245" t="s">
        <v>234</v>
      </c>
      <c r="J770" s="245" t="s">
        <v>234</v>
      </c>
      <c r="K770" s="245" t="s">
        <v>234</v>
      </c>
      <c r="L770" s="245" t="s">
        <v>232</v>
      </c>
      <c r="M770" s="245" t="s">
        <v>234</v>
      </c>
      <c r="N770" s="245" t="s">
        <v>234</v>
      </c>
      <c r="O770" s="245" t="s">
        <v>233</v>
      </c>
      <c r="P770" s="245" t="s">
        <v>234</v>
      </c>
      <c r="Q770" s="245" t="s">
        <v>233</v>
      </c>
      <c r="R770" s="245" t="s">
        <v>233</v>
      </c>
      <c r="S770" s="245" t="s">
        <v>233</v>
      </c>
      <c r="T770" s="245" t="s">
        <v>233</v>
      </c>
      <c r="U770" s="245" t="s">
        <v>233</v>
      </c>
      <c r="V770" s="245" t="s">
        <v>233</v>
      </c>
      <c r="W770" s="245" t="s">
        <v>406</v>
      </c>
      <c r="X770" s="245" t="s">
        <v>406</v>
      </c>
      <c r="Y770" s="245" t="s">
        <v>406</v>
      </c>
      <c r="Z770" s="245" t="s">
        <v>406</v>
      </c>
      <c r="AA770" s="245" t="s">
        <v>406</v>
      </c>
      <c r="AB770" s="245" t="s">
        <v>406</v>
      </c>
      <c r="AC770" s="245" t="s">
        <v>406</v>
      </c>
      <c r="AD770" s="245" t="s">
        <v>406</v>
      </c>
      <c r="AE770" s="245" t="s">
        <v>406</v>
      </c>
      <c r="AF770" s="245" t="s">
        <v>406</v>
      </c>
      <c r="AG770" s="245" t="s">
        <v>406</v>
      </c>
      <c r="AH770" s="245" t="s">
        <v>406</v>
      </c>
      <c r="AI770" s="245" t="s">
        <v>406</v>
      </c>
      <c r="AJ770" s="245" t="s">
        <v>406</v>
      </c>
      <c r="AK770" s="245" t="s">
        <v>406</v>
      </c>
      <c r="AL770" s="245" t="s">
        <v>406</v>
      </c>
      <c r="AM770" s="245" t="s">
        <v>406</v>
      </c>
      <c r="AN770" s="245" t="s">
        <v>406</v>
      </c>
      <c r="AO770" s="245" t="s">
        <v>406</v>
      </c>
      <c r="AP770" s="245" t="s">
        <v>406</v>
      </c>
    </row>
    <row r="771" spans="1:42" x14ac:dyDescent="0.3">
      <c r="A771" s="245">
        <v>122612</v>
      </c>
      <c r="B771" s="245" t="s">
        <v>549</v>
      </c>
      <c r="C771" s="245" t="s">
        <v>234</v>
      </c>
      <c r="D771" s="245" t="s">
        <v>232</v>
      </c>
      <c r="E771" s="245" t="s">
        <v>232</v>
      </c>
      <c r="F771" s="245" t="s">
        <v>234</v>
      </c>
      <c r="G771" s="245" t="s">
        <v>232</v>
      </c>
      <c r="H771" s="245" t="s">
        <v>234</v>
      </c>
      <c r="I771" s="245" t="s">
        <v>233</v>
      </c>
      <c r="J771" s="245" t="s">
        <v>232</v>
      </c>
      <c r="K771" s="245" t="s">
        <v>234</v>
      </c>
      <c r="L771" s="245" t="s">
        <v>234</v>
      </c>
      <c r="M771" s="245" t="s">
        <v>232</v>
      </c>
      <c r="N771" s="245" t="s">
        <v>232</v>
      </c>
      <c r="O771" s="245" t="s">
        <v>232</v>
      </c>
      <c r="P771" s="245" t="s">
        <v>234</v>
      </c>
      <c r="Q771" s="245" t="s">
        <v>233</v>
      </c>
      <c r="R771" s="245" t="s">
        <v>234</v>
      </c>
      <c r="S771" s="245" t="s">
        <v>233</v>
      </c>
      <c r="T771" s="245" t="s">
        <v>233</v>
      </c>
      <c r="U771" s="245" t="s">
        <v>234</v>
      </c>
      <c r="V771" s="245" t="s">
        <v>233</v>
      </c>
      <c r="W771" s="245" t="s">
        <v>406</v>
      </c>
      <c r="X771" s="245" t="s">
        <v>406</v>
      </c>
      <c r="Y771" s="245" t="s">
        <v>406</v>
      </c>
      <c r="Z771" s="245" t="s">
        <v>406</v>
      </c>
      <c r="AA771" s="245" t="s">
        <v>406</v>
      </c>
      <c r="AB771" s="245" t="s">
        <v>406</v>
      </c>
      <c r="AC771" s="245" t="s">
        <v>406</v>
      </c>
      <c r="AD771" s="245" t="s">
        <v>406</v>
      </c>
      <c r="AE771" s="245" t="s">
        <v>406</v>
      </c>
      <c r="AF771" s="245" t="s">
        <v>406</v>
      </c>
      <c r="AG771" s="245" t="s">
        <v>406</v>
      </c>
      <c r="AH771" s="245" t="s">
        <v>406</v>
      </c>
      <c r="AI771" s="245" t="s">
        <v>406</v>
      </c>
      <c r="AJ771" s="245" t="s">
        <v>406</v>
      </c>
      <c r="AK771" s="245" t="s">
        <v>406</v>
      </c>
      <c r="AL771" s="245" t="s">
        <v>406</v>
      </c>
      <c r="AM771" s="245" t="s">
        <v>406</v>
      </c>
      <c r="AN771" s="245" t="s">
        <v>406</v>
      </c>
      <c r="AO771" s="245" t="s">
        <v>406</v>
      </c>
      <c r="AP771" s="245" t="s">
        <v>406</v>
      </c>
    </row>
    <row r="772" spans="1:42" x14ac:dyDescent="0.3">
      <c r="A772" s="245">
        <v>122613</v>
      </c>
      <c r="B772" s="245" t="s">
        <v>549</v>
      </c>
      <c r="C772" s="245" t="s">
        <v>234</v>
      </c>
      <c r="D772" s="245" t="s">
        <v>234</v>
      </c>
      <c r="E772" s="245" t="s">
        <v>234</v>
      </c>
      <c r="F772" s="245" t="s">
        <v>234</v>
      </c>
      <c r="G772" s="245" t="s">
        <v>232</v>
      </c>
      <c r="H772" s="245" t="s">
        <v>234</v>
      </c>
      <c r="I772" s="245" t="s">
        <v>234</v>
      </c>
      <c r="J772" s="245" t="s">
        <v>234</v>
      </c>
      <c r="K772" s="245" t="s">
        <v>234</v>
      </c>
      <c r="L772" s="245" t="s">
        <v>234</v>
      </c>
      <c r="M772" s="245" t="s">
        <v>233</v>
      </c>
      <c r="N772" s="245" t="s">
        <v>233</v>
      </c>
      <c r="O772" s="245" t="s">
        <v>233</v>
      </c>
      <c r="P772" s="245" t="s">
        <v>233</v>
      </c>
      <c r="Q772" s="245" t="s">
        <v>233</v>
      </c>
      <c r="R772" s="245" t="s">
        <v>234</v>
      </c>
      <c r="S772" s="245" t="s">
        <v>233</v>
      </c>
      <c r="T772" s="245" t="s">
        <v>233</v>
      </c>
      <c r="U772" s="245" t="s">
        <v>233</v>
      </c>
      <c r="V772" s="245" t="s">
        <v>233</v>
      </c>
      <c r="W772" s="245" t="s">
        <v>406</v>
      </c>
      <c r="X772" s="245" t="s">
        <v>406</v>
      </c>
      <c r="Y772" s="245" t="s">
        <v>406</v>
      </c>
      <c r="Z772" s="245" t="s">
        <v>406</v>
      </c>
      <c r="AA772" s="245" t="s">
        <v>406</v>
      </c>
      <c r="AB772" s="245" t="s">
        <v>406</v>
      </c>
      <c r="AC772" s="245" t="s">
        <v>406</v>
      </c>
      <c r="AD772" s="245" t="s">
        <v>406</v>
      </c>
      <c r="AE772" s="245" t="s">
        <v>406</v>
      </c>
      <c r="AF772" s="245" t="s">
        <v>406</v>
      </c>
      <c r="AG772" s="245" t="s">
        <v>406</v>
      </c>
      <c r="AH772" s="245" t="s">
        <v>406</v>
      </c>
      <c r="AI772" s="245" t="s">
        <v>406</v>
      </c>
      <c r="AJ772" s="245" t="s">
        <v>406</v>
      </c>
      <c r="AK772" s="245" t="s">
        <v>406</v>
      </c>
      <c r="AL772" s="245" t="s">
        <v>406</v>
      </c>
      <c r="AM772" s="245" t="s">
        <v>406</v>
      </c>
      <c r="AN772" s="245" t="s">
        <v>406</v>
      </c>
      <c r="AO772" s="245" t="s">
        <v>406</v>
      </c>
      <c r="AP772" s="245" t="s">
        <v>406</v>
      </c>
    </row>
    <row r="773" spans="1:42" x14ac:dyDescent="0.3">
      <c r="A773" s="245">
        <v>122616</v>
      </c>
      <c r="B773" s="245" t="s">
        <v>549</v>
      </c>
      <c r="C773" s="245" t="s">
        <v>234</v>
      </c>
      <c r="D773" s="245" t="s">
        <v>232</v>
      </c>
      <c r="E773" s="245" t="s">
        <v>234</v>
      </c>
      <c r="F773" s="245" t="s">
        <v>234</v>
      </c>
      <c r="G773" s="245" t="s">
        <v>232</v>
      </c>
      <c r="H773" s="245" t="s">
        <v>234</v>
      </c>
      <c r="I773" s="245" t="s">
        <v>234</v>
      </c>
      <c r="J773" s="245" t="s">
        <v>233</v>
      </c>
      <c r="K773" s="245" t="s">
        <v>234</v>
      </c>
      <c r="L773" s="245" t="s">
        <v>234</v>
      </c>
      <c r="M773" s="245" t="s">
        <v>234</v>
      </c>
      <c r="N773" s="245" t="s">
        <v>234</v>
      </c>
      <c r="O773" s="245" t="s">
        <v>234</v>
      </c>
      <c r="P773" s="245" t="s">
        <v>234</v>
      </c>
      <c r="Q773" s="245" t="s">
        <v>234</v>
      </c>
      <c r="R773" s="245" t="s">
        <v>233</v>
      </c>
      <c r="S773" s="245" t="s">
        <v>233</v>
      </c>
      <c r="T773" s="245" t="s">
        <v>233</v>
      </c>
      <c r="U773" s="245" t="s">
        <v>233</v>
      </c>
      <c r="V773" s="245" t="s">
        <v>233</v>
      </c>
      <c r="W773" s="245" t="s">
        <v>406</v>
      </c>
      <c r="X773" s="245" t="s">
        <v>406</v>
      </c>
      <c r="Y773" s="245" t="s">
        <v>406</v>
      </c>
      <c r="Z773" s="245" t="s">
        <v>406</v>
      </c>
      <c r="AA773" s="245" t="s">
        <v>406</v>
      </c>
      <c r="AB773" s="245" t="s">
        <v>406</v>
      </c>
      <c r="AC773" s="245" t="s">
        <v>406</v>
      </c>
      <c r="AD773" s="245" t="s">
        <v>406</v>
      </c>
      <c r="AE773" s="245" t="s">
        <v>406</v>
      </c>
      <c r="AF773" s="245" t="s">
        <v>406</v>
      </c>
      <c r="AG773" s="245" t="s">
        <v>406</v>
      </c>
      <c r="AH773" s="245" t="s">
        <v>406</v>
      </c>
      <c r="AI773" s="245" t="s">
        <v>406</v>
      </c>
      <c r="AJ773" s="245" t="s">
        <v>406</v>
      </c>
      <c r="AK773" s="245" t="s">
        <v>406</v>
      </c>
      <c r="AL773" s="245" t="s">
        <v>406</v>
      </c>
      <c r="AM773" s="245" t="s">
        <v>406</v>
      </c>
      <c r="AN773" s="245" t="s">
        <v>406</v>
      </c>
      <c r="AO773" s="245" t="s">
        <v>406</v>
      </c>
      <c r="AP773" s="245" t="s">
        <v>406</v>
      </c>
    </row>
    <row r="774" spans="1:42" x14ac:dyDescent="0.3">
      <c r="A774" s="245">
        <v>122621</v>
      </c>
      <c r="B774" s="245" t="s">
        <v>549</v>
      </c>
      <c r="C774" s="245" t="s">
        <v>232</v>
      </c>
      <c r="D774" s="245" t="s">
        <v>234</v>
      </c>
      <c r="E774" s="245" t="s">
        <v>232</v>
      </c>
      <c r="F774" s="245" t="s">
        <v>234</v>
      </c>
      <c r="G774" s="245" t="s">
        <v>234</v>
      </c>
      <c r="H774" s="245" t="s">
        <v>234</v>
      </c>
      <c r="I774" s="245" t="s">
        <v>233</v>
      </c>
      <c r="J774" s="245" t="s">
        <v>234</v>
      </c>
      <c r="K774" s="245" t="s">
        <v>234</v>
      </c>
      <c r="L774" s="245" t="s">
        <v>234</v>
      </c>
      <c r="M774" s="245" t="s">
        <v>234</v>
      </c>
      <c r="N774" s="245" t="s">
        <v>233</v>
      </c>
      <c r="O774" s="245" t="s">
        <v>232</v>
      </c>
      <c r="P774" s="245" t="s">
        <v>232</v>
      </c>
      <c r="Q774" s="245" t="s">
        <v>234</v>
      </c>
      <c r="R774" s="245" t="s">
        <v>233</v>
      </c>
      <c r="S774" s="245" t="s">
        <v>233</v>
      </c>
      <c r="T774" s="245" t="s">
        <v>233</v>
      </c>
      <c r="U774" s="245" t="s">
        <v>233</v>
      </c>
      <c r="V774" s="245" t="s">
        <v>233</v>
      </c>
      <c r="W774" s="245" t="s">
        <v>406</v>
      </c>
      <c r="X774" s="245" t="s">
        <v>406</v>
      </c>
      <c r="Y774" s="245" t="s">
        <v>406</v>
      </c>
      <c r="Z774" s="245" t="s">
        <v>406</v>
      </c>
      <c r="AA774" s="245" t="s">
        <v>406</v>
      </c>
      <c r="AB774" s="245" t="s">
        <v>406</v>
      </c>
      <c r="AC774" s="245" t="s">
        <v>406</v>
      </c>
      <c r="AD774" s="245" t="s">
        <v>406</v>
      </c>
      <c r="AE774" s="245" t="s">
        <v>406</v>
      </c>
      <c r="AF774" s="245" t="s">
        <v>406</v>
      </c>
      <c r="AG774" s="245" t="s">
        <v>406</v>
      </c>
      <c r="AH774" s="245" t="s">
        <v>406</v>
      </c>
      <c r="AI774" s="245" t="s">
        <v>406</v>
      </c>
      <c r="AJ774" s="245" t="s">
        <v>406</v>
      </c>
      <c r="AK774" s="245" t="s">
        <v>406</v>
      </c>
      <c r="AL774" s="245" t="s">
        <v>406</v>
      </c>
      <c r="AM774" s="245" t="s">
        <v>406</v>
      </c>
      <c r="AN774" s="245" t="s">
        <v>406</v>
      </c>
      <c r="AO774" s="245" t="s">
        <v>406</v>
      </c>
      <c r="AP774" s="245" t="s">
        <v>406</v>
      </c>
    </row>
    <row r="775" spans="1:42" x14ac:dyDescent="0.3">
      <c r="A775" s="245">
        <v>122629</v>
      </c>
      <c r="B775" s="245" t="s">
        <v>549</v>
      </c>
      <c r="C775" s="245" t="s">
        <v>234</v>
      </c>
      <c r="D775" s="245" t="s">
        <v>232</v>
      </c>
      <c r="E775" s="245" t="s">
        <v>234</v>
      </c>
      <c r="F775" s="245" t="s">
        <v>234</v>
      </c>
      <c r="G775" s="245" t="s">
        <v>234</v>
      </c>
      <c r="H775" s="245" t="s">
        <v>234</v>
      </c>
      <c r="I775" s="245" t="s">
        <v>232</v>
      </c>
      <c r="J775" s="245" t="s">
        <v>234</v>
      </c>
      <c r="K775" s="245" t="s">
        <v>234</v>
      </c>
      <c r="L775" s="245" t="s">
        <v>234</v>
      </c>
      <c r="M775" s="245" t="s">
        <v>234</v>
      </c>
      <c r="N775" s="245" t="s">
        <v>234</v>
      </c>
      <c r="O775" s="245" t="s">
        <v>234</v>
      </c>
      <c r="P775" s="245" t="s">
        <v>234</v>
      </c>
      <c r="Q775" s="245" t="s">
        <v>232</v>
      </c>
      <c r="R775" s="245" t="s">
        <v>234</v>
      </c>
      <c r="S775" s="245" t="s">
        <v>234</v>
      </c>
      <c r="T775" s="245" t="s">
        <v>234</v>
      </c>
      <c r="U775" s="245" t="s">
        <v>234</v>
      </c>
      <c r="V775" s="245" t="s">
        <v>234</v>
      </c>
      <c r="W775" s="245" t="s">
        <v>406</v>
      </c>
      <c r="X775" s="245" t="s">
        <v>406</v>
      </c>
      <c r="Y775" s="245" t="s">
        <v>406</v>
      </c>
      <c r="Z775" s="245" t="s">
        <v>406</v>
      </c>
      <c r="AA775" s="245" t="s">
        <v>406</v>
      </c>
      <c r="AB775" s="245" t="s">
        <v>406</v>
      </c>
      <c r="AC775" s="245" t="s">
        <v>406</v>
      </c>
      <c r="AD775" s="245" t="s">
        <v>406</v>
      </c>
      <c r="AE775" s="245" t="s">
        <v>406</v>
      </c>
      <c r="AF775" s="245" t="s">
        <v>406</v>
      </c>
      <c r="AG775" s="245" t="s">
        <v>406</v>
      </c>
      <c r="AH775" s="245" t="s">
        <v>406</v>
      </c>
      <c r="AI775" s="245" t="s">
        <v>406</v>
      </c>
      <c r="AJ775" s="245" t="s">
        <v>406</v>
      </c>
      <c r="AK775" s="245" t="s">
        <v>406</v>
      </c>
      <c r="AL775" s="245" t="s">
        <v>406</v>
      </c>
      <c r="AM775" s="245" t="s">
        <v>406</v>
      </c>
      <c r="AN775" s="245" t="s">
        <v>406</v>
      </c>
      <c r="AO775" s="245" t="s">
        <v>406</v>
      </c>
      <c r="AP775" s="245" t="s">
        <v>406</v>
      </c>
    </row>
    <row r="776" spans="1:42" x14ac:dyDescent="0.3">
      <c r="A776" s="245">
        <v>122630</v>
      </c>
      <c r="B776" s="245" t="s">
        <v>549</v>
      </c>
      <c r="C776" s="245" t="s">
        <v>234</v>
      </c>
      <c r="D776" s="245" t="s">
        <v>234</v>
      </c>
      <c r="E776" s="245" t="s">
        <v>232</v>
      </c>
      <c r="F776" s="245" t="s">
        <v>234</v>
      </c>
      <c r="G776" s="245" t="s">
        <v>234</v>
      </c>
      <c r="H776" s="245" t="s">
        <v>233</v>
      </c>
      <c r="I776" s="245" t="s">
        <v>232</v>
      </c>
      <c r="J776" s="245" t="s">
        <v>234</v>
      </c>
      <c r="K776" s="245" t="s">
        <v>234</v>
      </c>
      <c r="L776" s="245" t="s">
        <v>234</v>
      </c>
      <c r="M776" s="245" t="s">
        <v>234</v>
      </c>
      <c r="N776" s="245" t="s">
        <v>234</v>
      </c>
      <c r="O776" s="245" t="s">
        <v>234</v>
      </c>
      <c r="P776" s="245" t="s">
        <v>233</v>
      </c>
      <c r="Q776" s="245" t="s">
        <v>233</v>
      </c>
      <c r="R776" s="245" t="s">
        <v>233</v>
      </c>
      <c r="S776" s="245" t="s">
        <v>234</v>
      </c>
      <c r="T776" s="245" t="s">
        <v>234</v>
      </c>
      <c r="U776" s="245" t="s">
        <v>233</v>
      </c>
      <c r="V776" s="245" t="s">
        <v>233</v>
      </c>
      <c r="W776" s="245" t="s">
        <v>406</v>
      </c>
      <c r="X776" s="245" t="s">
        <v>406</v>
      </c>
      <c r="Y776" s="245" t="s">
        <v>406</v>
      </c>
      <c r="Z776" s="245" t="s">
        <v>406</v>
      </c>
      <c r="AA776" s="245" t="s">
        <v>406</v>
      </c>
      <c r="AB776" s="245" t="s">
        <v>406</v>
      </c>
      <c r="AC776" s="245" t="s">
        <v>406</v>
      </c>
      <c r="AD776" s="245" t="s">
        <v>406</v>
      </c>
      <c r="AE776" s="245" t="s">
        <v>406</v>
      </c>
      <c r="AF776" s="245" t="s">
        <v>406</v>
      </c>
      <c r="AG776" s="245" t="s">
        <v>406</v>
      </c>
      <c r="AH776" s="245" t="s">
        <v>406</v>
      </c>
      <c r="AI776" s="245" t="s">
        <v>406</v>
      </c>
      <c r="AJ776" s="245" t="s">
        <v>406</v>
      </c>
      <c r="AK776" s="245" t="s">
        <v>406</v>
      </c>
      <c r="AL776" s="245" t="s">
        <v>406</v>
      </c>
      <c r="AM776" s="245" t="s">
        <v>406</v>
      </c>
      <c r="AN776" s="245" t="s">
        <v>406</v>
      </c>
      <c r="AO776" s="245" t="s">
        <v>406</v>
      </c>
      <c r="AP776" s="245" t="s">
        <v>406</v>
      </c>
    </row>
    <row r="777" spans="1:42" x14ac:dyDescent="0.3">
      <c r="A777" s="245">
        <v>122637</v>
      </c>
      <c r="B777" s="245" t="s">
        <v>549</v>
      </c>
      <c r="C777" s="245" t="s">
        <v>234</v>
      </c>
      <c r="D777" s="245" t="s">
        <v>234</v>
      </c>
      <c r="E777" s="245" t="s">
        <v>234</v>
      </c>
      <c r="F777" s="245" t="s">
        <v>233</v>
      </c>
      <c r="G777" s="245" t="s">
        <v>234</v>
      </c>
      <c r="H777" s="245" t="s">
        <v>234</v>
      </c>
      <c r="I777" s="245" t="s">
        <v>234</v>
      </c>
      <c r="J777" s="245" t="s">
        <v>234</v>
      </c>
      <c r="K777" s="245" t="s">
        <v>233</v>
      </c>
      <c r="L777" s="245" t="s">
        <v>233</v>
      </c>
      <c r="M777" s="245" t="s">
        <v>233</v>
      </c>
      <c r="N777" s="245" t="s">
        <v>233</v>
      </c>
      <c r="O777" s="245" t="s">
        <v>233</v>
      </c>
      <c r="P777" s="245" t="s">
        <v>233</v>
      </c>
      <c r="Q777" s="245" t="s">
        <v>233</v>
      </c>
      <c r="R777" s="245" t="s">
        <v>233</v>
      </c>
      <c r="S777" s="245" t="s">
        <v>233</v>
      </c>
      <c r="T777" s="245" t="s">
        <v>233</v>
      </c>
      <c r="U777" s="245" t="s">
        <v>233</v>
      </c>
      <c r="V777" s="245" t="s">
        <v>233</v>
      </c>
    </row>
    <row r="778" spans="1:42" x14ac:dyDescent="0.3">
      <c r="A778" s="245">
        <v>122640</v>
      </c>
      <c r="B778" s="245" t="s">
        <v>549</v>
      </c>
      <c r="C778" s="245" t="s">
        <v>234</v>
      </c>
      <c r="D778" s="245" t="s">
        <v>234</v>
      </c>
      <c r="E778" s="245" t="s">
        <v>234</v>
      </c>
      <c r="F778" s="245" t="s">
        <v>234</v>
      </c>
      <c r="G778" s="245" t="s">
        <v>234</v>
      </c>
      <c r="H778" s="245" t="s">
        <v>234</v>
      </c>
      <c r="I778" s="245" t="s">
        <v>234</v>
      </c>
      <c r="J778" s="245" t="s">
        <v>234</v>
      </c>
      <c r="K778" s="245" t="s">
        <v>234</v>
      </c>
      <c r="L778" s="245" t="s">
        <v>234</v>
      </c>
      <c r="M778" s="245" t="s">
        <v>233</v>
      </c>
      <c r="N778" s="245" t="s">
        <v>233</v>
      </c>
      <c r="O778" s="245" t="s">
        <v>233</v>
      </c>
      <c r="P778" s="245" t="s">
        <v>233</v>
      </c>
      <c r="Q778" s="245" t="s">
        <v>233</v>
      </c>
      <c r="R778" s="245" t="s">
        <v>233</v>
      </c>
      <c r="S778" s="245" t="s">
        <v>233</v>
      </c>
      <c r="T778" s="245" t="s">
        <v>233</v>
      </c>
      <c r="U778" s="245" t="s">
        <v>233</v>
      </c>
      <c r="V778" s="245" t="s">
        <v>233</v>
      </c>
    </row>
    <row r="779" spans="1:42" x14ac:dyDescent="0.3">
      <c r="A779" s="245">
        <v>122648</v>
      </c>
      <c r="B779" s="245" t="s">
        <v>549</v>
      </c>
      <c r="C779" s="245" t="s">
        <v>234</v>
      </c>
      <c r="D779" s="245" t="s">
        <v>232</v>
      </c>
      <c r="E779" s="245" t="s">
        <v>232</v>
      </c>
      <c r="F779" s="245" t="s">
        <v>232</v>
      </c>
      <c r="G779" s="245" t="s">
        <v>234</v>
      </c>
      <c r="H779" s="245" t="s">
        <v>234</v>
      </c>
      <c r="I779" s="245" t="s">
        <v>233</v>
      </c>
      <c r="J779" s="245" t="s">
        <v>234</v>
      </c>
      <c r="K779" s="245" t="s">
        <v>232</v>
      </c>
      <c r="L779" s="245" t="s">
        <v>234</v>
      </c>
      <c r="M779" s="245" t="s">
        <v>234</v>
      </c>
      <c r="N779" s="245" t="s">
        <v>234</v>
      </c>
      <c r="O779" s="245" t="s">
        <v>234</v>
      </c>
      <c r="P779" s="245" t="s">
        <v>232</v>
      </c>
      <c r="Q779" s="245" t="s">
        <v>234</v>
      </c>
      <c r="R779" s="245" t="s">
        <v>234</v>
      </c>
      <c r="S779" s="245" t="s">
        <v>234</v>
      </c>
      <c r="T779" s="245" t="s">
        <v>234</v>
      </c>
      <c r="U779" s="245" t="s">
        <v>234</v>
      </c>
      <c r="V779" s="245" t="s">
        <v>234</v>
      </c>
      <c r="W779" s="245" t="s">
        <v>406</v>
      </c>
      <c r="X779" s="245" t="s">
        <v>406</v>
      </c>
      <c r="Y779" s="245" t="s">
        <v>406</v>
      </c>
      <c r="Z779" s="245" t="s">
        <v>406</v>
      </c>
      <c r="AA779" s="245" t="s">
        <v>406</v>
      </c>
      <c r="AB779" s="245" t="s">
        <v>406</v>
      </c>
      <c r="AC779" s="245" t="s">
        <v>406</v>
      </c>
      <c r="AD779" s="245" t="s">
        <v>406</v>
      </c>
      <c r="AE779" s="245" t="s">
        <v>406</v>
      </c>
      <c r="AF779" s="245" t="s">
        <v>406</v>
      </c>
      <c r="AG779" s="245" t="s">
        <v>406</v>
      </c>
      <c r="AH779" s="245" t="s">
        <v>406</v>
      </c>
      <c r="AI779" s="245" t="s">
        <v>406</v>
      </c>
      <c r="AJ779" s="245" t="s">
        <v>406</v>
      </c>
      <c r="AK779" s="245" t="s">
        <v>406</v>
      </c>
      <c r="AL779" s="245" t="s">
        <v>406</v>
      </c>
      <c r="AM779" s="245" t="s">
        <v>406</v>
      </c>
      <c r="AN779" s="245" t="s">
        <v>406</v>
      </c>
      <c r="AO779" s="245" t="s">
        <v>406</v>
      </c>
      <c r="AP779" s="245" t="s">
        <v>406</v>
      </c>
    </row>
    <row r="780" spans="1:42" x14ac:dyDescent="0.3">
      <c r="A780" s="245">
        <v>122649</v>
      </c>
      <c r="B780" s="245" t="s">
        <v>549</v>
      </c>
      <c r="C780" s="245" t="s">
        <v>234</v>
      </c>
      <c r="D780" s="245" t="s">
        <v>233</v>
      </c>
      <c r="E780" s="245" t="s">
        <v>234</v>
      </c>
      <c r="F780" s="245" t="s">
        <v>234</v>
      </c>
      <c r="G780" s="245" t="s">
        <v>233</v>
      </c>
      <c r="H780" s="245" t="s">
        <v>234</v>
      </c>
      <c r="I780" s="245" t="s">
        <v>234</v>
      </c>
      <c r="J780" s="245" t="s">
        <v>233</v>
      </c>
      <c r="K780" s="245" t="s">
        <v>234</v>
      </c>
      <c r="L780" s="245" t="s">
        <v>234</v>
      </c>
      <c r="M780" s="245" t="s">
        <v>233</v>
      </c>
      <c r="N780" s="245" t="s">
        <v>233</v>
      </c>
      <c r="O780" s="245" t="s">
        <v>233</v>
      </c>
      <c r="P780" s="245" t="s">
        <v>233</v>
      </c>
      <c r="Q780" s="245" t="s">
        <v>233</v>
      </c>
      <c r="R780" s="245" t="s">
        <v>233</v>
      </c>
      <c r="S780" s="245" t="s">
        <v>233</v>
      </c>
      <c r="T780" s="245" t="s">
        <v>233</v>
      </c>
      <c r="U780" s="245" t="s">
        <v>233</v>
      </c>
      <c r="V780" s="245" t="s">
        <v>233</v>
      </c>
    </row>
    <row r="781" spans="1:42" x14ac:dyDescent="0.3">
      <c r="A781" s="245">
        <v>122661</v>
      </c>
      <c r="B781" s="245" t="s">
        <v>549</v>
      </c>
      <c r="C781" s="245" t="s">
        <v>234</v>
      </c>
      <c r="D781" s="245" t="s">
        <v>232</v>
      </c>
      <c r="E781" s="245" t="s">
        <v>232</v>
      </c>
      <c r="F781" s="245" t="s">
        <v>232</v>
      </c>
      <c r="G781" s="245" t="s">
        <v>234</v>
      </c>
      <c r="H781" s="245" t="s">
        <v>234</v>
      </c>
      <c r="I781" s="245" t="s">
        <v>233</v>
      </c>
      <c r="J781" s="245" t="s">
        <v>234</v>
      </c>
      <c r="K781" s="245" t="s">
        <v>234</v>
      </c>
      <c r="L781" s="245" t="s">
        <v>233</v>
      </c>
      <c r="M781" s="245" t="s">
        <v>232</v>
      </c>
      <c r="N781" s="245" t="s">
        <v>234</v>
      </c>
      <c r="O781" s="245" t="s">
        <v>234</v>
      </c>
      <c r="P781" s="245" t="s">
        <v>232</v>
      </c>
      <c r="Q781" s="245" t="s">
        <v>234</v>
      </c>
      <c r="R781" s="245" t="s">
        <v>234</v>
      </c>
      <c r="S781" s="245" t="s">
        <v>234</v>
      </c>
      <c r="T781" s="245" t="s">
        <v>233</v>
      </c>
      <c r="U781" s="245" t="s">
        <v>234</v>
      </c>
      <c r="V781" s="245" t="s">
        <v>233</v>
      </c>
      <c r="W781" s="245" t="s">
        <v>406</v>
      </c>
      <c r="X781" s="245" t="s">
        <v>406</v>
      </c>
      <c r="Y781" s="245" t="s">
        <v>406</v>
      </c>
      <c r="Z781" s="245" t="s">
        <v>406</v>
      </c>
      <c r="AA781" s="245" t="s">
        <v>406</v>
      </c>
      <c r="AB781" s="245" t="s">
        <v>406</v>
      </c>
      <c r="AC781" s="245" t="s">
        <v>406</v>
      </c>
      <c r="AD781" s="245" t="s">
        <v>406</v>
      </c>
      <c r="AE781" s="245" t="s">
        <v>406</v>
      </c>
      <c r="AF781" s="245" t="s">
        <v>406</v>
      </c>
      <c r="AG781" s="245" t="s">
        <v>406</v>
      </c>
      <c r="AH781" s="245" t="s">
        <v>406</v>
      </c>
      <c r="AI781" s="245" t="s">
        <v>406</v>
      </c>
      <c r="AJ781" s="245" t="s">
        <v>406</v>
      </c>
      <c r="AK781" s="245" t="s">
        <v>406</v>
      </c>
      <c r="AL781" s="245" t="s">
        <v>406</v>
      </c>
      <c r="AM781" s="245" t="s">
        <v>406</v>
      </c>
      <c r="AN781" s="245" t="s">
        <v>406</v>
      </c>
      <c r="AO781" s="245" t="s">
        <v>406</v>
      </c>
      <c r="AP781" s="245" t="s">
        <v>406</v>
      </c>
    </row>
    <row r="782" spans="1:42" x14ac:dyDescent="0.3">
      <c r="A782" s="245">
        <v>122668</v>
      </c>
      <c r="B782" s="245" t="s">
        <v>549</v>
      </c>
      <c r="C782" s="245" t="s">
        <v>232</v>
      </c>
      <c r="D782" s="245" t="s">
        <v>232</v>
      </c>
      <c r="E782" s="245" t="s">
        <v>232</v>
      </c>
      <c r="F782" s="245" t="s">
        <v>234</v>
      </c>
      <c r="G782" s="245" t="s">
        <v>234</v>
      </c>
      <c r="H782" s="245" t="s">
        <v>232</v>
      </c>
      <c r="I782" s="245" t="s">
        <v>232</v>
      </c>
      <c r="J782" s="245" t="s">
        <v>234</v>
      </c>
      <c r="K782" s="245" t="s">
        <v>234</v>
      </c>
      <c r="L782" s="245" t="s">
        <v>234</v>
      </c>
      <c r="M782" s="245" t="s">
        <v>234</v>
      </c>
      <c r="N782" s="245" t="s">
        <v>232</v>
      </c>
      <c r="O782" s="245" t="s">
        <v>234</v>
      </c>
      <c r="P782" s="245" t="s">
        <v>234</v>
      </c>
      <c r="Q782" s="245" t="s">
        <v>234</v>
      </c>
      <c r="R782" s="245" t="s">
        <v>234</v>
      </c>
      <c r="S782" s="245" t="s">
        <v>234</v>
      </c>
      <c r="T782" s="245" t="s">
        <v>234</v>
      </c>
      <c r="U782" s="245" t="s">
        <v>234</v>
      </c>
      <c r="V782" s="245" t="s">
        <v>234</v>
      </c>
      <c r="W782" s="245" t="s">
        <v>233</v>
      </c>
      <c r="X782" s="245" t="s">
        <v>233</v>
      </c>
      <c r="Y782" s="245" t="s">
        <v>406</v>
      </c>
      <c r="Z782" s="245" t="s">
        <v>406</v>
      </c>
      <c r="AA782" s="245" t="s">
        <v>406</v>
      </c>
      <c r="AB782" s="245" t="s">
        <v>406</v>
      </c>
      <c r="AC782" s="245" t="s">
        <v>406</v>
      </c>
      <c r="AD782" s="245" t="s">
        <v>406</v>
      </c>
      <c r="AE782" s="245" t="s">
        <v>406</v>
      </c>
      <c r="AF782" s="245" t="s">
        <v>406</v>
      </c>
      <c r="AG782" s="245" t="s">
        <v>406</v>
      </c>
      <c r="AH782" s="245" t="s">
        <v>406</v>
      </c>
      <c r="AI782" s="245" t="s">
        <v>406</v>
      </c>
      <c r="AJ782" s="245" t="s">
        <v>406</v>
      </c>
      <c r="AK782" s="245" t="s">
        <v>406</v>
      </c>
      <c r="AL782" s="245" t="s">
        <v>406</v>
      </c>
      <c r="AM782" s="245" t="s">
        <v>406</v>
      </c>
      <c r="AN782" s="245" t="s">
        <v>406</v>
      </c>
      <c r="AO782" s="245" t="s">
        <v>406</v>
      </c>
      <c r="AP782" s="245" t="s">
        <v>406</v>
      </c>
    </row>
    <row r="783" spans="1:42" x14ac:dyDescent="0.3">
      <c r="A783" s="245">
        <v>122670</v>
      </c>
      <c r="B783" s="245" t="s">
        <v>549</v>
      </c>
      <c r="C783" s="245" t="s">
        <v>234</v>
      </c>
      <c r="D783" s="245" t="s">
        <v>234</v>
      </c>
      <c r="E783" s="245" t="s">
        <v>232</v>
      </c>
      <c r="F783" s="245" t="s">
        <v>234</v>
      </c>
      <c r="G783" s="245" t="s">
        <v>234</v>
      </c>
      <c r="H783" s="245" t="s">
        <v>234</v>
      </c>
      <c r="I783" s="245" t="s">
        <v>232</v>
      </c>
      <c r="J783" s="245" t="s">
        <v>234</v>
      </c>
      <c r="K783" s="245" t="s">
        <v>234</v>
      </c>
      <c r="L783" s="245" t="s">
        <v>234</v>
      </c>
      <c r="M783" s="245" t="s">
        <v>234</v>
      </c>
      <c r="N783" s="245" t="s">
        <v>234</v>
      </c>
      <c r="O783" s="245" t="s">
        <v>234</v>
      </c>
      <c r="P783" s="245" t="s">
        <v>234</v>
      </c>
      <c r="Q783" s="245" t="s">
        <v>234</v>
      </c>
      <c r="R783" s="245" t="s">
        <v>234</v>
      </c>
      <c r="S783" s="245" t="s">
        <v>234</v>
      </c>
      <c r="T783" s="245" t="s">
        <v>234</v>
      </c>
      <c r="U783" s="245" t="s">
        <v>234</v>
      </c>
      <c r="V783" s="245" t="s">
        <v>234</v>
      </c>
      <c r="W783" s="245" t="s">
        <v>406</v>
      </c>
      <c r="X783" s="245" t="s">
        <v>406</v>
      </c>
      <c r="Y783" s="245" t="s">
        <v>406</v>
      </c>
      <c r="Z783" s="245" t="s">
        <v>406</v>
      </c>
      <c r="AA783" s="245" t="s">
        <v>406</v>
      </c>
      <c r="AB783" s="245" t="s">
        <v>406</v>
      </c>
      <c r="AC783" s="245" t="s">
        <v>406</v>
      </c>
      <c r="AD783" s="245" t="s">
        <v>406</v>
      </c>
      <c r="AE783" s="245" t="s">
        <v>406</v>
      </c>
      <c r="AF783" s="245" t="s">
        <v>406</v>
      </c>
      <c r="AG783" s="245" t="s">
        <v>406</v>
      </c>
      <c r="AH783" s="245" t="s">
        <v>406</v>
      </c>
      <c r="AI783" s="245" t="s">
        <v>406</v>
      </c>
      <c r="AJ783" s="245" t="s">
        <v>406</v>
      </c>
      <c r="AK783" s="245" t="s">
        <v>406</v>
      </c>
      <c r="AL783" s="245" t="s">
        <v>406</v>
      </c>
      <c r="AM783" s="245" t="s">
        <v>406</v>
      </c>
      <c r="AN783" s="245" t="s">
        <v>406</v>
      </c>
      <c r="AO783" s="245" t="s">
        <v>406</v>
      </c>
      <c r="AP783" s="245" t="s">
        <v>406</v>
      </c>
    </row>
    <row r="784" spans="1:42" x14ac:dyDescent="0.3">
      <c r="A784" s="245">
        <v>122673</v>
      </c>
      <c r="B784" s="245" t="s">
        <v>549</v>
      </c>
      <c r="C784" s="245" t="s">
        <v>234</v>
      </c>
      <c r="D784" s="245" t="s">
        <v>232</v>
      </c>
      <c r="E784" s="245" t="s">
        <v>232</v>
      </c>
      <c r="F784" s="245" t="s">
        <v>232</v>
      </c>
      <c r="G784" s="245" t="s">
        <v>232</v>
      </c>
      <c r="H784" s="245" t="s">
        <v>234</v>
      </c>
      <c r="I784" s="245" t="s">
        <v>232</v>
      </c>
      <c r="J784" s="245" t="s">
        <v>232</v>
      </c>
      <c r="K784" s="245" t="s">
        <v>234</v>
      </c>
      <c r="L784" s="245" t="s">
        <v>234</v>
      </c>
      <c r="M784" s="245" t="s">
        <v>234</v>
      </c>
      <c r="N784" s="245" t="s">
        <v>234</v>
      </c>
      <c r="O784" s="245" t="s">
        <v>234</v>
      </c>
      <c r="P784" s="245" t="s">
        <v>234</v>
      </c>
      <c r="Q784" s="245" t="s">
        <v>234</v>
      </c>
      <c r="R784" s="245" t="s">
        <v>233</v>
      </c>
      <c r="S784" s="245" t="s">
        <v>233</v>
      </c>
      <c r="T784" s="245" t="s">
        <v>233</v>
      </c>
      <c r="U784" s="245" t="s">
        <v>233</v>
      </c>
      <c r="V784" s="245" t="s">
        <v>233</v>
      </c>
      <c r="W784" s="245" t="s">
        <v>406</v>
      </c>
      <c r="X784" s="245" t="s">
        <v>406</v>
      </c>
      <c r="Y784" s="245" t="s">
        <v>406</v>
      </c>
      <c r="Z784" s="245" t="s">
        <v>406</v>
      </c>
      <c r="AA784" s="245" t="s">
        <v>406</v>
      </c>
      <c r="AB784" s="245" t="s">
        <v>406</v>
      </c>
      <c r="AC784" s="245" t="s">
        <v>406</v>
      </c>
      <c r="AD784" s="245" t="s">
        <v>406</v>
      </c>
      <c r="AE784" s="245" t="s">
        <v>406</v>
      </c>
      <c r="AF784" s="245" t="s">
        <v>406</v>
      </c>
      <c r="AG784" s="245" t="s">
        <v>406</v>
      </c>
      <c r="AH784" s="245" t="s">
        <v>406</v>
      </c>
      <c r="AI784" s="245" t="s">
        <v>406</v>
      </c>
      <c r="AJ784" s="245" t="s">
        <v>406</v>
      </c>
      <c r="AK784" s="245" t="s">
        <v>406</v>
      </c>
      <c r="AL784" s="245" t="s">
        <v>406</v>
      </c>
      <c r="AM784" s="245" t="s">
        <v>406</v>
      </c>
      <c r="AN784" s="245" t="s">
        <v>406</v>
      </c>
      <c r="AO784" s="245" t="s">
        <v>406</v>
      </c>
      <c r="AP784" s="245" t="s">
        <v>406</v>
      </c>
    </row>
    <row r="785" spans="1:42" x14ac:dyDescent="0.3">
      <c r="A785" s="245">
        <v>122678</v>
      </c>
      <c r="B785" s="245" t="s">
        <v>549</v>
      </c>
      <c r="C785" s="245" t="s">
        <v>234</v>
      </c>
      <c r="D785" s="245" t="s">
        <v>234</v>
      </c>
      <c r="E785" s="245" t="s">
        <v>232</v>
      </c>
      <c r="F785" s="245" t="s">
        <v>234</v>
      </c>
      <c r="G785" s="245" t="s">
        <v>232</v>
      </c>
      <c r="H785" s="245" t="s">
        <v>232</v>
      </c>
      <c r="I785" s="245" t="s">
        <v>233</v>
      </c>
      <c r="J785" s="245" t="s">
        <v>234</v>
      </c>
      <c r="K785" s="245" t="s">
        <v>234</v>
      </c>
      <c r="L785" s="245" t="s">
        <v>232</v>
      </c>
      <c r="M785" s="245" t="s">
        <v>234</v>
      </c>
      <c r="N785" s="245" t="s">
        <v>234</v>
      </c>
      <c r="O785" s="245" t="s">
        <v>234</v>
      </c>
      <c r="P785" s="245" t="s">
        <v>234</v>
      </c>
      <c r="Q785" s="245" t="s">
        <v>234</v>
      </c>
      <c r="R785" s="245" t="s">
        <v>233</v>
      </c>
      <c r="S785" s="245" t="s">
        <v>233</v>
      </c>
      <c r="T785" s="245" t="s">
        <v>233</v>
      </c>
      <c r="U785" s="245" t="s">
        <v>233</v>
      </c>
      <c r="V785" s="245" t="s">
        <v>233</v>
      </c>
      <c r="W785" s="245" t="s">
        <v>406</v>
      </c>
      <c r="X785" s="245" t="s">
        <v>406</v>
      </c>
      <c r="Y785" s="245" t="s">
        <v>406</v>
      </c>
      <c r="Z785" s="245" t="s">
        <v>406</v>
      </c>
      <c r="AA785" s="245" t="s">
        <v>406</v>
      </c>
      <c r="AB785" s="245" t="s">
        <v>406</v>
      </c>
      <c r="AC785" s="245" t="s">
        <v>406</v>
      </c>
      <c r="AD785" s="245" t="s">
        <v>406</v>
      </c>
      <c r="AE785" s="245" t="s">
        <v>406</v>
      </c>
      <c r="AF785" s="245" t="s">
        <v>406</v>
      </c>
      <c r="AG785" s="245" t="s">
        <v>406</v>
      </c>
      <c r="AH785" s="245" t="s">
        <v>406</v>
      </c>
      <c r="AI785" s="245" t="s">
        <v>406</v>
      </c>
      <c r="AJ785" s="245" t="s">
        <v>406</v>
      </c>
      <c r="AK785" s="245" t="s">
        <v>406</v>
      </c>
      <c r="AL785" s="245" t="s">
        <v>406</v>
      </c>
      <c r="AM785" s="245" t="s">
        <v>406</v>
      </c>
      <c r="AN785" s="245" t="s">
        <v>406</v>
      </c>
      <c r="AO785" s="245" t="s">
        <v>406</v>
      </c>
      <c r="AP785" s="245" t="s">
        <v>406</v>
      </c>
    </row>
    <row r="786" spans="1:42" x14ac:dyDescent="0.3">
      <c r="A786" s="245">
        <v>122681</v>
      </c>
      <c r="B786" s="245" t="s">
        <v>549</v>
      </c>
      <c r="C786" s="245" t="s">
        <v>234</v>
      </c>
      <c r="D786" s="245" t="s">
        <v>232</v>
      </c>
      <c r="E786" s="245" t="s">
        <v>232</v>
      </c>
      <c r="F786" s="245" t="s">
        <v>232</v>
      </c>
      <c r="G786" s="245" t="s">
        <v>232</v>
      </c>
      <c r="H786" s="245" t="s">
        <v>232</v>
      </c>
      <c r="I786" s="245" t="s">
        <v>232</v>
      </c>
      <c r="J786" s="245" t="s">
        <v>232</v>
      </c>
      <c r="K786" s="245" t="s">
        <v>232</v>
      </c>
      <c r="L786" s="245" t="s">
        <v>234</v>
      </c>
      <c r="M786" s="245" t="s">
        <v>234</v>
      </c>
      <c r="N786" s="245" t="s">
        <v>234</v>
      </c>
      <c r="O786" s="245" t="s">
        <v>234</v>
      </c>
      <c r="P786" s="245" t="s">
        <v>234</v>
      </c>
      <c r="Q786" s="245" t="s">
        <v>234</v>
      </c>
      <c r="R786" s="245" t="s">
        <v>233</v>
      </c>
      <c r="S786" s="245" t="s">
        <v>233</v>
      </c>
      <c r="T786" s="245" t="s">
        <v>233</v>
      </c>
      <c r="U786" s="245" t="s">
        <v>233</v>
      </c>
      <c r="V786" s="245" t="s">
        <v>233</v>
      </c>
      <c r="W786" s="245" t="s">
        <v>406</v>
      </c>
      <c r="X786" s="245" t="s">
        <v>406</v>
      </c>
      <c r="Y786" s="245" t="s">
        <v>406</v>
      </c>
      <c r="Z786" s="245" t="s">
        <v>406</v>
      </c>
      <c r="AA786" s="245" t="s">
        <v>406</v>
      </c>
      <c r="AB786" s="245" t="s">
        <v>406</v>
      </c>
      <c r="AC786" s="245" t="s">
        <v>406</v>
      </c>
      <c r="AD786" s="245" t="s">
        <v>406</v>
      </c>
      <c r="AE786" s="245" t="s">
        <v>406</v>
      </c>
      <c r="AF786" s="245" t="s">
        <v>406</v>
      </c>
      <c r="AG786" s="245" t="s">
        <v>406</v>
      </c>
      <c r="AH786" s="245" t="s">
        <v>406</v>
      </c>
      <c r="AI786" s="245" t="s">
        <v>406</v>
      </c>
      <c r="AJ786" s="245" t="s">
        <v>406</v>
      </c>
      <c r="AK786" s="245" t="s">
        <v>406</v>
      </c>
      <c r="AL786" s="245" t="s">
        <v>406</v>
      </c>
      <c r="AM786" s="245" t="s">
        <v>406</v>
      </c>
      <c r="AN786" s="245" t="s">
        <v>406</v>
      </c>
      <c r="AO786" s="245" t="s">
        <v>406</v>
      </c>
      <c r="AP786" s="245" t="s">
        <v>406</v>
      </c>
    </row>
    <row r="787" spans="1:42" x14ac:dyDescent="0.3">
      <c r="A787" s="245">
        <v>122682</v>
      </c>
      <c r="B787" s="245" t="s">
        <v>549</v>
      </c>
      <c r="C787" s="245" t="s">
        <v>234</v>
      </c>
      <c r="D787" s="245" t="s">
        <v>232</v>
      </c>
      <c r="E787" s="245" t="s">
        <v>234</v>
      </c>
      <c r="F787" s="245" t="s">
        <v>234</v>
      </c>
      <c r="G787" s="245" t="s">
        <v>232</v>
      </c>
      <c r="H787" s="245" t="s">
        <v>234</v>
      </c>
      <c r="I787" s="245" t="s">
        <v>232</v>
      </c>
      <c r="J787" s="245" t="s">
        <v>234</v>
      </c>
      <c r="K787" s="245" t="s">
        <v>234</v>
      </c>
      <c r="L787" s="245" t="s">
        <v>232</v>
      </c>
      <c r="M787" s="245" t="s">
        <v>234</v>
      </c>
      <c r="N787" s="245" t="s">
        <v>233</v>
      </c>
      <c r="O787" s="245" t="s">
        <v>233</v>
      </c>
      <c r="P787" s="245" t="s">
        <v>233</v>
      </c>
      <c r="Q787" s="245" t="s">
        <v>233</v>
      </c>
      <c r="R787" s="245" t="s">
        <v>233</v>
      </c>
      <c r="S787" s="245" t="s">
        <v>233</v>
      </c>
      <c r="T787" s="245" t="s">
        <v>233</v>
      </c>
      <c r="U787" s="245" t="s">
        <v>233</v>
      </c>
      <c r="V787" s="245" t="s">
        <v>233</v>
      </c>
      <c r="W787" s="245" t="s">
        <v>406</v>
      </c>
      <c r="X787" s="245" t="s">
        <v>406</v>
      </c>
      <c r="Y787" s="245" t="s">
        <v>406</v>
      </c>
      <c r="Z787" s="245" t="s">
        <v>406</v>
      </c>
      <c r="AA787" s="245" t="s">
        <v>406</v>
      </c>
      <c r="AB787" s="245" t="s">
        <v>406</v>
      </c>
      <c r="AC787" s="245" t="s">
        <v>406</v>
      </c>
      <c r="AD787" s="245" t="s">
        <v>406</v>
      </c>
      <c r="AE787" s="245" t="s">
        <v>406</v>
      </c>
      <c r="AF787" s="245" t="s">
        <v>406</v>
      </c>
      <c r="AG787" s="245" t="s">
        <v>406</v>
      </c>
      <c r="AH787" s="245" t="s">
        <v>406</v>
      </c>
      <c r="AI787" s="245" t="s">
        <v>406</v>
      </c>
      <c r="AJ787" s="245" t="s">
        <v>406</v>
      </c>
      <c r="AK787" s="245" t="s">
        <v>406</v>
      </c>
      <c r="AL787" s="245" t="s">
        <v>406</v>
      </c>
      <c r="AM787" s="245" t="s">
        <v>406</v>
      </c>
      <c r="AN787" s="245" t="s">
        <v>406</v>
      </c>
      <c r="AO787" s="245" t="s">
        <v>406</v>
      </c>
      <c r="AP787" s="245" t="s">
        <v>406</v>
      </c>
    </row>
    <row r="788" spans="1:42" x14ac:dyDescent="0.3">
      <c r="A788" s="245">
        <v>122689</v>
      </c>
      <c r="B788" s="245" t="s">
        <v>549</v>
      </c>
      <c r="C788" s="245" t="s">
        <v>234</v>
      </c>
      <c r="D788" s="245" t="s">
        <v>234</v>
      </c>
      <c r="E788" s="245" t="s">
        <v>232</v>
      </c>
      <c r="F788" s="245" t="s">
        <v>232</v>
      </c>
      <c r="G788" s="245" t="s">
        <v>234</v>
      </c>
      <c r="H788" s="245" t="s">
        <v>232</v>
      </c>
      <c r="I788" s="245" t="s">
        <v>233</v>
      </c>
      <c r="J788" s="245" t="s">
        <v>234</v>
      </c>
      <c r="K788" s="245" t="s">
        <v>234</v>
      </c>
      <c r="L788" s="245" t="s">
        <v>234</v>
      </c>
      <c r="M788" s="245" t="s">
        <v>234</v>
      </c>
      <c r="N788" s="245" t="s">
        <v>234</v>
      </c>
      <c r="O788" s="245" t="s">
        <v>234</v>
      </c>
      <c r="P788" s="245" t="s">
        <v>234</v>
      </c>
      <c r="Q788" s="245" t="s">
        <v>234</v>
      </c>
      <c r="R788" s="245" t="s">
        <v>233</v>
      </c>
      <c r="S788" s="245" t="s">
        <v>233</v>
      </c>
      <c r="T788" s="245" t="s">
        <v>233</v>
      </c>
      <c r="U788" s="245" t="s">
        <v>233</v>
      </c>
      <c r="V788" s="245" t="s">
        <v>233</v>
      </c>
    </row>
    <row r="789" spans="1:42" x14ac:dyDescent="0.3">
      <c r="A789" s="245">
        <v>122690</v>
      </c>
      <c r="B789" s="245" t="s">
        <v>549</v>
      </c>
      <c r="C789" s="245" t="s">
        <v>234</v>
      </c>
      <c r="D789" s="245" t="s">
        <v>234</v>
      </c>
      <c r="E789" s="245" t="s">
        <v>234</v>
      </c>
      <c r="F789" s="245" t="s">
        <v>234</v>
      </c>
      <c r="G789" s="245" t="s">
        <v>233</v>
      </c>
      <c r="H789" s="245" t="s">
        <v>234</v>
      </c>
      <c r="I789" s="245" t="s">
        <v>233</v>
      </c>
      <c r="J789" s="245" t="s">
        <v>234</v>
      </c>
      <c r="K789" s="245" t="s">
        <v>234</v>
      </c>
      <c r="L789" s="245" t="s">
        <v>233</v>
      </c>
      <c r="M789" s="245" t="s">
        <v>234</v>
      </c>
      <c r="N789" s="245" t="s">
        <v>234</v>
      </c>
      <c r="O789" s="245" t="s">
        <v>233</v>
      </c>
      <c r="P789" s="245" t="s">
        <v>234</v>
      </c>
      <c r="Q789" s="245" t="s">
        <v>233</v>
      </c>
      <c r="R789" s="245" t="s">
        <v>233</v>
      </c>
      <c r="S789" s="245" t="s">
        <v>233</v>
      </c>
      <c r="T789" s="245" t="s">
        <v>233</v>
      </c>
      <c r="U789" s="245" t="s">
        <v>233</v>
      </c>
      <c r="V789" s="245" t="s">
        <v>233</v>
      </c>
    </row>
    <row r="790" spans="1:42" x14ac:dyDescent="0.3">
      <c r="A790" s="245">
        <v>122692</v>
      </c>
      <c r="B790" s="245" t="s">
        <v>549</v>
      </c>
      <c r="C790" s="245" t="s">
        <v>234</v>
      </c>
      <c r="D790" s="245" t="s">
        <v>232</v>
      </c>
      <c r="E790" s="245" t="s">
        <v>234</v>
      </c>
      <c r="F790" s="245" t="s">
        <v>234</v>
      </c>
      <c r="G790" s="245" t="s">
        <v>232</v>
      </c>
      <c r="H790" s="245" t="s">
        <v>234</v>
      </c>
      <c r="I790" s="245" t="s">
        <v>232</v>
      </c>
      <c r="J790" s="245" t="s">
        <v>234</v>
      </c>
      <c r="K790" s="245" t="s">
        <v>234</v>
      </c>
      <c r="L790" s="245" t="s">
        <v>232</v>
      </c>
      <c r="M790" s="245" t="s">
        <v>233</v>
      </c>
      <c r="N790" s="245" t="s">
        <v>233</v>
      </c>
      <c r="O790" s="245" t="s">
        <v>233</v>
      </c>
      <c r="P790" s="245" t="s">
        <v>233</v>
      </c>
      <c r="Q790" s="245" t="s">
        <v>233</v>
      </c>
      <c r="R790" s="245" t="s">
        <v>233</v>
      </c>
      <c r="S790" s="245" t="s">
        <v>233</v>
      </c>
      <c r="T790" s="245" t="s">
        <v>233</v>
      </c>
      <c r="U790" s="245" t="s">
        <v>233</v>
      </c>
      <c r="V790" s="245" t="s">
        <v>233</v>
      </c>
      <c r="W790" s="245" t="s">
        <v>406</v>
      </c>
      <c r="X790" s="245" t="s">
        <v>406</v>
      </c>
      <c r="Y790" s="245" t="s">
        <v>406</v>
      </c>
      <c r="Z790" s="245" t="s">
        <v>406</v>
      </c>
      <c r="AA790" s="245" t="s">
        <v>406</v>
      </c>
      <c r="AB790" s="245" t="s">
        <v>406</v>
      </c>
      <c r="AC790" s="245" t="s">
        <v>406</v>
      </c>
      <c r="AD790" s="245" t="s">
        <v>406</v>
      </c>
      <c r="AE790" s="245" t="s">
        <v>406</v>
      </c>
      <c r="AF790" s="245" t="s">
        <v>406</v>
      </c>
      <c r="AG790" s="245" t="s">
        <v>406</v>
      </c>
      <c r="AH790" s="245" t="s">
        <v>406</v>
      </c>
      <c r="AI790" s="245" t="s">
        <v>406</v>
      </c>
      <c r="AJ790" s="245" t="s">
        <v>406</v>
      </c>
      <c r="AK790" s="245" t="s">
        <v>406</v>
      </c>
      <c r="AL790" s="245" t="s">
        <v>406</v>
      </c>
      <c r="AM790" s="245" t="s">
        <v>406</v>
      </c>
      <c r="AN790" s="245" t="s">
        <v>406</v>
      </c>
      <c r="AO790" s="245" t="s">
        <v>406</v>
      </c>
      <c r="AP790" s="245" t="s">
        <v>406</v>
      </c>
    </row>
    <row r="791" spans="1:42" x14ac:dyDescent="0.3">
      <c r="A791" s="245">
        <v>122698</v>
      </c>
      <c r="B791" s="245" t="s">
        <v>549</v>
      </c>
      <c r="C791" s="245" t="s">
        <v>234</v>
      </c>
      <c r="D791" s="245" t="s">
        <v>234</v>
      </c>
      <c r="E791" s="245" t="s">
        <v>234</v>
      </c>
      <c r="F791" s="245" t="s">
        <v>234</v>
      </c>
      <c r="G791" s="245" t="s">
        <v>234</v>
      </c>
      <c r="H791" s="245" t="s">
        <v>232</v>
      </c>
      <c r="I791" s="245" t="s">
        <v>233</v>
      </c>
      <c r="J791" s="245" t="s">
        <v>232</v>
      </c>
      <c r="K791" s="245" t="s">
        <v>234</v>
      </c>
      <c r="L791" s="245" t="s">
        <v>234</v>
      </c>
      <c r="M791" s="245" t="s">
        <v>233</v>
      </c>
      <c r="N791" s="245" t="s">
        <v>234</v>
      </c>
      <c r="O791" s="245" t="s">
        <v>234</v>
      </c>
      <c r="P791" s="245" t="s">
        <v>233</v>
      </c>
      <c r="Q791" s="245" t="s">
        <v>232</v>
      </c>
      <c r="R791" s="245" t="s">
        <v>233</v>
      </c>
      <c r="S791" s="245" t="s">
        <v>233</v>
      </c>
      <c r="T791" s="245" t="s">
        <v>233</v>
      </c>
      <c r="U791" s="245" t="s">
        <v>233</v>
      </c>
      <c r="V791" s="245" t="s">
        <v>233</v>
      </c>
      <c r="W791" s="245" t="s">
        <v>406</v>
      </c>
      <c r="X791" s="245" t="s">
        <v>406</v>
      </c>
      <c r="Y791" s="245" t="s">
        <v>406</v>
      </c>
      <c r="Z791" s="245" t="s">
        <v>406</v>
      </c>
      <c r="AA791" s="245" t="s">
        <v>406</v>
      </c>
      <c r="AB791" s="245" t="s">
        <v>406</v>
      </c>
      <c r="AC791" s="245" t="s">
        <v>406</v>
      </c>
      <c r="AD791" s="245" t="s">
        <v>406</v>
      </c>
      <c r="AE791" s="245" t="s">
        <v>406</v>
      </c>
      <c r="AF791" s="245" t="s">
        <v>406</v>
      </c>
      <c r="AG791" s="245" t="s">
        <v>406</v>
      </c>
      <c r="AH791" s="245" t="s">
        <v>406</v>
      </c>
      <c r="AI791" s="245" t="s">
        <v>406</v>
      </c>
      <c r="AJ791" s="245" t="s">
        <v>406</v>
      </c>
      <c r="AK791" s="245" t="s">
        <v>406</v>
      </c>
      <c r="AL791" s="245" t="s">
        <v>406</v>
      </c>
      <c r="AM791" s="245" t="s">
        <v>406</v>
      </c>
      <c r="AN791" s="245" t="s">
        <v>406</v>
      </c>
      <c r="AO791" s="245" t="s">
        <v>406</v>
      </c>
      <c r="AP791" s="245" t="s">
        <v>406</v>
      </c>
    </row>
    <row r="792" spans="1:42" x14ac:dyDescent="0.3">
      <c r="A792" s="245">
        <v>122703</v>
      </c>
      <c r="B792" s="245" t="s">
        <v>549</v>
      </c>
      <c r="C792" s="245" t="s">
        <v>234</v>
      </c>
      <c r="D792" s="245" t="s">
        <v>234</v>
      </c>
      <c r="E792" s="245" t="s">
        <v>234</v>
      </c>
      <c r="F792" s="245" t="s">
        <v>234</v>
      </c>
      <c r="G792" s="245" t="s">
        <v>234</v>
      </c>
      <c r="H792" s="245" t="s">
        <v>232</v>
      </c>
      <c r="I792" s="245" t="s">
        <v>233</v>
      </c>
      <c r="J792" s="245" t="s">
        <v>234</v>
      </c>
      <c r="K792" s="245" t="s">
        <v>234</v>
      </c>
      <c r="L792" s="245" t="s">
        <v>234</v>
      </c>
      <c r="M792" s="245" t="s">
        <v>234</v>
      </c>
      <c r="N792" s="245" t="s">
        <v>234</v>
      </c>
      <c r="O792" s="245" t="s">
        <v>234</v>
      </c>
      <c r="P792" s="245" t="s">
        <v>232</v>
      </c>
      <c r="Q792" s="245" t="s">
        <v>234</v>
      </c>
      <c r="R792" s="245" t="s">
        <v>233</v>
      </c>
      <c r="S792" s="245" t="s">
        <v>233</v>
      </c>
      <c r="T792" s="245" t="s">
        <v>233</v>
      </c>
      <c r="U792" s="245" t="s">
        <v>233</v>
      </c>
      <c r="V792" s="245" t="s">
        <v>233</v>
      </c>
      <c r="W792" s="245" t="s">
        <v>406</v>
      </c>
      <c r="X792" s="245" t="s">
        <v>406</v>
      </c>
      <c r="Y792" s="245" t="s">
        <v>406</v>
      </c>
      <c r="Z792" s="245" t="s">
        <v>406</v>
      </c>
      <c r="AA792" s="245" t="s">
        <v>406</v>
      </c>
      <c r="AB792" s="245" t="s">
        <v>406</v>
      </c>
      <c r="AC792" s="245" t="s">
        <v>406</v>
      </c>
      <c r="AD792" s="245" t="s">
        <v>406</v>
      </c>
      <c r="AE792" s="245" t="s">
        <v>406</v>
      </c>
      <c r="AF792" s="245" t="s">
        <v>406</v>
      </c>
      <c r="AG792" s="245" t="s">
        <v>406</v>
      </c>
      <c r="AH792" s="245" t="s">
        <v>406</v>
      </c>
      <c r="AI792" s="245" t="s">
        <v>406</v>
      </c>
      <c r="AJ792" s="245" t="s">
        <v>406</v>
      </c>
      <c r="AK792" s="245" t="s">
        <v>406</v>
      </c>
      <c r="AL792" s="245" t="s">
        <v>406</v>
      </c>
      <c r="AM792" s="245" t="s">
        <v>406</v>
      </c>
      <c r="AN792" s="245" t="s">
        <v>406</v>
      </c>
      <c r="AO792" s="245" t="s">
        <v>406</v>
      </c>
      <c r="AP792" s="245" t="s">
        <v>406</v>
      </c>
    </row>
    <row r="793" spans="1:42" x14ac:dyDescent="0.3">
      <c r="A793" s="245">
        <v>122704</v>
      </c>
      <c r="B793" s="245" t="s">
        <v>549</v>
      </c>
      <c r="C793" s="245" t="s">
        <v>234</v>
      </c>
      <c r="D793" s="245" t="s">
        <v>234</v>
      </c>
      <c r="E793" s="245" t="s">
        <v>234</v>
      </c>
      <c r="F793" s="245" t="s">
        <v>234</v>
      </c>
      <c r="G793" s="245" t="s">
        <v>234</v>
      </c>
      <c r="H793" s="245" t="s">
        <v>234</v>
      </c>
      <c r="I793" s="245" t="s">
        <v>232</v>
      </c>
      <c r="J793" s="245" t="s">
        <v>234</v>
      </c>
      <c r="K793" s="245" t="s">
        <v>234</v>
      </c>
      <c r="L793" s="245" t="s">
        <v>234</v>
      </c>
      <c r="M793" s="245" t="s">
        <v>234</v>
      </c>
      <c r="N793" s="245" t="s">
        <v>234</v>
      </c>
      <c r="O793" s="245" t="s">
        <v>234</v>
      </c>
      <c r="P793" s="245" t="s">
        <v>234</v>
      </c>
      <c r="Q793" s="245" t="s">
        <v>234</v>
      </c>
      <c r="R793" s="245" t="s">
        <v>234</v>
      </c>
      <c r="S793" s="245" t="s">
        <v>234</v>
      </c>
      <c r="T793" s="245" t="s">
        <v>234</v>
      </c>
      <c r="U793" s="245" t="s">
        <v>234</v>
      </c>
      <c r="V793" s="245" t="s">
        <v>234</v>
      </c>
      <c r="W793" s="245" t="s">
        <v>406</v>
      </c>
      <c r="X793" s="245" t="s">
        <v>406</v>
      </c>
      <c r="Y793" s="245" t="s">
        <v>406</v>
      </c>
      <c r="Z793" s="245" t="s">
        <v>406</v>
      </c>
      <c r="AA793" s="245" t="s">
        <v>406</v>
      </c>
      <c r="AB793" s="245" t="s">
        <v>406</v>
      </c>
      <c r="AC793" s="245" t="s">
        <v>406</v>
      </c>
      <c r="AD793" s="245" t="s">
        <v>406</v>
      </c>
      <c r="AE793" s="245" t="s">
        <v>406</v>
      </c>
      <c r="AF793" s="245" t="s">
        <v>406</v>
      </c>
      <c r="AG793" s="245" t="s">
        <v>406</v>
      </c>
      <c r="AH793" s="245" t="s">
        <v>406</v>
      </c>
      <c r="AI793" s="245" t="s">
        <v>406</v>
      </c>
      <c r="AJ793" s="245" t="s">
        <v>406</v>
      </c>
      <c r="AK793" s="245" t="s">
        <v>406</v>
      </c>
      <c r="AL793" s="245" t="s">
        <v>406</v>
      </c>
      <c r="AM793" s="245" t="s">
        <v>406</v>
      </c>
      <c r="AN793" s="245" t="s">
        <v>406</v>
      </c>
      <c r="AO793" s="245" t="s">
        <v>406</v>
      </c>
      <c r="AP793" s="245" t="s">
        <v>406</v>
      </c>
    </row>
    <row r="794" spans="1:42" x14ac:dyDescent="0.3">
      <c r="A794" s="245">
        <v>122712</v>
      </c>
      <c r="B794" s="245" t="s">
        <v>549</v>
      </c>
      <c r="C794" s="245" t="s">
        <v>232</v>
      </c>
      <c r="D794" s="245" t="s">
        <v>232</v>
      </c>
      <c r="E794" s="245" t="s">
        <v>234</v>
      </c>
      <c r="F794" s="245" t="s">
        <v>234</v>
      </c>
      <c r="G794" s="245" t="s">
        <v>234</v>
      </c>
      <c r="H794" s="245" t="s">
        <v>234</v>
      </c>
      <c r="I794" s="245" t="s">
        <v>234</v>
      </c>
      <c r="J794" s="245" t="s">
        <v>234</v>
      </c>
      <c r="K794" s="245" t="s">
        <v>233</v>
      </c>
      <c r="L794" s="245" t="s">
        <v>234</v>
      </c>
      <c r="M794" s="245" t="s">
        <v>234</v>
      </c>
      <c r="N794" s="245" t="s">
        <v>232</v>
      </c>
      <c r="O794" s="245" t="s">
        <v>232</v>
      </c>
      <c r="P794" s="245" t="s">
        <v>234</v>
      </c>
      <c r="Q794" s="245" t="s">
        <v>232</v>
      </c>
      <c r="R794" s="245" t="s">
        <v>234</v>
      </c>
      <c r="S794" s="245" t="s">
        <v>234</v>
      </c>
      <c r="T794" s="245" t="s">
        <v>233</v>
      </c>
      <c r="U794" s="245" t="s">
        <v>234</v>
      </c>
      <c r="V794" s="245" t="s">
        <v>234</v>
      </c>
      <c r="W794" s="245" t="s">
        <v>406</v>
      </c>
      <c r="X794" s="245" t="s">
        <v>406</v>
      </c>
      <c r="Y794" s="245" t="s">
        <v>406</v>
      </c>
      <c r="Z794" s="245" t="s">
        <v>406</v>
      </c>
      <c r="AA794" s="245" t="s">
        <v>406</v>
      </c>
      <c r="AB794" s="245" t="s">
        <v>406</v>
      </c>
      <c r="AC794" s="245" t="s">
        <v>406</v>
      </c>
      <c r="AD794" s="245" t="s">
        <v>406</v>
      </c>
      <c r="AE794" s="245" t="s">
        <v>406</v>
      </c>
      <c r="AF794" s="245" t="s">
        <v>406</v>
      </c>
      <c r="AG794" s="245" t="s">
        <v>406</v>
      </c>
      <c r="AH794" s="245" t="s">
        <v>406</v>
      </c>
      <c r="AI794" s="245" t="s">
        <v>406</v>
      </c>
      <c r="AJ794" s="245" t="s">
        <v>406</v>
      </c>
      <c r="AK794" s="245" t="s">
        <v>406</v>
      </c>
      <c r="AL794" s="245" t="s">
        <v>406</v>
      </c>
      <c r="AM794" s="245" t="s">
        <v>406</v>
      </c>
      <c r="AN794" s="245" t="s">
        <v>406</v>
      </c>
      <c r="AO794" s="245" t="s">
        <v>406</v>
      </c>
      <c r="AP794" s="245" t="s">
        <v>406</v>
      </c>
    </row>
    <row r="795" spans="1:42" x14ac:dyDescent="0.3">
      <c r="A795" s="245">
        <v>122713</v>
      </c>
      <c r="B795" s="245" t="s">
        <v>549</v>
      </c>
      <c r="C795" s="245" t="s">
        <v>234</v>
      </c>
      <c r="D795" s="245" t="s">
        <v>234</v>
      </c>
      <c r="E795" s="245" t="s">
        <v>234</v>
      </c>
      <c r="F795" s="245" t="s">
        <v>234</v>
      </c>
      <c r="G795" s="245" t="s">
        <v>232</v>
      </c>
      <c r="H795" s="245" t="s">
        <v>234</v>
      </c>
      <c r="I795" s="245" t="s">
        <v>234</v>
      </c>
      <c r="J795" s="245" t="s">
        <v>234</v>
      </c>
      <c r="K795" s="245" t="s">
        <v>234</v>
      </c>
      <c r="L795" s="245" t="s">
        <v>234</v>
      </c>
      <c r="M795" s="245" t="s">
        <v>234</v>
      </c>
      <c r="N795" s="245" t="s">
        <v>232</v>
      </c>
      <c r="O795" s="245" t="s">
        <v>232</v>
      </c>
      <c r="P795" s="245" t="s">
        <v>232</v>
      </c>
      <c r="Q795" s="245" t="s">
        <v>234</v>
      </c>
      <c r="R795" s="245" t="s">
        <v>234</v>
      </c>
      <c r="S795" s="245" t="s">
        <v>234</v>
      </c>
      <c r="T795" s="245" t="s">
        <v>234</v>
      </c>
      <c r="U795" s="245" t="s">
        <v>234</v>
      </c>
      <c r="V795" s="245" t="s">
        <v>234</v>
      </c>
      <c r="W795" s="245" t="s">
        <v>406</v>
      </c>
      <c r="X795" s="245" t="s">
        <v>406</v>
      </c>
      <c r="Y795" s="245" t="s">
        <v>406</v>
      </c>
      <c r="Z795" s="245" t="s">
        <v>406</v>
      </c>
      <c r="AA795" s="245" t="s">
        <v>406</v>
      </c>
      <c r="AB795" s="245" t="s">
        <v>406</v>
      </c>
      <c r="AC795" s="245" t="s">
        <v>406</v>
      </c>
      <c r="AD795" s="245" t="s">
        <v>406</v>
      </c>
      <c r="AE795" s="245" t="s">
        <v>406</v>
      </c>
      <c r="AF795" s="245" t="s">
        <v>406</v>
      </c>
      <c r="AG795" s="245" t="s">
        <v>406</v>
      </c>
      <c r="AH795" s="245" t="s">
        <v>406</v>
      </c>
      <c r="AI795" s="245" t="s">
        <v>406</v>
      </c>
      <c r="AJ795" s="245" t="s">
        <v>406</v>
      </c>
      <c r="AK795" s="245" t="s">
        <v>406</v>
      </c>
      <c r="AL795" s="245" t="s">
        <v>406</v>
      </c>
      <c r="AM795" s="245" t="s">
        <v>406</v>
      </c>
      <c r="AN795" s="245" t="s">
        <v>406</v>
      </c>
      <c r="AO795" s="245" t="s">
        <v>406</v>
      </c>
      <c r="AP795" s="245" t="s">
        <v>406</v>
      </c>
    </row>
    <row r="796" spans="1:42" x14ac:dyDescent="0.3">
      <c r="A796" s="245">
        <v>122714</v>
      </c>
      <c r="B796" s="245" t="s">
        <v>549</v>
      </c>
      <c r="C796" s="245" t="s">
        <v>234</v>
      </c>
      <c r="D796" s="245" t="s">
        <v>234</v>
      </c>
      <c r="E796" s="245" t="s">
        <v>234</v>
      </c>
      <c r="F796" s="245" t="s">
        <v>234</v>
      </c>
      <c r="G796" s="245" t="s">
        <v>234</v>
      </c>
      <c r="H796" s="245" t="s">
        <v>234</v>
      </c>
      <c r="I796" s="245" t="s">
        <v>234</v>
      </c>
      <c r="J796" s="245" t="s">
        <v>234</v>
      </c>
      <c r="K796" s="245" t="s">
        <v>234</v>
      </c>
      <c r="L796" s="245" t="s">
        <v>234</v>
      </c>
      <c r="M796" s="245" t="s">
        <v>234</v>
      </c>
      <c r="N796" s="245" t="s">
        <v>232</v>
      </c>
      <c r="O796" s="245" t="s">
        <v>234</v>
      </c>
      <c r="P796" s="245" t="s">
        <v>234</v>
      </c>
      <c r="Q796" s="245" t="s">
        <v>234</v>
      </c>
      <c r="R796" s="245" t="s">
        <v>233</v>
      </c>
      <c r="S796" s="245" t="s">
        <v>234</v>
      </c>
      <c r="T796" s="245" t="s">
        <v>234</v>
      </c>
      <c r="U796" s="245" t="s">
        <v>234</v>
      </c>
      <c r="V796" s="245" t="s">
        <v>233</v>
      </c>
      <c r="W796" s="245" t="s">
        <v>406</v>
      </c>
      <c r="X796" s="245" t="s">
        <v>406</v>
      </c>
      <c r="Y796" s="245" t="s">
        <v>406</v>
      </c>
      <c r="Z796" s="245" t="s">
        <v>406</v>
      </c>
      <c r="AA796" s="245" t="s">
        <v>406</v>
      </c>
      <c r="AB796" s="245" t="s">
        <v>406</v>
      </c>
      <c r="AC796" s="245" t="s">
        <v>406</v>
      </c>
      <c r="AD796" s="245" t="s">
        <v>406</v>
      </c>
      <c r="AE796" s="245" t="s">
        <v>406</v>
      </c>
      <c r="AF796" s="245" t="s">
        <v>406</v>
      </c>
      <c r="AG796" s="245" t="s">
        <v>406</v>
      </c>
      <c r="AH796" s="245" t="s">
        <v>406</v>
      </c>
      <c r="AI796" s="245" t="s">
        <v>406</v>
      </c>
      <c r="AJ796" s="245" t="s">
        <v>406</v>
      </c>
      <c r="AK796" s="245" t="s">
        <v>406</v>
      </c>
      <c r="AL796" s="245" t="s">
        <v>406</v>
      </c>
      <c r="AM796" s="245" t="s">
        <v>406</v>
      </c>
      <c r="AN796" s="245" t="s">
        <v>406</v>
      </c>
      <c r="AO796" s="245" t="s">
        <v>406</v>
      </c>
      <c r="AP796" s="245" t="s">
        <v>406</v>
      </c>
    </row>
    <row r="797" spans="1:42" x14ac:dyDescent="0.3">
      <c r="A797" s="245">
        <v>122720</v>
      </c>
      <c r="B797" s="245" t="s">
        <v>549</v>
      </c>
      <c r="C797" s="245" t="s">
        <v>234</v>
      </c>
      <c r="D797" s="245" t="s">
        <v>232</v>
      </c>
      <c r="E797" s="245" t="s">
        <v>232</v>
      </c>
      <c r="F797" s="245" t="s">
        <v>232</v>
      </c>
      <c r="G797" s="245" t="s">
        <v>232</v>
      </c>
      <c r="H797" s="245" t="s">
        <v>234</v>
      </c>
      <c r="I797" s="245" t="s">
        <v>232</v>
      </c>
      <c r="J797" s="245" t="s">
        <v>234</v>
      </c>
      <c r="K797" s="245" t="s">
        <v>234</v>
      </c>
      <c r="L797" s="245" t="s">
        <v>232</v>
      </c>
      <c r="M797" s="245" t="s">
        <v>234</v>
      </c>
      <c r="N797" s="245" t="s">
        <v>234</v>
      </c>
      <c r="O797" s="245" t="s">
        <v>233</v>
      </c>
      <c r="P797" s="245" t="s">
        <v>234</v>
      </c>
      <c r="Q797" s="245" t="s">
        <v>233</v>
      </c>
      <c r="R797" s="245" t="s">
        <v>233</v>
      </c>
      <c r="S797" s="245" t="s">
        <v>233</v>
      </c>
      <c r="T797" s="245" t="s">
        <v>233</v>
      </c>
      <c r="U797" s="245" t="s">
        <v>233</v>
      </c>
      <c r="V797" s="245" t="s">
        <v>233</v>
      </c>
      <c r="W797" s="245" t="s">
        <v>406</v>
      </c>
      <c r="X797" s="245" t="s">
        <v>406</v>
      </c>
      <c r="Y797" s="245" t="s">
        <v>406</v>
      </c>
      <c r="Z797" s="245" t="s">
        <v>406</v>
      </c>
      <c r="AA797" s="245" t="s">
        <v>406</v>
      </c>
      <c r="AB797" s="245" t="s">
        <v>406</v>
      </c>
      <c r="AC797" s="245" t="s">
        <v>406</v>
      </c>
      <c r="AD797" s="245" t="s">
        <v>406</v>
      </c>
      <c r="AE797" s="245" t="s">
        <v>406</v>
      </c>
      <c r="AF797" s="245" t="s">
        <v>406</v>
      </c>
      <c r="AG797" s="245" t="s">
        <v>406</v>
      </c>
      <c r="AH797" s="245" t="s">
        <v>406</v>
      </c>
      <c r="AI797" s="245" t="s">
        <v>406</v>
      </c>
      <c r="AJ797" s="245" t="s">
        <v>406</v>
      </c>
      <c r="AK797" s="245" t="s">
        <v>406</v>
      </c>
      <c r="AL797" s="245" t="s">
        <v>406</v>
      </c>
      <c r="AM797" s="245" t="s">
        <v>406</v>
      </c>
      <c r="AN797" s="245" t="s">
        <v>406</v>
      </c>
      <c r="AO797" s="245" t="s">
        <v>406</v>
      </c>
      <c r="AP797" s="245" t="s">
        <v>406</v>
      </c>
    </row>
    <row r="798" spans="1:42" x14ac:dyDescent="0.3">
      <c r="A798" s="245">
        <v>122723</v>
      </c>
      <c r="B798" s="245" t="s">
        <v>549</v>
      </c>
      <c r="C798" s="245" t="s">
        <v>234</v>
      </c>
      <c r="D798" s="245" t="s">
        <v>234</v>
      </c>
      <c r="E798" s="245" t="s">
        <v>234</v>
      </c>
      <c r="F798" s="245" t="s">
        <v>234</v>
      </c>
      <c r="G798" s="245" t="s">
        <v>232</v>
      </c>
      <c r="H798" s="245" t="s">
        <v>232</v>
      </c>
      <c r="I798" s="245" t="s">
        <v>234</v>
      </c>
      <c r="J798" s="245" t="s">
        <v>234</v>
      </c>
      <c r="K798" s="245" t="s">
        <v>234</v>
      </c>
      <c r="L798" s="245" t="s">
        <v>234</v>
      </c>
      <c r="M798" s="245" t="s">
        <v>234</v>
      </c>
      <c r="N798" s="245" t="s">
        <v>234</v>
      </c>
      <c r="O798" s="245" t="s">
        <v>234</v>
      </c>
      <c r="P798" s="245" t="s">
        <v>234</v>
      </c>
      <c r="Q798" s="245" t="s">
        <v>234</v>
      </c>
      <c r="R798" s="245" t="s">
        <v>233</v>
      </c>
      <c r="S798" s="245" t="s">
        <v>233</v>
      </c>
      <c r="T798" s="245" t="s">
        <v>233</v>
      </c>
      <c r="U798" s="245" t="s">
        <v>233</v>
      </c>
      <c r="V798" s="245" t="s">
        <v>233</v>
      </c>
    </row>
    <row r="799" spans="1:42" x14ac:dyDescent="0.3">
      <c r="A799" s="245">
        <v>122733</v>
      </c>
      <c r="B799" s="245" t="s">
        <v>549</v>
      </c>
      <c r="C799" s="245" t="s">
        <v>234</v>
      </c>
      <c r="D799" s="245" t="s">
        <v>234</v>
      </c>
      <c r="E799" s="245" t="s">
        <v>234</v>
      </c>
      <c r="F799" s="245" t="s">
        <v>234</v>
      </c>
      <c r="G799" s="245" t="s">
        <v>234</v>
      </c>
      <c r="H799" s="245" t="s">
        <v>234</v>
      </c>
      <c r="I799" s="245" t="s">
        <v>234</v>
      </c>
      <c r="J799" s="245" t="s">
        <v>234</v>
      </c>
      <c r="K799" s="245" t="s">
        <v>234</v>
      </c>
      <c r="L799" s="245" t="s">
        <v>234</v>
      </c>
      <c r="M799" s="245" t="s">
        <v>233</v>
      </c>
      <c r="N799" s="245" t="s">
        <v>234</v>
      </c>
      <c r="O799" s="245" t="s">
        <v>234</v>
      </c>
      <c r="P799" s="245" t="s">
        <v>234</v>
      </c>
      <c r="Q799" s="245" t="s">
        <v>234</v>
      </c>
      <c r="R799" s="245" t="s">
        <v>233</v>
      </c>
      <c r="S799" s="245" t="s">
        <v>233</v>
      </c>
      <c r="T799" s="245" t="s">
        <v>233</v>
      </c>
      <c r="U799" s="245" t="s">
        <v>233</v>
      </c>
      <c r="V799" s="245" t="s">
        <v>233</v>
      </c>
    </row>
    <row r="800" spans="1:42" x14ac:dyDescent="0.3">
      <c r="A800" s="245">
        <v>122737</v>
      </c>
      <c r="B800" s="245" t="s">
        <v>549</v>
      </c>
      <c r="C800" s="245" t="s">
        <v>234</v>
      </c>
      <c r="D800" s="245" t="s">
        <v>234</v>
      </c>
      <c r="E800" s="245" t="s">
        <v>234</v>
      </c>
      <c r="F800" s="245" t="s">
        <v>234</v>
      </c>
      <c r="G800" s="245" t="s">
        <v>233</v>
      </c>
      <c r="H800" s="245" t="s">
        <v>234</v>
      </c>
      <c r="I800" s="245" t="s">
        <v>234</v>
      </c>
      <c r="J800" s="245" t="s">
        <v>234</v>
      </c>
      <c r="K800" s="245" t="s">
        <v>234</v>
      </c>
      <c r="L800" s="245" t="s">
        <v>234</v>
      </c>
      <c r="M800" s="245" t="s">
        <v>234</v>
      </c>
      <c r="N800" s="245" t="s">
        <v>234</v>
      </c>
      <c r="O800" s="245" t="s">
        <v>234</v>
      </c>
      <c r="P800" s="245" t="s">
        <v>234</v>
      </c>
      <c r="Q800" s="245" t="s">
        <v>234</v>
      </c>
      <c r="R800" s="245" t="s">
        <v>233</v>
      </c>
      <c r="S800" s="245" t="s">
        <v>233</v>
      </c>
      <c r="T800" s="245" t="s">
        <v>233</v>
      </c>
      <c r="U800" s="245" t="s">
        <v>233</v>
      </c>
      <c r="V800" s="245" t="s">
        <v>233</v>
      </c>
    </row>
    <row r="801" spans="1:42" x14ac:dyDescent="0.3">
      <c r="A801" s="245">
        <v>122742</v>
      </c>
      <c r="B801" s="245" t="s">
        <v>549</v>
      </c>
      <c r="C801" s="245" t="s">
        <v>234</v>
      </c>
      <c r="D801" s="245" t="s">
        <v>234</v>
      </c>
      <c r="E801" s="245" t="s">
        <v>234</v>
      </c>
      <c r="F801" s="245" t="s">
        <v>234</v>
      </c>
      <c r="G801" s="245" t="s">
        <v>233</v>
      </c>
      <c r="H801" s="245" t="s">
        <v>234</v>
      </c>
      <c r="I801" s="245" t="s">
        <v>234</v>
      </c>
      <c r="J801" s="245" t="s">
        <v>234</v>
      </c>
      <c r="K801" s="245" t="s">
        <v>234</v>
      </c>
      <c r="L801" s="245" t="s">
        <v>234</v>
      </c>
      <c r="M801" s="245" t="s">
        <v>234</v>
      </c>
      <c r="N801" s="245" t="s">
        <v>234</v>
      </c>
      <c r="O801" s="245" t="s">
        <v>234</v>
      </c>
      <c r="P801" s="245" t="s">
        <v>234</v>
      </c>
      <c r="Q801" s="245" t="s">
        <v>234</v>
      </c>
      <c r="R801" s="245" t="s">
        <v>233</v>
      </c>
      <c r="S801" s="245" t="s">
        <v>233</v>
      </c>
      <c r="T801" s="245" t="s">
        <v>233</v>
      </c>
      <c r="U801" s="245" t="s">
        <v>233</v>
      </c>
      <c r="V801" s="245" t="s">
        <v>233</v>
      </c>
      <c r="W801" s="245" t="s">
        <v>406</v>
      </c>
      <c r="X801" s="245" t="s">
        <v>406</v>
      </c>
      <c r="Y801" s="245" t="s">
        <v>406</v>
      </c>
      <c r="Z801" s="245" t="s">
        <v>406</v>
      </c>
      <c r="AA801" s="245" t="s">
        <v>406</v>
      </c>
      <c r="AB801" s="245" t="s">
        <v>406</v>
      </c>
      <c r="AC801" s="245" t="s">
        <v>406</v>
      </c>
      <c r="AD801" s="245" t="s">
        <v>406</v>
      </c>
      <c r="AE801" s="245" t="s">
        <v>406</v>
      </c>
      <c r="AF801" s="245" t="s">
        <v>406</v>
      </c>
      <c r="AG801" s="245" t="s">
        <v>406</v>
      </c>
      <c r="AH801" s="245" t="s">
        <v>406</v>
      </c>
      <c r="AI801" s="245" t="s">
        <v>406</v>
      </c>
      <c r="AJ801" s="245" t="s">
        <v>406</v>
      </c>
      <c r="AK801" s="245" t="s">
        <v>406</v>
      </c>
      <c r="AL801" s="245" t="s">
        <v>406</v>
      </c>
      <c r="AM801" s="245" t="s">
        <v>406</v>
      </c>
      <c r="AN801" s="245" t="s">
        <v>406</v>
      </c>
      <c r="AO801" s="245" t="s">
        <v>406</v>
      </c>
      <c r="AP801" s="245" t="s">
        <v>406</v>
      </c>
    </row>
    <row r="802" spans="1:42" x14ac:dyDescent="0.3">
      <c r="A802" s="245">
        <v>122748</v>
      </c>
      <c r="B802" s="245" t="s">
        <v>549</v>
      </c>
      <c r="C802" s="245" t="s">
        <v>232</v>
      </c>
      <c r="D802" s="245" t="s">
        <v>232</v>
      </c>
      <c r="E802" s="245" t="s">
        <v>232</v>
      </c>
      <c r="F802" s="245" t="s">
        <v>234</v>
      </c>
      <c r="G802" s="245" t="s">
        <v>232</v>
      </c>
      <c r="H802" s="245" t="s">
        <v>234</v>
      </c>
      <c r="I802" s="245" t="s">
        <v>233</v>
      </c>
      <c r="J802" s="245" t="s">
        <v>234</v>
      </c>
      <c r="K802" s="245" t="s">
        <v>234</v>
      </c>
      <c r="L802" s="245" t="s">
        <v>234</v>
      </c>
      <c r="M802" s="245" t="s">
        <v>234</v>
      </c>
      <c r="N802" s="245" t="s">
        <v>234</v>
      </c>
      <c r="O802" s="245" t="s">
        <v>233</v>
      </c>
      <c r="P802" s="245" t="s">
        <v>234</v>
      </c>
      <c r="Q802" s="245" t="s">
        <v>234</v>
      </c>
      <c r="R802" s="245" t="s">
        <v>233</v>
      </c>
      <c r="S802" s="245" t="s">
        <v>233</v>
      </c>
      <c r="T802" s="245" t="s">
        <v>233</v>
      </c>
      <c r="U802" s="245" t="s">
        <v>233</v>
      </c>
      <c r="V802" s="245" t="s">
        <v>233</v>
      </c>
      <c r="W802" s="245" t="s">
        <v>406</v>
      </c>
      <c r="X802" s="245" t="s">
        <v>406</v>
      </c>
      <c r="Y802" s="245" t="s">
        <v>406</v>
      </c>
      <c r="Z802" s="245" t="s">
        <v>406</v>
      </c>
      <c r="AA802" s="245" t="s">
        <v>406</v>
      </c>
      <c r="AB802" s="245" t="s">
        <v>406</v>
      </c>
      <c r="AC802" s="245" t="s">
        <v>406</v>
      </c>
      <c r="AD802" s="245" t="s">
        <v>406</v>
      </c>
      <c r="AE802" s="245" t="s">
        <v>406</v>
      </c>
      <c r="AF802" s="245" t="s">
        <v>406</v>
      </c>
      <c r="AG802" s="245" t="s">
        <v>406</v>
      </c>
      <c r="AH802" s="245" t="s">
        <v>406</v>
      </c>
      <c r="AI802" s="245" t="s">
        <v>406</v>
      </c>
      <c r="AJ802" s="245" t="s">
        <v>406</v>
      </c>
      <c r="AK802" s="245" t="s">
        <v>406</v>
      </c>
      <c r="AL802" s="245" t="s">
        <v>406</v>
      </c>
      <c r="AM802" s="245" t="s">
        <v>406</v>
      </c>
      <c r="AN802" s="245" t="s">
        <v>406</v>
      </c>
      <c r="AO802" s="245" t="s">
        <v>406</v>
      </c>
      <c r="AP802" s="245" t="s">
        <v>406</v>
      </c>
    </row>
    <row r="803" spans="1:42" x14ac:dyDescent="0.3">
      <c r="A803" s="245">
        <v>122751</v>
      </c>
      <c r="B803" s="245" t="s">
        <v>549</v>
      </c>
      <c r="C803" s="245" t="s">
        <v>234</v>
      </c>
      <c r="D803" s="245" t="s">
        <v>232</v>
      </c>
      <c r="E803" s="245" t="s">
        <v>234</v>
      </c>
      <c r="F803" s="245" t="s">
        <v>234</v>
      </c>
      <c r="G803" s="245" t="s">
        <v>234</v>
      </c>
      <c r="H803" s="245" t="s">
        <v>232</v>
      </c>
      <c r="I803" s="245" t="s">
        <v>232</v>
      </c>
      <c r="J803" s="245" t="s">
        <v>234</v>
      </c>
      <c r="K803" s="245" t="s">
        <v>234</v>
      </c>
      <c r="L803" s="245" t="s">
        <v>234</v>
      </c>
      <c r="M803" s="245" t="s">
        <v>234</v>
      </c>
      <c r="N803" s="245" t="s">
        <v>234</v>
      </c>
      <c r="O803" s="245" t="s">
        <v>232</v>
      </c>
      <c r="P803" s="245" t="s">
        <v>234</v>
      </c>
      <c r="Q803" s="245" t="s">
        <v>234</v>
      </c>
      <c r="R803" s="245" t="s">
        <v>234</v>
      </c>
      <c r="S803" s="245" t="s">
        <v>234</v>
      </c>
      <c r="T803" s="245" t="s">
        <v>234</v>
      </c>
      <c r="U803" s="245" t="s">
        <v>234</v>
      </c>
      <c r="V803" s="245" t="s">
        <v>234</v>
      </c>
      <c r="W803" s="245" t="s">
        <v>406</v>
      </c>
      <c r="X803" s="245" t="s">
        <v>406</v>
      </c>
      <c r="Y803" s="245" t="s">
        <v>406</v>
      </c>
      <c r="Z803" s="245" t="s">
        <v>406</v>
      </c>
      <c r="AA803" s="245" t="s">
        <v>406</v>
      </c>
      <c r="AB803" s="245" t="s">
        <v>406</v>
      </c>
      <c r="AC803" s="245" t="s">
        <v>406</v>
      </c>
      <c r="AD803" s="245" t="s">
        <v>406</v>
      </c>
      <c r="AE803" s="245" t="s">
        <v>406</v>
      </c>
      <c r="AF803" s="245" t="s">
        <v>406</v>
      </c>
      <c r="AG803" s="245" t="s">
        <v>406</v>
      </c>
      <c r="AH803" s="245" t="s">
        <v>406</v>
      </c>
      <c r="AI803" s="245" t="s">
        <v>406</v>
      </c>
      <c r="AJ803" s="245" t="s">
        <v>406</v>
      </c>
      <c r="AK803" s="245" t="s">
        <v>406</v>
      </c>
      <c r="AL803" s="245" t="s">
        <v>406</v>
      </c>
      <c r="AM803" s="245" t="s">
        <v>406</v>
      </c>
      <c r="AN803" s="245" t="s">
        <v>406</v>
      </c>
      <c r="AO803" s="245" t="s">
        <v>406</v>
      </c>
      <c r="AP803" s="245" t="s">
        <v>406</v>
      </c>
    </row>
    <row r="804" spans="1:42" x14ac:dyDescent="0.3">
      <c r="A804" s="245">
        <v>122756</v>
      </c>
      <c r="B804" s="245" t="s">
        <v>549</v>
      </c>
      <c r="C804" s="245" t="s">
        <v>234</v>
      </c>
      <c r="D804" s="245" t="s">
        <v>232</v>
      </c>
      <c r="E804" s="245" t="s">
        <v>234</v>
      </c>
      <c r="F804" s="245" t="s">
        <v>232</v>
      </c>
      <c r="G804" s="245" t="s">
        <v>234</v>
      </c>
      <c r="H804" s="245" t="s">
        <v>232</v>
      </c>
      <c r="I804" s="245" t="s">
        <v>232</v>
      </c>
      <c r="J804" s="245" t="s">
        <v>232</v>
      </c>
      <c r="K804" s="245" t="s">
        <v>232</v>
      </c>
      <c r="L804" s="245" t="s">
        <v>232</v>
      </c>
      <c r="M804" s="245" t="s">
        <v>234</v>
      </c>
      <c r="N804" s="245" t="s">
        <v>233</v>
      </c>
      <c r="O804" s="245" t="s">
        <v>233</v>
      </c>
      <c r="P804" s="245" t="s">
        <v>233</v>
      </c>
      <c r="Q804" s="245" t="s">
        <v>234</v>
      </c>
      <c r="R804" s="245" t="s">
        <v>233</v>
      </c>
      <c r="S804" s="245" t="s">
        <v>233</v>
      </c>
      <c r="T804" s="245" t="s">
        <v>233</v>
      </c>
      <c r="U804" s="245" t="s">
        <v>233</v>
      </c>
      <c r="V804" s="245" t="s">
        <v>233</v>
      </c>
      <c r="W804" s="245" t="s">
        <v>406</v>
      </c>
      <c r="X804" s="245" t="s">
        <v>406</v>
      </c>
      <c r="Y804" s="245" t="s">
        <v>406</v>
      </c>
      <c r="Z804" s="245" t="s">
        <v>406</v>
      </c>
      <c r="AA804" s="245" t="s">
        <v>406</v>
      </c>
      <c r="AB804" s="245" t="s">
        <v>406</v>
      </c>
      <c r="AC804" s="245" t="s">
        <v>406</v>
      </c>
      <c r="AD804" s="245" t="s">
        <v>406</v>
      </c>
      <c r="AE804" s="245" t="s">
        <v>406</v>
      </c>
      <c r="AF804" s="245" t="s">
        <v>406</v>
      </c>
      <c r="AG804" s="245" t="s">
        <v>406</v>
      </c>
      <c r="AH804" s="245" t="s">
        <v>406</v>
      </c>
      <c r="AI804" s="245" t="s">
        <v>406</v>
      </c>
      <c r="AJ804" s="245" t="s">
        <v>406</v>
      </c>
      <c r="AK804" s="245" t="s">
        <v>406</v>
      </c>
      <c r="AL804" s="245" t="s">
        <v>406</v>
      </c>
      <c r="AM804" s="245" t="s">
        <v>406</v>
      </c>
      <c r="AN804" s="245" t="s">
        <v>406</v>
      </c>
      <c r="AO804" s="245" t="s">
        <v>406</v>
      </c>
      <c r="AP804" s="245" t="s">
        <v>406</v>
      </c>
    </row>
    <row r="805" spans="1:42" x14ac:dyDescent="0.3">
      <c r="A805" s="245">
        <v>122759</v>
      </c>
      <c r="B805" s="245" t="s">
        <v>549</v>
      </c>
      <c r="C805" s="245" t="s">
        <v>234</v>
      </c>
      <c r="D805" s="245" t="s">
        <v>234</v>
      </c>
      <c r="E805" s="245" t="s">
        <v>232</v>
      </c>
      <c r="F805" s="245" t="s">
        <v>234</v>
      </c>
      <c r="G805" s="245" t="s">
        <v>234</v>
      </c>
      <c r="H805" s="245" t="s">
        <v>234</v>
      </c>
      <c r="I805" s="245" t="s">
        <v>234</v>
      </c>
      <c r="J805" s="245" t="s">
        <v>234</v>
      </c>
      <c r="K805" s="245" t="s">
        <v>234</v>
      </c>
      <c r="L805" s="245" t="s">
        <v>234</v>
      </c>
      <c r="M805" s="245" t="s">
        <v>234</v>
      </c>
      <c r="N805" s="245" t="s">
        <v>234</v>
      </c>
      <c r="O805" s="245" t="s">
        <v>232</v>
      </c>
      <c r="P805" s="245" t="s">
        <v>234</v>
      </c>
      <c r="Q805" s="245" t="s">
        <v>234</v>
      </c>
      <c r="R805" s="245" t="s">
        <v>234</v>
      </c>
      <c r="S805" s="245" t="s">
        <v>233</v>
      </c>
      <c r="T805" s="245" t="s">
        <v>233</v>
      </c>
      <c r="U805" s="245" t="s">
        <v>234</v>
      </c>
      <c r="V805" s="245" t="s">
        <v>234</v>
      </c>
      <c r="W805" s="245" t="s">
        <v>406</v>
      </c>
      <c r="X805" s="245" t="s">
        <v>406</v>
      </c>
      <c r="Y805" s="245" t="s">
        <v>406</v>
      </c>
      <c r="Z805" s="245" t="s">
        <v>406</v>
      </c>
      <c r="AA805" s="245" t="s">
        <v>406</v>
      </c>
      <c r="AB805" s="245" t="s">
        <v>406</v>
      </c>
      <c r="AC805" s="245" t="s">
        <v>406</v>
      </c>
      <c r="AD805" s="245" t="s">
        <v>406</v>
      </c>
      <c r="AE805" s="245" t="s">
        <v>406</v>
      </c>
      <c r="AF805" s="245" t="s">
        <v>406</v>
      </c>
      <c r="AG805" s="245" t="s">
        <v>406</v>
      </c>
      <c r="AH805" s="245" t="s">
        <v>406</v>
      </c>
      <c r="AI805" s="245" t="s">
        <v>406</v>
      </c>
      <c r="AJ805" s="245" t="s">
        <v>406</v>
      </c>
      <c r="AK805" s="245" t="s">
        <v>406</v>
      </c>
      <c r="AL805" s="245" t="s">
        <v>406</v>
      </c>
      <c r="AM805" s="245" t="s">
        <v>406</v>
      </c>
      <c r="AN805" s="245" t="s">
        <v>406</v>
      </c>
      <c r="AO805" s="245" t="s">
        <v>406</v>
      </c>
      <c r="AP805" s="245" t="s">
        <v>406</v>
      </c>
    </row>
    <row r="806" spans="1:42" x14ac:dyDescent="0.3">
      <c r="A806" s="245">
        <v>122765</v>
      </c>
      <c r="B806" s="245" t="s">
        <v>549</v>
      </c>
      <c r="C806" s="245" t="s">
        <v>234</v>
      </c>
      <c r="D806" s="245" t="s">
        <v>234</v>
      </c>
      <c r="E806" s="245" t="s">
        <v>232</v>
      </c>
      <c r="F806" s="245" t="s">
        <v>232</v>
      </c>
      <c r="G806" s="245" t="s">
        <v>232</v>
      </c>
      <c r="H806" s="245" t="s">
        <v>234</v>
      </c>
      <c r="I806" s="245" t="s">
        <v>234</v>
      </c>
      <c r="J806" s="245" t="s">
        <v>234</v>
      </c>
      <c r="K806" s="245" t="s">
        <v>234</v>
      </c>
      <c r="L806" s="245" t="s">
        <v>232</v>
      </c>
      <c r="M806" s="245" t="s">
        <v>234</v>
      </c>
      <c r="N806" s="245" t="s">
        <v>233</v>
      </c>
      <c r="O806" s="245" t="s">
        <v>234</v>
      </c>
      <c r="P806" s="245" t="s">
        <v>233</v>
      </c>
      <c r="Q806" s="245" t="s">
        <v>233</v>
      </c>
      <c r="R806" s="245" t="s">
        <v>234</v>
      </c>
      <c r="S806" s="245" t="s">
        <v>233</v>
      </c>
      <c r="T806" s="245" t="s">
        <v>233</v>
      </c>
      <c r="U806" s="245" t="s">
        <v>233</v>
      </c>
      <c r="V806" s="245" t="s">
        <v>234</v>
      </c>
      <c r="W806" s="245" t="s">
        <v>406</v>
      </c>
      <c r="X806" s="245" t="s">
        <v>406</v>
      </c>
      <c r="Y806" s="245" t="s">
        <v>406</v>
      </c>
      <c r="Z806" s="245" t="s">
        <v>406</v>
      </c>
      <c r="AA806" s="245" t="s">
        <v>406</v>
      </c>
      <c r="AB806" s="245" t="s">
        <v>406</v>
      </c>
      <c r="AC806" s="245" t="s">
        <v>406</v>
      </c>
      <c r="AD806" s="245" t="s">
        <v>406</v>
      </c>
      <c r="AE806" s="245" t="s">
        <v>406</v>
      </c>
      <c r="AF806" s="245" t="s">
        <v>406</v>
      </c>
      <c r="AG806" s="245" t="s">
        <v>406</v>
      </c>
      <c r="AH806" s="245" t="s">
        <v>406</v>
      </c>
      <c r="AI806" s="245" t="s">
        <v>406</v>
      </c>
      <c r="AJ806" s="245" t="s">
        <v>406</v>
      </c>
      <c r="AK806" s="245" t="s">
        <v>406</v>
      </c>
      <c r="AL806" s="245" t="s">
        <v>406</v>
      </c>
      <c r="AM806" s="245" t="s">
        <v>406</v>
      </c>
      <c r="AN806" s="245" t="s">
        <v>406</v>
      </c>
      <c r="AO806" s="245" t="s">
        <v>406</v>
      </c>
      <c r="AP806" s="245" t="s">
        <v>406</v>
      </c>
    </row>
    <row r="807" spans="1:42" x14ac:dyDescent="0.3">
      <c r="A807" s="245">
        <v>122772</v>
      </c>
      <c r="B807" s="245" t="s">
        <v>549</v>
      </c>
      <c r="C807" s="245" t="s">
        <v>234</v>
      </c>
      <c r="D807" s="245" t="s">
        <v>234</v>
      </c>
      <c r="E807" s="245" t="s">
        <v>232</v>
      </c>
      <c r="F807" s="245" t="s">
        <v>234</v>
      </c>
      <c r="G807" s="245" t="s">
        <v>234</v>
      </c>
      <c r="H807" s="245" t="s">
        <v>234</v>
      </c>
      <c r="I807" s="245" t="s">
        <v>234</v>
      </c>
      <c r="J807" s="245" t="s">
        <v>234</v>
      </c>
      <c r="K807" s="245" t="s">
        <v>234</v>
      </c>
      <c r="L807" s="245" t="s">
        <v>234</v>
      </c>
      <c r="M807" s="245" t="s">
        <v>233</v>
      </c>
      <c r="N807" s="245" t="s">
        <v>234</v>
      </c>
      <c r="O807" s="245" t="s">
        <v>234</v>
      </c>
      <c r="P807" s="245" t="s">
        <v>234</v>
      </c>
      <c r="Q807" s="245" t="s">
        <v>234</v>
      </c>
      <c r="R807" s="245" t="s">
        <v>233</v>
      </c>
      <c r="S807" s="245" t="s">
        <v>234</v>
      </c>
      <c r="T807" s="245" t="s">
        <v>234</v>
      </c>
      <c r="U807" s="245" t="s">
        <v>234</v>
      </c>
      <c r="V807" s="245" t="s">
        <v>234</v>
      </c>
      <c r="W807" s="245" t="s">
        <v>406</v>
      </c>
      <c r="X807" s="245" t="s">
        <v>406</v>
      </c>
      <c r="Y807" s="245" t="s">
        <v>406</v>
      </c>
      <c r="Z807" s="245" t="s">
        <v>406</v>
      </c>
      <c r="AA807" s="245" t="s">
        <v>406</v>
      </c>
      <c r="AB807" s="245" t="s">
        <v>406</v>
      </c>
      <c r="AC807" s="245" t="s">
        <v>406</v>
      </c>
      <c r="AD807" s="245" t="s">
        <v>406</v>
      </c>
      <c r="AE807" s="245" t="s">
        <v>406</v>
      </c>
      <c r="AF807" s="245" t="s">
        <v>406</v>
      </c>
      <c r="AG807" s="245" t="s">
        <v>406</v>
      </c>
      <c r="AH807" s="245" t="s">
        <v>406</v>
      </c>
      <c r="AI807" s="245" t="s">
        <v>406</v>
      </c>
      <c r="AJ807" s="245" t="s">
        <v>406</v>
      </c>
      <c r="AK807" s="245" t="s">
        <v>406</v>
      </c>
      <c r="AL807" s="245" t="s">
        <v>406</v>
      </c>
      <c r="AM807" s="245" t="s">
        <v>406</v>
      </c>
      <c r="AN807" s="245" t="s">
        <v>406</v>
      </c>
      <c r="AO807" s="245" t="s">
        <v>406</v>
      </c>
      <c r="AP807" s="245" t="s">
        <v>406</v>
      </c>
    </row>
    <row r="808" spans="1:42" x14ac:dyDescent="0.3">
      <c r="A808" s="245">
        <v>122776</v>
      </c>
      <c r="B808" s="245" t="s">
        <v>549</v>
      </c>
      <c r="C808" s="245" t="s">
        <v>234</v>
      </c>
      <c r="D808" s="245" t="s">
        <v>234</v>
      </c>
      <c r="E808" s="245" t="s">
        <v>234</v>
      </c>
      <c r="F808" s="245" t="s">
        <v>234</v>
      </c>
      <c r="G808" s="245" t="s">
        <v>234</v>
      </c>
      <c r="H808" s="245" t="s">
        <v>234</v>
      </c>
      <c r="I808" s="245" t="s">
        <v>233</v>
      </c>
      <c r="J808" s="245" t="s">
        <v>234</v>
      </c>
      <c r="K808" s="245" t="s">
        <v>234</v>
      </c>
      <c r="L808" s="245" t="s">
        <v>233</v>
      </c>
      <c r="M808" s="245" t="s">
        <v>233</v>
      </c>
      <c r="N808" s="245" t="s">
        <v>234</v>
      </c>
      <c r="O808" s="245" t="s">
        <v>234</v>
      </c>
      <c r="P808" s="245" t="s">
        <v>234</v>
      </c>
      <c r="Q808" s="245" t="s">
        <v>233</v>
      </c>
      <c r="R808" s="245" t="s">
        <v>233</v>
      </c>
      <c r="S808" s="245" t="s">
        <v>233</v>
      </c>
      <c r="T808" s="245" t="s">
        <v>233</v>
      </c>
      <c r="U808" s="245" t="s">
        <v>233</v>
      </c>
      <c r="V808" s="245" t="s">
        <v>233</v>
      </c>
    </row>
    <row r="809" spans="1:42" x14ac:dyDescent="0.3">
      <c r="A809" s="245">
        <v>122782</v>
      </c>
      <c r="B809" s="245" t="s">
        <v>549</v>
      </c>
      <c r="C809" s="245" t="s">
        <v>234</v>
      </c>
      <c r="D809" s="245" t="s">
        <v>234</v>
      </c>
      <c r="E809" s="245" t="s">
        <v>234</v>
      </c>
      <c r="F809" s="245" t="s">
        <v>234</v>
      </c>
      <c r="G809" s="245" t="s">
        <v>234</v>
      </c>
      <c r="H809" s="245" t="s">
        <v>234</v>
      </c>
      <c r="I809" s="245" t="s">
        <v>234</v>
      </c>
      <c r="J809" s="245" t="s">
        <v>234</v>
      </c>
      <c r="K809" s="245" t="s">
        <v>234</v>
      </c>
      <c r="L809" s="245" t="s">
        <v>234</v>
      </c>
      <c r="M809" s="245" t="s">
        <v>234</v>
      </c>
      <c r="N809" s="245" t="s">
        <v>234</v>
      </c>
      <c r="O809" s="245" t="s">
        <v>233</v>
      </c>
      <c r="P809" s="245" t="s">
        <v>234</v>
      </c>
      <c r="Q809" s="245" t="s">
        <v>234</v>
      </c>
      <c r="R809" s="245" t="s">
        <v>234</v>
      </c>
      <c r="S809" s="245" t="s">
        <v>233</v>
      </c>
      <c r="T809" s="245" t="s">
        <v>233</v>
      </c>
      <c r="U809" s="245" t="s">
        <v>233</v>
      </c>
      <c r="V809" s="245" t="s">
        <v>234</v>
      </c>
      <c r="W809" s="245" t="s">
        <v>406</v>
      </c>
      <c r="X809" s="245" t="s">
        <v>406</v>
      </c>
      <c r="Y809" s="245" t="s">
        <v>406</v>
      </c>
      <c r="Z809" s="245" t="s">
        <v>406</v>
      </c>
      <c r="AA809" s="245" t="s">
        <v>406</v>
      </c>
      <c r="AB809" s="245" t="s">
        <v>406</v>
      </c>
      <c r="AC809" s="245" t="s">
        <v>406</v>
      </c>
      <c r="AD809" s="245" t="s">
        <v>406</v>
      </c>
      <c r="AE809" s="245" t="s">
        <v>406</v>
      </c>
      <c r="AF809" s="245" t="s">
        <v>406</v>
      </c>
      <c r="AG809" s="245" t="s">
        <v>406</v>
      </c>
      <c r="AH809" s="245" t="s">
        <v>406</v>
      </c>
      <c r="AI809" s="245" t="s">
        <v>406</v>
      </c>
      <c r="AJ809" s="245" t="s">
        <v>406</v>
      </c>
      <c r="AK809" s="245" t="s">
        <v>406</v>
      </c>
      <c r="AL809" s="245" t="s">
        <v>406</v>
      </c>
      <c r="AM809" s="245" t="s">
        <v>406</v>
      </c>
      <c r="AN809" s="245" t="s">
        <v>406</v>
      </c>
      <c r="AO809" s="245" t="s">
        <v>406</v>
      </c>
      <c r="AP809" s="245" t="s">
        <v>406</v>
      </c>
    </row>
    <row r="810" spans="1:42" x14ac:dyDescent="0.3">
      <c r="A810" s="245">
        <v>122788</v>
      </c>
      <c r="B810" s="245" t="s">
        <v>549</v>
      </c>
      <c r="C810" s="245" t="s">
        <v>234</v>
      </c>
      <c r="D810" s="245" t="s">
        <v>234</v>
      </c>
      <c r="E810" s="245" t="s">
        <v>234</v>
      </c>
      <c r="F810" s="245" t="s">
        <v>234</v>
      </c>
      <c r="G810" s="245" t="s">
        <v>234</v>
      </c>
      <c r="H810" s="245" t="s">
        <v>234</v>
      </c>
      <c r="I810" s="245" t="s">
        <v>234</v>
      </c>
      <c r="J810" s="245" t="s">
        <v>234</v>
      </c>
      <c r="K810" s="245" t="s">
        <v>234</v>
      </c>
      <c r="L810" s="245" t="s">
        <v>234</v>
      </c>
      <c r="M810" s="245" t="s">
        <v>233</v>
      </c>
      <c r="N810" s="245" t="s">
        <v>233</v>
      </c>
      <c r="O810" s="245" t="s">
        <v>233</v>
      </c>
      <c r="P810" s="245" t="s">
        <v>233</v>
      </c>
      <c r="Q810" s="245" t="s">
        <v>233</v>
      </c>
      <c r="R810" s="245" t="s">
        <v>233</v>
      </c>
      <c r="S810" s="245" t="s">
        <v>233</v>
      </c>
      <c r="T810" s="245" t="s">
        <v>233</v>
      </c>
      <c r="U810" s="245" t="s">
        <v>233</v>
      </c>
      <c r="V810" s="245" t="s">
        <v>233</v>
      </c>
    </row>
    <row r="811" spans="1:42" x14ac:dyDescent="0.3">
      <c r="A811" s="245">
        <v>122792</v>
      </c>
      <c r="B811" s="245" t="s">
        <v>549</v>
      </c>
      <c r="C811" s="245" t="s">
        <v>234</v>
      </c>
      <c r="D811" s="245" t="s">
        <v>232</v>
      </c>
      <c r="E811" s="245" t="s">
        <v>234</v>
      </c>
      <c r="F811" s="245" t="s">
        <v>233</v>
      </c>
      <c r="G811" s="245" t="s">
        <v>234</v>
      </c>
      <c r="H811" s="245" t="s">
        <v>234</v>
      </c>
      <c r="I811" s="245" t="s">
        <v>234</v>
      </c>
      <c r="J811" s="245" t="s">
        <v>234</v>
      </c>
      <c r="K811" s="245" t="s">
        <v>234</v>
      </c>
      <c r="L811" s="245" t="s">
        <v>234</v>
      </c>
      <c r="M811" s="245" t="s">
        <v>233</v>
      </c>
      <c r="N811" s="245" t="s">
        <v>233</v>
      </c>
      <c r="O811" s="245" t="s">
        <v>233</v>
      </c>
      <c r="P811" s="245" t="s">
        <v>233</v>
      </c>
      <c r="Q811" s="245" t="s">
        <v>233</v>
      </c>
      <c r="R811" s="245" t="s">
        <v>233</v>
      </c>
      <c r="S811" s="245" t="s">
        <v>233</v>
      </c>
      <c r="T811" s="245" t="s">
        <v>233</v>
      </c>
      <c r="U811" s="245" t="s">
        <v>233</v>
      </c>
      <c r="V811" s="245" t="s">
        <v>233</v>
      </c>
      <c r="W811" s="245" t="s">
        <v>406</v>
      </c>
      <c r="X811" s="245" t="s">
        <v>406</v>
      </c>
      <c r="Y811" s="245" t="s">
        <v>406</v>
      </c>
      <c r="Z811" s="245" t="s">
        <v>406</v>
      </c>
      <c r="AA811" s="245" t="s">
        <v>406</v>
      </c>
      <c r="AB811" s="245" t="s">
        <v>406</v>
      </c>
      <c r="AC811" s="245" t="s">
        <v>406</v>
      </c>
      <c r="AD811" s="245" t="s">
        <v>406</v>
      </c>
      <c r="AE811" s="245" t="s">
        <v>406</v>
      </c>
      <c r="AF811" s="245" t="s">
        <v>406</v>
      </c>
      <c r="AG811" s="245" t="s">
        <v>406</v>
      </c>
      <c r="AH811" s="245" t="s">
        <v>406</v>
      </c>
      <c r="AI811" s="245" t="s">
        <v>406</v>
      </c>
      <c r="AJ811" s="245" t="s">
        <v>406</v>
      </c>
      <c r="AK811" s="245" t="s">
        <v>406</v>
      </c>
      <c r="AL811" s="245" t="s">
        <v>406</v>
      </c>
      <c r="AM811" s="245" t="s">
        <v>406</v>
      </c>
      <c r="AN811" s="245" t="s">
        <v>406</v>
      </c>
      <c r="AO811" s="245" t="s">
        <v>406</v>
      </c>
      <c r="AP811" s="245" t="s">
        <v>406</v>
      </c>
    </row>
    <row r="812" spans="1:42" x14ac:dyDescent="0.3">
      <c r="A812" s="245">
        <v>122798</v>
      </c>
      <c r="B812" s="245" t="s">
        <v>549</v>
      </c>
      <c r="C812" s="245" t="s">
        <v>234</v>
      </c>
      <c r="D812" s="245" t="s">
        <v>234</v>
      </c>
      <c r="E812" s="245" t="s">
        <v>234</v>
      </c>
      <c r="F812" s="245" t="s">
        <v>234</v>
      </c>
      <c r="G812" s="245" t="s">
        <v>234</v>
      </c>
      <c r="H812" s="245" t="s">
        <v>234</v>
      </c>
      <c r="I812" s="245" t="s">
        <v>234</v>
      </c>
      <c r="J812" s="245" t="s">
        <v>234</v>
      </c>
      <c r="K812" s="245" t="s">
        <v>234</v>
      </c>
      <c r="L812" s="245" t="s">
        <v>234</v>
      </c>
      <c r="M812" s="245" t="s">
        <v>234</v>
      </c>
      <c r="N812" s="245" t="s">
        <v>234</v>
      </c>
      <c r="O812" s="245" t="s">
        <v>234</v>
      </c>
      <c r="P812" s="245" t="s">
        <v>234</v>
      </c>
      <c r="Q812" s="245" t="s">
        <v>234</v>
      </c>
      <c r="R812" s="245" t="s">
        <v>234</v>
      </c>
      <c r="S812" s="245" t="s">
        <v>234</v>
      </c>
      <c r="T812" s="245" t="s">
        <v>234</v>
      </c>
      <c r="U812" s="245" t="s">
        <v>234</v>
      </c>
      <c r="V812" s="245" t="s">
        <v>234</v>
      </c>
      <c r="W812" s="245" t="s">
        <v>406</v>
      </c>
      <c r="X812" s="245" t="s">
        <v>406</v>
      </c>
      <c r="Y812" s="245" t="s">
        <v>406</v>
      </c>
      <c r="Z812" s="245" t="s">
        <v>406</v>
      </c>
      <c r="AA812" s="245" t="s">
        <v>406</v>
      </c>
      <c r="AB812" s="245" t="s">
        <v>406</v>
      </c>
      <c r="AC812" s="245" t="s">
        <v>406</v>
      </c>
      <c r="AD812" s="245" t="s">
        <v>406</v>
      </c>
      <c r="AE812" s="245" t="s">
        <v>406</v>
      </c>
      <c r="AF812" s="245" t="s">
        <v>406</v>
      </c>
      <c r="AG812" s="245" t="s">
        <v>406</v>
      </c>
      <c r="AH812" s="245" t="s">
        <v>406</v>
      </c>
      <c r="AI812" s="245" t="s">
        <v>406</v>
      </c>
      <c r="AJ812" s="245" t="s">
        <v>406</v>
      </c>
      <c r="AK812" s="245" t="s">
        <v>406</v>
      </c>
      <c r="AL812" s="245" t="s">
        <v>406</v>
      </c>
      <c r="AM812" s="245" t="s">
        <v>406</v>
      </c>
      <c r="AN812" s="245" t="s">
        <v>406</v>
      </c>
      <c r="AO812" s="245" t="s">
        <v>406</v>
      </c>
      <c r="AP812" s="245" t="s">
        <v>406</v>
      </c>
    </row>
    <row r="813" spans="1:42" x14ac:dyDescent="0.3">
      <c r="A813" s="245">
        <v>122800</v>
      </c>
      <c r="B813" s="245" t="s">
        <v>549</v>
      </c>
      <c r="C813" s="245" t="s">
        <v>234</v>
      </c>
      <c r="D813" s="245" t="s">
        <v>234</v>
      </c>
      <c r="E813" s="245" t="s">
        <v>234</v>
      </c>
      <c r="F813" s="245" t="s">
        <v>234</v>
      </c>
      <c r="G813" s="245" t="s">
        <v>234</v>
      </c>
      <c r="H813" s="245" t="s">
        <v>234</v>
      </c>
      <c r="I813" s="245" t="s">
        <v>233</v>
      </c>
      <c r="J813" s="245" t="s">
        <v>234</v>
      </c>
      <c r="K813" s="245" t="s">
        <v>234</v>
      </c>
      <c r="L813" s="245" t="s">
        <v>233</v>
      </c>
      <c r="M813" s="245" t="s">
        <v>234</v>
      </c>
      <c r="N813" s="245" t="s">
        <v>234</v>
      </c>
      <c r="O813" s="245" t="s">
        <v>233</v>
      </c>
      <c r="P813" s="245" t="s">
        <v>234</v>
      </c>
      <c r="Q813" s="245" t="s">
        <v>233</v>
      </c>
      <c r="R813" s="245" t="s">
        <v>233</v>
      </c>
      <c r="S813" s="245" t="s">
        <v>233</v>
      </c>
      <c r="T813" s="245" t="s">
        <v>233</v>
      </c>
      <c r="U813" s="245" t="s">
        <v>233</v>
      </c>
      <c r="V813" s="245" t="s">
        <v>233</v>
      </c>
    </row>
    <row r="814" spans="1:42" x14ac:dyDescent="0.3">
      <c r="A814" s="245">
        <v>122801</v>
      </c>
      <c r="B814" s="245" t="s">
        <v>549</v>
      </c>
      <c r="C814" s="245" t="s">
        <v>234</v>
      </c>
      <c r="D814" s="245" t="s">
        <v>234</v>
      </c>
      <c r="E814" s="245" t="s">
        <v>232</v>
      </c>
      <c r="F814" s="245" t="s">
        <v>234</v>
      </c>
      <c r="G814" s="245" t="s">
        <v>232</v>
      </c>
      <c r="H814" s="245" t="s">
        <v>234</v>
      </c>
      <c r="I814" s="245" t="s">
        <v>234</v>
      </c>
      <c r="J814" s="245" t="s">
        <v>234</v>
      </c>
      <c r="K814" s="245" t="s">
        <v>234</v>
      </c>
      <c r="L814" s="245" t="s">
        <v>234</v>
      </c>
      <c r="M814" s="245" t="s">
        <v>234</v>
      </c>
      <c r="N814" s="245" t="s">
        <v>232</v>
      </c>
      <c r="O814" s="245" t="s">
        <v>234</v>
      </c>
      <c r="P814" s="245" t="s">
        <v>234</v>
      </c>
      <c r="Q814" s="245" t="s">
        <v>234</v>
      </c>
      <c r="R814" s="245" t="s">
        <v>234</v>
      </c>
      <c r="S814" s="245" t="s">
        <v>234</v>
      </c>
      <c r="T814" s="245" t="s">
        <v>234</v>
      </c>
      <c r="U814" s="245" t="s">
        <v>234</v>
      </c>
      <c r="V814" s="245" t="s">
        <v>233</v>
      </c>
      <c r="W814" s="245" t="s">
        <v>406</v>
      </c>
      <c r="X814" s="245" t="s">
        <v>406</v>
      </c>
      <c r="Y814" s="245" t="s">
        <v>406</v>
      </c>
      <c r="Z814" s="245" t="s">
        <v>406</v>
      </c>
      <c r="AA814" s="245" t="s">
        <v>406</v>
      </c>
      <c r="AB814" s="245" t="s">
        <v>406</v>
      </c>
      <c r="AC814" s="245" t="s">
        <v>406</v>
      </c>
      <c r="AD814" s="245" t="s">
        <v>406</v>
      </c>
      <c r="AE814" s="245" t="s">
        <v>406</v>
      </c>
      <c r="AF814" s="245" t="s">
        <v>406</v>
      </c>
      <c r="AG814" s="245" t="s">
        <v>406</v>
      </c>
      <c r="AH814" s="245" t="s">
        <v>406</v>
      </c>
      <c r="AI814" s="245" t="s">
        <v>406</v>
      </c>
      <c r="AJ814" s="245" t="s">
        <v>406</v>
      </c>
      <c r="AK814" s="245" t="s">
        <v>406</v>
      </c>
      <c r="AL814" s="245" t="s">
        <v>406</v>
      </c>
      <c r="AM814" s="245" t="s">
        <v>406</v>
      </c>
      <c r="AN814" s="245" t="s">
        <v>406</v>
      </c>
      <c r="AO814" s="245" t="s">
        <v>406</v>
      </c>
      <c r="AP814" s="245" t="s">
        <v>406</v>
      </c>
    </row>
    <row r="815" spans="1:42" x14ac:dyDescent="0.3">
      <c r="A815" s="245">
        <v>122802</v>
      </c>
      <c r="B815" s="245" t="s">
        <v>549</v>
      </c>
      <c r="C815" s="245" t="s">
        <v>234</v>
      </c>
      <c r="D815" s="245" t="s">
        <v>234</v>
      </c>
      <c r="E815" s="245" t="s">
        <v>232</v>
      </c>
      <c r="F815" s="245" t="s">
        <v>234</v>
      </c>
      <c r="G815" s="245" t="s">
        <v>234</v>
      </c>
      <c r="H815" s="245" t="s">
        <v>234</v>
      </c>
      <c r="I815" s="245" t="s">
        <v>233</v>
      </c>
      <c r="J815" s="245" t="s">
        <v>234</v>
      </c>
      <c r="K815" s="245" t="s">
        <v>234</v>
      </c>
      <c r="L815" s="245" t="s">
        <v>234</v>
      </c>
      <c r="M815" s="245" t="s">
        <v>234</v>
      </c>
      <c r="N815" s="245" t="s">
        <v>234</v>
      </c>
      <c r="O815" s="245" t="s">
        <v>234</v>
      </c>
      <c r="P815" s="245" t="s">
        <v>234</v>
      </c>
      <c r="Q815" s="245" t="s">
        <v>234</v>
      </c>
      <c r="R815" s="245" t="s">
        <v>233</v>
      </c>
      <c r="S815" s="245" t="s">
        <v>233</v>
      </c>
      <c r="T815" s="245" t="s">
        <v>233</v>
      </c>
      <c r="U815" s="245" t="s">
        <v>233</v>
      </c>
      <c r="V815" s="245" t="s">
        <v>233</v>
      </c>
      <c r="W815" s="245" t="s">
        <v>406</v>
      </c>
      <c r="X815" s="245" t="s">
        <v>406</v>
      </c>
      <c r="Y815" s="245" t="s">
        <v>406</v>
      </c>
      <c r="Z815" s="245" t="s">
        <v>406</v>
      </c>
      <c r="AA815" s="245" t="s">
        <v>406</v>
      </c>
      <c r="AB815" s="245" t="s">
        <v>406</v>
      </c>
      <c r="AC815" s="245" t="s">
        <v>406</v>
      </c>
      <c r="AD815" s="245" t="s">
        <v>406</v>
      </c>
      <c r="AE815" s="245" t="s">
        <v>406</v>
      </c>
      <c r="AF815" s="245" t="s">
        <v>406</v>
      </c>
      <c r="AG815" s="245" t="s">
        <v>406</v>
      </c>
      <c r="AH815" s="245" t="s">
        <v>406</v>
      </c>
      <c r="AI815" s="245" t="s">
        <v>406</v>
      </c>
      <c r="AJ815" s="245" t="s">
        <v>406</v>
      </c>
      <c r="AK815" s="245" t="s">
        <v>406</v>
      </c>
      <c r="AL815" s="245" t="s">
        <v>406</v>
      </c>
      <c r="AM815" s="245" t="s">
        <v>406</v>
      </c>
      <c r="AN815" s="245" t="s">
        <v>406</v>
      </c>
      <c r="AO815" s="245" t="s">
        <v>406</v>
      </c>
      <c r="AP815" s="245" t="s">
        <v>406</v>
      </c>
    </row>
    <row r="816" spans="1:42" x14ac:dyDescent="0.3">
      <c r="A816" s="245">
        <v>122807</v>
      </c>
      <c r="B816" s="245" t="s">
        <v>549</v>
      </c>
      <c r="C816" s="245" t="s">
        <v>234</v>
      </c>
      <c r="D816" s="245" t="s">
        <v>234</v>
      </c>
      <c r="E816" s="245" t="s">
        <v>232</v>
      </c>
      <c r="F816" s="245" t="s">
        <v>234</v>
      </c>
      <c r="G816" s="245" t="s">
        <v>234</v>
      </c>
      <c r="H816" s="245" t="s">
        <v>234</v>
      </c>
      <c r="I816" s="245" t="s">
        <v>234</v>
      </c>
      <c r="J816" s="245" t="s">
        <v>234</v>
      </c>
      <c r="K816" s="245" t="s">
        <v>234</v>
      </c>
      <c r="L816" s="245" t="s">
        <v>234</v>
      </c>
      <c r="M816" s="245" t="s">
        <v>234</v>
      </c>
      <c r="N816" s="245" t="s">
        <v>234</v>
      </c>
      <c r="O816" s="245" t="s">
        <v>233</v>
      </c>
      <c r="P816" s="245" t="s">
        <v>234</v>
      </c>
      <c r="Q816" s="245" t="s">
        <v>233</v>
      </c>
      <c r="R816" s="245" t="s">
        <v>234</v>
      </c>
      <c r="S816" s="245" t="s">
        <v>234</v>
      </c>
      <c r="T816" s="245" t="s">
        <v>234</v>
      </c>
      <c r="U816" s="245" t="s">
        <v>234</v>
      </c>
      <c r="V816" s="245" t="s">
        <v>234</v>
      </c>
      <c r="W816" s="245" t="s">
        <v>406</v>
      </c>
      <c r="X816" s="245" t="s">
        <v>406</v>
      </c>
      <c r="Y816" s="245" t="s">
        <v>406</v>
      </c>
      <c r="Z816" s="245" t="s">
        <v>406</v>
      </c>
      <c r="AA816" s="245" t="s">
        <v>406</v>
      </c>
      <c r="AB816" s="245" t="s">
        <v>406</v>
      </c>
      <c r="AC816" s="245" t="s">
        <v>406</v>
      </c>
      <c r="AD816" s="245" t="s">
        <v>406</v>
      </c>
      <c r="AE816" s="245" t="s">
        <v>406</v>
      </c>
      <c r="AF816" s="245" t="s">
        <v>406</v>
      </c>
      <c r="AG816" s="245" t="s">
        <v>406</v>
      </c>
      <c r="AH816" s="245" t="s">
        <v>406</v>
      </c>
      <c r="AI816" s="245" t="s">
        <v>406</v>
      </c>
      <c r="AJ816" s="245" t="s">
        <v>406</v>
      </c>
      <c r="AK816" s="245" t="s">
        <v>406</v>
      </c>
      <c r="AL816" s="245" t="s">
        <v>406</v>
      </c>
      <c r="AM816" s="245" t="s">
        <v>406</v>
      </c>
      <c r="AN816" s="245" t="s">
        <v>406</v>
      </c>
      <c r="AO816" s="245" t="s">
        <v>406</v>
      </c>
      <c r="AP816" s="245" t="s">
        <v>406</v>
      </c>
    </row>
    <row r="817" spans="1:42" x14ac:dyDescent="0.3">
      <c r="A817" s="245">
        <v>122815</v>
      </c>
      <c r="B817" s="245" t="s">
        <v>549</v>
      </c>
      <c r="C817" s="245" t="s">
        <v>234</v>
      </c>
      <c r="D817" s="245" t="s">
        <v>232</v>
      </c>
      <c r="E817" s="245" t="s">
        <v>232</v>
      </c>
      <c r="F817" s="245" t="s">
        <v>234</v>
      </c>
      <c r="G817" s="245" t="s">
        <v>232</v>
      </c>
      <c r="H817" s="245" t="s">
        <v>234</v>
      </c>
      <c r="I817" s="245" t="s">
        <v>232</v>
      </c>
      <c r="J817" s="245" t="s">
        <v>234</v>
      </c>
      <c r="K817" s="245" t="s">
        <v>234</v>
      </c>
      <c r="L817" s="245" t="s">
        <v>232</v>
      </c>
      <c r="M817" s="245" t="s">
        <v>234</v>
      </c>
      <c r="N817" s="245" t="s">
        <v>234</v>
      </c>
      <c r="O817" s="245" t="s">
        <v>234</v>
      </c>
      <c r="P817" s="245" t="s">
        <v>234</v>
      </c>
      <c r="Q817" s="245" t="s">
        <v>232</v>
      </c>
      <c r="R817" s="245" t="s">
        <v>233</v>
      </c>
      <c r="S817" s="245" t="s">
        <v>234</v>
      </c>
      <c r="T817" s="245" t="s">
        <v>234</v>
      </c>
      <c r="U817" s="245" t="s">
        <v>234</v>
      </c>
      <c r="V817" s="245" t="s">
        <v>234</v>
      </c>
      <c r="W817" s="245" t="s">
        <v>406</v>
      </c>
      <c r="X817" s="245" t="s">
        <v>406</v>
      </c>
      <c r="Y817" s="245" t="s">
        <v>406</v>
      </c>
      <c r="Z817" s="245" t="s">
        <v>406</v>
      </c>
      <c r="AA817" s="245" t="s">
        <v>406</v>
      </c>
      <c r="AB817" s="245" t="s">
        <v>406</v>
      </c>
      <c r="AC817" s="245" t="s">
        <v>406</v>
      </c>
      <c r="AD817" s="245" t="s">
        <v>406</v>
      </c>
      <c r="AE817" s="245" t="s">
        <v>406</v>
      </c>
      <c r="AF817" s="245" t="s">
        <v>406</v>
      </c>
      <c r="AG817" s="245" t="s">
        <v>406</v>
      </c>
      <c r="AH817" s="245" t="s">
        <v>406</v>
      </c>
      <c r="AI817" s="245" t="s">
        <v>406</v>
      </c>
      <c r="AJ817" s="245" t="s">
        <v>406</v>
      </c>
      <c r="AK817" s="245" t="s">
        <v>406</v>
      </c>
      <c r="AL817" s="245" t="s">
        <v>406</v>
      </c>
      <c r="AM817" s="245" t="s">
        <v>406</v>
      </c>
      <c r="AN817" s="245" t="s">
        <v>406</v>
      </c>
      <c r="AO817" s="245" t="s">
        <v>406</v>
      </c>
      <c r="AP817" s="245" t="s">
        <v>406</v>
      </c>
    </row>
    <row r="818" spans="1:42" x14ac:dyDescent="0.3">
      <c r="A818" s="245">
        <v>122816</v>
      </c>
      <c r="B818" s="245" t="s">
        <v>549</v>
      </c>
      <c r="C818" s="245" t="s">
        <v>234</v>
      </c>
      <c r="D818" s="245" t="s">
        <v>234</v>
      </c>
      <c r="E818" s="245" t="s">
        <v>234</v>
      </c>
      <c r="F818" s="245" t="s">
        <v>234</v>
      </c>
      <c r="G818" s="245" t="s">
        <v>234</v>
      </c>
      <c r="H818" s="245" t="s">
        <v>234</v>
      </c>
      <c r="I818" s="245" t="s">
        <v>234</v>
      </c>
      <c r="J818" s="245" t="s">
        <v>234</v>
      </c>
      <c r="K818" s="245" t="s">
        <v>233</v>
      </c>
      <c r="L818" s="245" t="s">
        <v>234</v>
      </c>
      <c r="M818" s="245" t="s">
        <v>234</v>
      </c>
      <c r="N818" s="245" t="s">
        <v>234</v>
      </c>
      <c r="O818" s="245" t="s">
        <v>234</v>
      </c>
      <c r="P818" s="245" t="s">
        <v>234</v>
      </c>
      <c r="Q818" s="245" t="s">
        <v>234</v>
      </c>
      <c r="R818" s="245" t="s">
        <v>233</v>
      </c>
      <c r="S818" s="245" t="s">
        <v>233</v>
      </c>
      <c r="T818" s="245" t="s">
        <v>233</v>
      </c>
      <c r="U818" s="245" t="s">
        <v>233</v>
      </c>
      <c r="V818" s="245" t="s">
        <v>233</v>
      </c>
      <c r="W818" s="245" t="s">
        <v>406</v>
      </c>
      <c r="X818" s="245" t="s">
        <v>406</v>
      </c>
      <c r="Y818" s="245" t="s">
        <v>406</v>
      </c>
      <c r="Z818" s="245" t="s">
        <v>406</v>
      </c>
      <c r="AA818" s="245" t="s">
        <v>406</v>
      </c>
      <c r="AB818" s="245" t="s">
        <v>406</v>
      </c>
      <c r="AC818" s="245" t="s">
        <v>406</v>
      </c>
      <c r="AD818" s="245" t="s">
        <v>406</v>
      </c>
      <c r="AE818" s="245" t="s">
        <v>406</v>
      </c>
      <c r="AF818" s="245" t="s">
        <v>406</v>
      </c>
      <c r="AG818" s="245" t="s">
        <v>406</v>
      </c>
      <c r="AH818" s="245" t="s">
        <v>406</v>
      </c>
      <c r="AI818" s="245" t="s">
        <v>406</v>
      </c>
      <c r="AJ818" s="245" t="s">
        <v>406</v>
      </c>
      <c r="AK818" s="245" t="s">
        <v>406</v>
      </c>
      <c r="AL818" s="245" t="s">
        <v>406</v>
      </c>
      <c r="AM818" s="245" t="s">
        <v>406</v>
      </c>
      <c r="AN818" s="245" t="s">
        <v>406</v>
      </c>
      <c r="AO818" s="245" t="s">
        <v>406</v>
      </c>
      <c r="AP818" s="245" t="s">
        <v>406</v>
      </c>
    </row>
    <row r="819" spans="1:42" x14ac:dyDescent="0.3">
      <c r="A819" s="245">
        <v>122817</v>
      </c>
      <c r="B819" s="245" t="s">
        <v>549</v>
      </c>
      <c r="C819" s="245" t="s">
        <v>234</v>
      </c>
      <c r="D819" s="245" t="s">
        <v>234</v>
      </c>
      <c r="E819" s="245" t="s">
        <v>232</v>
      </c>
      <c r="F819" s="245" t="s">
        <v>234</v>
      </c>
      <c r="G819" s="245" t="s">
        <v>232</v>
      </c>
      <c r="H819" s="245" t="s">
        <v>234</v>
      </c>
      <c r="I819" s="245" t="s">
        <v>234</v>
      </c>
      <c r="J819" s="245" t="s">
        <v>234</v>
      </c>
      <c r="K819" s="245" t="s">
        <v>234</v>
      </c>
      <c r="L819" s="245" t="s">
        <v>233</v>
      </c>
      <c r="M819" s="245" t="s">
        <v>234</v>
      </c>
      <c r="N819" s="245" t="s">
        <v>234</v>
      </c>
      <c r="O819" s="245" t="s">
        <v>233</v>
      </c>
      <c r="P819" s="245" t="s">
        <v>234</v>
      </c>
      <c r="Q819" s="245" t="s">
        <v>233</v>
      </c>
      <c r="R819" s="245" t="s">
        <v>234</v>
      </c>
      <c r="S819" s="245" t="s">
        <v>234</v>
      </c>
      <c r="T819" s="245" t="s">
        <v>234</v>
      </c>
      <c r="U819" s="245" t="s">
        <v>234</v>
      </c>
      <c r="V819" s="245" t="s">
        <v>234</v>
      </c>
      <c r="W819" s="245" t="s">
        <v>406</v>
      </c>
      <c r="X819" s="245" t="s">
        <v>406</v>
      </c>
      <c r="Y819" s="245" t="s">
        <v>406</v>
      </c>
      <c r="Z819" s="245" t="s">
        <v>406</v>
      </c>
      <c r="AA819" s="245" t="s">
        <v>406</v>
      </c>
      <c r="AB819" s="245" t="s">
        <v>406</v>
      </c>
      <c r="AC819" s="245" t="s">
        <v>406</v>
      </c>
      <c r="AD819" s="245" t="s">
        <v>406</v>
      </c>
      <c r="AE819" s="245" t="s">
        <v>406</v>
      </c>
      <c r="AF819" s="245" t="s">
        <v>406</v>
      </c>
      <c r="AG819" s="245" t="s">
        <v>406</v>
      </c>
      <c r="AH819" s="245" t="s">
        <v>406</v>
      </c>
      <c r="AI819" s="245" t="s">
        <v>406</v>
      </c>
      <c r="AJ819" s="245" t="s">
        <v>406</v>
      </c>
      <c r="AK819" s="245" t="s">
        <v>406</v>
      </c>
      <c r="AL819" s="245" t="s">
        <v>406</v>
      </c>
      <c r="AM819" s="245" t="s">
        <v>406</v>
      </c>
      <c r="AN819" s="245" t="s">
        <v>406</v>
      </c>
      <c r="AO819" s="245" t="s">
        <v>406</v>
      </c>
      <c r="AP819" s="245" t="s">
        <v>406</v>
      </c>
    </row>
    <row r="820" spans="1:42" x14ac:dyDescent="0.3">
      <c r="A820" s="245">
        <v>122819</v>
      </c>
      <c r="B820" s="245" t="s">
        <v>549</v>
      </c>
      <c r="C820" s="245" t="s">
        <v>234</v>
      </c>
      <c r="D820" s="245" t="s">
        <v>234</v>
      </c>
      <c r="E820" s="245" t="s">
        <v>233</v>
      </c>
      <c r="F820" s="245" t="s">
        <v>234</v>
      </c>
      <c r="G820" s="245" t="s">
        <v>233</v>
      </c>
      <c r="H820" s="245" t="s">
        <v>234</v>
      </c>
      <c r="I820" s="245" t="s">
        <v>234</v>
      </c>
      <c r="J820" s="245" t="s">
        <v>234</v>
      </c>
      <c r="K820" s="245" t="s">
        <v>234</v>
      </c>
      <c r="L820" s="245" t="s">
        <v>234</v>
      </c>
      <c r="M820" s="245" t="s">
        <v>234</v>
      </c>
      <c r="N820" s="245" t="s">
        <v>234</v>
      </c>
      <c r="O820" s="245" t="s">
        <v>233</v>
      </c>
      <c r="P820" s="245" t="s">
        <v>233</v>
      </c>
      <c r="Q820" s="245" t="s">
        <v>233</v>
      </c>
      <c r="R820" s="245" t="s">
        <v>234</v>
      </c>
      <c r="S820" s="245" t="s">
        <v>233</v>
      </c>
      <c r="T820" s="245" t="s">
        <v>233</v>
      </c>
      <c r="U820" s="245" t="s">
        <v>234</v>
      </c>
      <c r="V820" s="245" t="s">
        <v>234</v>
      </c>
      <c r="W820" s="245" t="s">
        <v>406</v>
      </c>
      <c r="X820" s="245" t="s">
        <v>406</v>
      </c>
      <c r="Y820" s="245" t="s">
        <v>406</v>
      </c>
      <c r="Z820" s="245" t="s">
        <v>406</v>
      </c>
      <c r="AA820" s="245" t="s">
        <v>406</v>
      </c>
      <c r="AB820" s="245" t="s">
        <v>406</v>
      </c>
      <c r="AC820" s="245" t="s">
        <v>406</v>
      </c>
      <c r="AD820" s="245" t="s">
        <v>406</v>
      </c>
      <c r="AE820" s="245" t="s">
        <v>406</v>
      </c>
      <c r="AF820" s="245" t="s">
        <v>406</v>
      </c>
      <c r="AG820" s="245" t="s">
        <v>406</v>
      </c>
      <c r="AH820" s="245" t="s">
        <v>406</v>
      </c>
      <c r="AI820" s="245" t="s">
        <v>406</v>
      </c>
      <c r="AJ820" s="245" t="s">
        <v>406</v>
      </c>
      <c r="AK820" s="245" t="s">
        <v>406</v>
      </c>
      <c r="AL820" s="245" t="s">
        <v>406</v>
      </c>
      <c r="AM820" s="245" t="s">
        <v>406</v>
      </c>
      <c r="AN820" s="245" t="s">
        <v>406</v>
      </c>
      <c r="AO820" s="245" t="s">
        <v>406</v>
      </c>
      <c r="AP820" s="245" t="s">
        <v>406</v>
      </c>
    </row>
    <row r="821" spans="1:42" x14ac:dyDescent="0.3">
      <c r="A821" s="245">
        <v>122820</v>
      </c>
      <c r="B821" s="245" t="s">
        <v>549</v>
      </c>
      <c r="C821" s="245" t="s">
        <v>234</v>
      </c>
      <c r="D821" s="245" t="s">
        <v>234</v>
      </c>
      <c r="E821" s="245" t="s">
        <v>234</v>
      </c>
      <c r="F821" s="245" t="s">
        <v>234</v>
      </c>
      <c r="G821" s="245" t="s">
        <v>232</v>
      </c>
      <c r="H821" s="245" t="s">
        <v>233</v>
      </c>
      <c r="I821" s="245" t="s">
        <v>233</v>
      </c>
      <c r="J821" s="245" t="s">
        <v>234</v>
      </c>
      <c r="K821" s="245" t="s">
        <v>233</v>
      </c>
      <c r="L821" s="245" t="s">
        <v>233</v>
      </c>
      <c r="M821" s="245" t="s">
        <v>233</v>
      </c>
      <c r="N821" s="245" t="s">
        <v>233</v>
      </c>
      <c r="O821" s="245" t="s">
        <v>233</v>
      </c>
      <c r="P821" s="245" t="s">
        <v>233</v>
      </c>
      <c r="Q821" s="245" t="s">
        <v>233</v>
      </c>
      <c r="R821" s="245" t="s">
        <v>233</v>
      </c>
      <c r="S821" s="245" t="s">
        <v>233</v>
      </c>
      <c r="T821" s="245" t="s">
        <v>233</v>
      </c>
      <c r="U821" s="245" t="s">
        <v>233</v>
      </c>
      <c r="V821" s="245" t="s">
        <v>233</v>
      </c>
    </row>
    <row r="822" spans="1:42" x14ac:dyDescent="0.3">
      <c r="A822" s="245">
        <v>122827</v>
      </c>
      <c r="B822" s="245" t="s">
        <v>549</v>
      </c>
      <c r="C822" s="245" t="s">
        <v>234</v>
      </c>
      <c r="D822" s="245" t="s">
        <v>232</v>
      </c>
      <c r="E822" s="245" t="s">
        <v>232</v>
      </c>
      <c r="F822" s="245" t="s">
        <v>234</v>
      </c>
      <c r="G822" s="245" t="s">
        <v>232</v>
      </c>
      <c r="H822" s="245" t="s">
        <v>234</v>
      </c>
      <c r="I822" s="245" t="s">
        <v>234</v>
      </c>
      <c r="J822" s="245" t="s">
        <v>232</v>
      </c>
      <c r="K822" s="245" t="s">
        <v>234</v>
      </c>
      <c r="L822" s="245" t="s">
        <v>234</v>
      </c>
      <c r="M822" s="245" t="s">
        <v>234</v>
      </c>
      <c r="N822" s="245" t="s">
        <v>234</v>
      </c>
      <c r="O822" s="245" t="s">
        <v>234</v>
      </c>
      <c r="P822" s="245" t="s">
        <v>234</v>
      </c>
      <c r="Q822" s="245" t="s">
        <v>234</v>
      </c>
      <c r="R822" s="245" t="s">
        <v>233</v>
      </c>
      <c r="S822" s="245" t="s">
        <v>233</v>
      </c>
      <c r="T822" s="245" t="s">
        <v>233</v>
      </c>
      <c r="U822" s="245" t="s">
        <v>233</v>
      </c>
      <c r="V822" s="245" t="s">
        <v>233</v>
      </c>
      <c r="W822" s="245" t="s">
        <v>406</v>
      </c>
      <c r="X822" s="245" t="s">
        <v>406</v>
      </c>
      <c r="Y822" s="245" t="s">
        <v>406</v>
      </c>
      <c r="Z822" s="245" t="s">
        <v>406</v>
      </c>
      <c r="AA822" s="245" t="s">
        <v>406</v>
      </c>
      <c r="AB822" s="245" t="s">
        <v>406</v>
      </c>
      <c r="AC822" s="245" t="s">
        <v>406</v>
      </c>
      <c r="AD822" s="245" t="s">
        <v>406</v>
      </c>
      <c r="AE822" s="245" t="s">
        <v>406</v>
      </c>
      <c r="AF822" s="245" t="s">
        <v>406</v>
      </c>
      <c r="AG822" s="245" t="s">
        <v>406</v>
      </c>
      <c r="AH822" s="245" t="s">
        <v>406</v>
      </c>
      <c r="AI822" s="245" t="s">
        <v>406</v>
      </c>
      <c r="AJ822" s="245" t="s">
        <v>406</v>
      </c>
      <c r="AK822" s="245" t="s">
        <v>406</v>
      </c>
      <c r="AL822" s="245" t="s">
        <v>406</v>
      </c>
      <c r="AM822" s="245" t="s">
        <v>406</v>
      </c>
      <c r="AN822" s="245" t="s">
        <v>406</v>
      </c>
      <c r="AO822" s="245" t="s">
        <v>406</v>
      </c>
      <c r="AP822" s="245" t="s">
        <v>406</v>
      </c>
    </row>
    <row r="823" spans="1:42" x14ac:dyDescent="0.3">
      <c r="A823" s="245">
        <v>122830</v>
      </c>
      <c r="B823" s="245" t="s">
        <v>549</v>
      </c>
      <c r="C823" s="245" t="s">
        <v>234</v>
      </c>
      <c r="D823" s="245" t="s">
        <v>234</v>
      </c>
      <c r="E823" s="245" t="s">
        <v>234</v>
      </c>
      <c r="F823" s="245" t="s">
        <v>234</v>
      </c>
      <c r="G823" s="245" t="s">
        <v>234</v>
      </c>
      <c r="H823" s="245" t="s">
        <v>234</v>
      </c>
      <c r="I823" s="245" t="s">
        <v>234</v>
      </c>
      <c r="J823" s="245" t="s">
        <v>234</v>
      </c>
      <c r="K823" s="245" t="s">
        <v>234</v>
      </c>
      <c r="L823" s="245" t="s">
        <v>234</v>
      </c>
      <c r="M823" s="245" t="s">
        <v>233</v>
      </c>
      <c r="N823" s="245" t="s">
        <v>234</v>
      </c>
      <c r="O823" s="245" t="s">
        <v>233</v>
      </c>
      <c r="P823" s="245" t="s">
        <v>233</v>
      </c>
      <c r="Q823" s="245" t="s">
        <v>234</v>
      </c>
      <c r="R823" s="245" t="s">
        <v>233</v>
      </c>
      <c r="S823" s="245" t="s">
        <v>233</v>
      </c>
      <c r="T823" s="245" t="s">
        <v>233</v>
      </c>
      <c r="U823" s="245" t="s">
        <v>233</v>
      </c>
      <c r="V823" s="245" t="s">
        <v>233</v>
      </c>
      <c r="W823" s="245" t="s">
        <v>406</v>
      </c>
      <c r="X823" s="245" t="s">
        <v>406</v>
      </c>
      <c r="Y823" s="245" t="s">
        <v>406</v>
      </c>
      <c r="Z823" s="245" t="s">
        <v>406</v>
      </c>
      <c r="AA823" s="245" t="s">
        <v>406</v>
      </c>
      <c r="AB823" s="245" t="s">
        <v>406</v>
      </c>
      <c r="AC823" s="245" t="s">
        <v>406</v>
      </c>
      <c r="AD823" s="245" t="s">
        <v>406</v>
      </c>
      <c r="AE823" s="245" t="s">
        <v>406</v>
      </c>
      <c r="AF823" s="245" t="s">
        <v>406</v>
      </c>
      <c r="AG823" s="245" t="s">
        <v>406</v>
      </c>
      <c r="AH823" s="245" t="s">
        <v>406</v>
      </c>
      <c r="AI823" s="245" t="s">
        <v>406</v>
      </c>
      <c r="AJ823" s="245" t="s">
        <v>406</v>
      </c>
      <c r="AK823" s="245" t="s">
        <v>406</v>
      </c>
      <c r="AL823" s="245" t="s">
        <v>406</v>
      </c>
      <c r="AM823" s="245" t="s">
        <v>406</v>
      </c>
      <c r="AN823" s="245" t="s">
        <v>406</v>
      </c>
      <c r="AO823" s="245" t="s">
        <v>406</v>
      </c>
      <c r="AP823" s="245" t="s">
        <v>406</v>
      </c>
    </row>
    <row r="824" spans="1:42" x14ac:dyDescent="0.3">
      <c r="A824" s="245">
        <v>122836</v>
      </c>
      <c r="B824" s="245" t="s">
        <v>549</v>
      </c>
      <c r="C824" s="245" t="s">
        <v>234</v>
      </c>
      <c r="D824" s="245" t="s">
        <v>234</v>
      </c>
      <c r="E824" s="245" t="s">
        <v>232</v>
      </c>
      <c r="F824" s="245" t="s">
        <v>234</v>
      </c>
      <c r="G824" s="245" t="s">
        <v>234</v>
      </c>
      <c r="H824" s="245" t="s">
        <v>234</v>
      </c>
      <c r="I824" s="245" t="s">
        <v>233</v>
      </c>
      <c r="J824" s="245" t="s">
        <v>234</v>
      </c>
      <c r="K824" s="245" t="s">
        <v>234</v>
      </c>
      <c r="L824" s="245" t="s">
        <v>234</v>
      </c>
      <c r="M824" s="245" t="s">
        <v>234</v>
      </c>
      <c r="N824" s="245" t="s">
        <v>234</v>
      </c>
      <c r="O824" s="245" t="s">
        <v>234</v>
      </c>
      <c r="P824" s="245" t="s">
        <v>233</v>
      </c>
      <c r="Q824" s="245" t="s">
        <v>232</v>
      </c>
      <c r="R824" s="245" t="s">
        <v>233</v>
      </c>
      <c r="S824" s="245" t="s">
        <v>234</v>
      </c>
      <c r="T824" s="245" t="s">
        <v>233</v>
      </c>
      <c r="U824" s="245" t="s">
        <v>233</v>
      </c>
      <c r="V824" s="245" t="s">
        <v>233</v>
      </c>
      <c r="W824" s="245" t="s">
        <v>406</v>
      </c>
      <c r="X824" s="245" t="s">
        <v>406</v>
      </c>
      <c r="Y824" s="245" t="s">
        <v>406</v>
      </c>
      <c r="Z824" s="245" t="s">
        <v>406</v>
      </c>
      <c r="AA824" s="245" t="s">
        <v>406</v>
      </c>
      <c r="AB824" s="245" t="s">
        <v>406</v>
      </c>
      <c r="AC824" s="245" t="s">
        <v>406</v>
      </c>
      <c r="AD824" s="245" t="s">
        <v>406</v>
      </c>
      <c r="AE824" s="245" t="s">
        <v>406</v>
      </c>
      <c r="AF824" s="245" t="s">
        <v>406</v>
      </c>
      <c r="AG824" s="245" t="s">
        <v>406</v>
      </c>
      <c r="AH824" s="245" t="s">
        <v>406</v>
      </c>
      <c r="AI824" s="245" t="s">
        <v>406</v>
      </c>
      <c r="AJ824" s="245" t="s">
        <v>406</v>
      </c>
      <c r="AK824" s="245" t="s">
        <v>406</v>
      </c>
      <c r="AL824" s="245" t="s">
        <v>406</v>
      </c>
      <c r="AM824" s="245" t="s">
        <v>406</v>
      </c>
      <c r="AN824" s="245" t="s">
        <v>406</v>
      </c>
      <c r="AO824" s="245" t="s">
        <v>406</v>
      </c>
      <c r="AP824" s="245" t="s">
        <v>406</v>
      </c>
    </row>
    <row r="825" spans="1:42" x14ac:dyDescent="0.3">
      <c r="A825" s="245">
        <v>122846</v>
      </c>
      <c r="B825" s="245" t="s">
        <v>549</v>
      </c>
      <c r="C825" s="245" t="s">
        <v>234</v>
      </c>
      <c r="D825" s="245" t="s">
        <v>234</v>
      </c>
      <c r="E825" s="245" t="s">
        <v>232</v>
      </c>
      <c r="F825" s="245" t="s">
        <v>234</v>
      </c>
      <c r="G825" s="245" t="s">
        <v>234</v>
      </c>
      <c r="H825" s="245" t="s">
        <v>234</v>
      </c>
      <c r="I825" s="245" t="s">
        <v>232</v>
      </c>
      <c r="J825" s="245" t="s">
        <v>234</v>
      </c>
      <c r="K825" s="245" t="s">
        <v>234</v>
      </c>
      <c r="L825" s="245" t="s">
        <v>234</v>
      </c>
      <c r="M825" s="245" t="s">
        <v>232</v>
      </c>
      <c r="N825" s="245" t="s">
        <v>232</v>
      </c>
      <c r="O825" s="245" t="s">
        <v>233</v>
      </c>
      <c r="P825" s="245" t="s">
        <v>234</v>
      </c>
      <c r="Q825" s="245" t="s">
        <v>232</v>
      </c>
      <c r="R825" s="245" t="s">
        <v>234</v>
      </c>
      <c r="S825" s="245" t="s">
        <v>234</v>
      </c>
      <c r="T825" s="245" t="s">
        <v>233</v>
      </c>
      <c r="U825" s="245" t="s">
        <v>234</v>
      </c>
      <c r="V825" s="245" t="s">
        <v>234</v>
      </c>
      <c r="W825" s="245" t="s">
        <v>406</v>
      </c>
      <c r="X825" s="245" t="s">
        <v>406</v>
      </c>
      <c r="Y825" s="245" t="s">
        <v>406</v>
      </c>
      <c r="Z825" s="245" t="s">
        <v>406</v>
      </c>
      <c r="AA825" s="245" t="s">
        <v>406</v>
      </c>
      <c r="AB825" s="245" t="s">
        <v>406</v>
      </c>
      <c r="AC825" s="245" t="s">
        <v>406</v>
      </c>
      <c r="AD825" s="245" t="s">
        <v>406</v>
      </c>
      <c r="AE825" s="245" t="s">
        <v>406</v>
      </c>
      <c r="AF825" s="245" t="s">
        <v>406</v>
      </c>
      <c r="AG825" s="245" t="s">
        <v>406</v>
      </c>
      <c r="AH825" s="245" t="s">
        <v>406</v>
      </c>
      <c r="AI825" s="245" t="s">
        <v>406</v>
      </c>
      <c r="AJ825" s="245" t="s">
        <v>406</v>
      </c>
      <c r="AK825" s="245" t="s">
        <v>406</v>
      </c>
      <c r="AL825" s="245" t="s">
        <v>406</v>
      </c>
      <c r="AM825" s="245" t="s">
        <v>406</v>
      </c>
      <c r="AN825" s="245" t="s">
        <v>406</v>
      </c>
      <c r="AO825" s="245" t="s">
        <v>406</v>
      </c>
      <c r="AP825" s="245" t="s">
        <v>406</v>
      </c>
    </row>
    <row r="826" spans="1:42" x14ac:dyDescent="0.3">
      <c r="A826" s="245">
        <v>122848</v>
      </c>
      <c r="B826" s="245" t="s">
        <v>549</v>
      </c>
      <c r="C826" s="245" t="s">
        <v>234</v>
      </c>
      <c r="D826" s="245" t="s">
        <v>234</v>
      </c>
      <c r="E826" s="245" t="s">
        <v>234</v>
      </c>
      <c r="F826" s="245" t="s">
        <v>234</v>
      </c>
      <c r="G826" s="245" t="s">
        <v>234</v>
      </c>
      <c r="H826" s="245" t="s">
        <v>233</v>
      </c>
      <c r="I826" s="245" t="s">
        <v>233</v>
      </c>
      <c r="J826" s="245" t="s">
        <v>234</v>
      </c>
      <c r="K826" s="245" t="s">
        <v>234</v>
      </c>
      <c r="L826" s="245" t="s">
        <v>234</v>
      </c>
      <c r="M826" s="245" t="s">
        <v>234</v>
      </c>
      <c r="N826" s="245" t="s">
        <v>233</v>
      </c>
      <c r="O826" s="245" t="s">
        <v>233</v>
      </c>
      <c r="P826" s="245" t="s">
        <v>233</v>
      </c>
      <c r="Q826" s="245" t="s">
        <v>233</v>
      </c>
      <c r="R826" s="245" t="s">
        <v>233</v>
      </c>
      <c r="S826" s="245" t="s">
        <v>233</v>
      </c>
      <c r="T826" s="245" t="s">
        <v>233</v>
      </c>
      <c r="U826" s="245" t="s">
        <v>233</v>
      </c>
      <c r="V826" s="245" t="s">
        <v>233</v>
      </c>
    </row>
    <row r="827" spans="1:42" x14ac:dyDescent="0.3">
      <c r="A827" s="245">
        <v>122850</v>
      </c>
      <c r="B827" s="245" t="s">
        <v>549</v>
      </c>
      <c r="C827" s="245" t="s">
        <v>234</v>
      </c>
      <c r="D827" s="245" t="s">
        <v>232</v>
      </c>
      <c r="E827" s="245" t="s">
        <v>234</v>
      </c>
      <c r="F827" s="245" t="s">
        <v>232</v>
      </c>
      <c r="G827" s="245" t="s">
        <v>234</v>
      </c>
      <c r="H827" s="245" t="s">
        <v>234</v>
      </c>
      <c r="I827" s="245" t="s">
        <v>234</v>
      </c>
      <c r="J827" s="245" t="s">
        <v>234</v>
      </c>
      <c r="K827" s="245" t="s">
        <v>232</v>
      </c>
      <c r="L827" s="245" t="s">
        <v>234</v>
      </c>
      <c r="M827" s="245" t="s">
        <v>234</v>
      </c>
      <c r="N827" s="245" t="s">
        <v>234</v>
      </c>
      <c r="O827" s="245" t="s">
        <v>234</v>
      </c>
      <c r="P827" s="245" t="s">
        <v>234</v>
      </c>
      <c r="Q827" s="245" t="s">
        <v>234</v>
      </c>
      <c r="R827" s="245" t="s">
        <v>233</v>
      </c>
      <c r="S827" s="245" t="s">
        <v>233</v>
      </c>
      <c r="T827" s="245" t="s">
        <v>233</v>
      </c>
      <c r="U827" s="245" t="s">
        <v>233</v>
      </c>
      <c r="V827" s="245" t="s">
        <v>233</v>
      </c>
      <c r="W827" s="245" t="s">
        <v>406</v>
      </c>
      <c r="X827" s="245" t="s">
        <v>406</v>
      </c>
      <c r="Y827" s="245" t="s">
        <v>406</v>
      </c>
      <c r="Z827" s="245" t="s">
        <v>406</v>
      </c>
      <c r="AA827" s="245" t="s">
        <v>406</v>
      </c>
      <c r="AB827" s="245" t="s">
        <v>406</v>
      </c>
      <c r="AC827" s="245" t="s">
        <v>406</v>
      </c>
      <c r="AD827" s="245" t="s">
        <v>406</v>
      </c>
      <c r="AE827" s="245" t="s">
        <v>406</v>
      </c>
      <c r="AF827" s="245" t="s">
        <v>406</v>
      </c>
      <c r="AG827" s="245" t="s">
        <v>406</v>
      </c>
      <c r="AH827" s="245" t="s">
        <v>406</v>
      </c>
      <c r="AI827" s="245" t="s">
        <v>406</v>
      </c>
      <c r="AJ827" s="245" t="s">
        <v>406</v>
      </c>
      <c r="AK827" s="245" t="s">
        <v>406</v>
      </c>
      <c r="AL827" s="245" t="s">
        <v>406</v>
      </c>
      <c r="AM827" s="245" t="s">
        <v>406</v>
      </c>
      <c r="AN827" s="245" t="s">
        <v>406</v>
      </c>
      <c r="AO827" s="245" t="s">
        <v>406</v>
      </c>
      <c r="AP827" s="245" t="s">
        <v>406</v>
      </c>
    </row>
    <row r="828" spans="1:42" x14ac:dyDescent="0.3">
      <c r="A828" s="245">
        <v>122863</v>
      </c>
      <c r="B828" s="245" t="s">
        <v>549</v>
      </c>
      <c r="C828" s="245" t="s">
        <v>234</v>
      </c>
      <c r="D828" s="245" t="s">
        <v>234</v>
      </c>
      <c r="E828" s="245" t="s">
        <v>234</v>
      </c>
      <c r="F828" s="245" t="s">
        <v>232</v>
      </c>
      <c r="G828" s="245" t="s">
        <v>234</v>
      </c>
      <c r="H828" s="245" t="s">
        <v>234</v>
      </c>
      <c r="I828" s="245" t="s">
        <v>234</v>
      </c>
      <c r="J828" s="245" t="s">
        <v>234</v>
      </c>
      <c r="K828" s="245" t="s">
        <v>234</v>
      </c>
      <c r="L828" s="245" t="s">
        <v>234</v>
      </c>
      <c r="M828" s="245" t="s">
        <v>234</v>
      </c>
      <c r="N828" s="245" t="s">
        <v>234</v>
      </c>
      <c r="O828" s="245" t="s">
        <v>234</v>
      </c>
      <c r="P828" s="245" t="s">
        <v>234</v>
      </c>
      <c r="Q828" s="245" t="s">
        <v>234</v>
      </c>
      <c r="R828" s="245" t="s">
        <v>233</v>
      </c>
      <c r="S828" s="245" t="s">
        <v>233</v>
      </c>
      <c r="T828" s="245" t="s">
        <v>233</v>
      </c>
      <c r="U828" s="245" t="s">
        <v>233</v>
      </c>
      <c r="V828" s="245" t="s">
        <v>233</v>
      </c>
      <c r="W828" s="245" t="s">
        <v>406</v>
      </c>
      <c r="X828" s="245" t="s">
        <v>406</v>
      </c>
      <c r="Y828" s="245" t="s">
        <v>406</v>
      </c>
      <c r="Z828" s="245" t="s">
        <v>406</v>
      </c>
      <c r="AA828" s="245" t="s">
        <v>406</v>
      </c>
      <c r="AB828" s="245" t="s">
        <v>406</v>
      </c>
      <c r="AC828" s="245" t="s">
        <v>406</v>
      </c>
      <c r="AD828" s="245" t="s">
        <v>406</v>
      </c>
      <c r="AE828" s="245" t="s">
        <v>406</v>
      </c>
      <c r="AF828" s="245" t="s">
        <v>406</v>
      </c>
      <c r="AG828" s="245" t="s">
        <v>406</v>
      </c>
      <c r="AH828" s="245" t="s">
        <v>406</v>
      </c>
      <c r="AI828" s="245" t="s">
        <v>406</v>
      </c>
      <c r="AJ828" s="245" t="s">
        <v>406</v>
      </c>
      <c r="AK828" s="245" t="s">
        <v>406</v>
      </c>
      <c r="AL828" s="245" t="s">
        <v>406</v>
      </c>
      <c r="AM828" s="245" t="s">
        <v>406</v>
      </c>
      <c r="AN828" s="245" t="s">
        <v>406</v>
      </c>
      <c r="AO828" s="245" t="s">
        <v>406</v>
      </c>
      <c r="AP828" s="245" t="s">
        <v>406</v>
      </c>
    </row>
    <row r="829" spans="1:42" x14ac:dyDescent="0.3">
      <c r="A829" s="245">
        <v>122864</v>
      </c>
      <c r="B829" s="245" t="s">
        <v>549</v>
      </c>
      <c r="C829" s="245" t="s">
        <v>234</v>
      </c>
      <c r="D829" s="245" t="s">
        <v>232</v>
      </c>
      <c r="E829" s="245" t="s">
        <v>234</v>
      </c>
      <c r="F829" s="245" t="s">
        <v>234</v>
      </c>
      <c r="G829" s="245" t="s">
        <v>232</v>
      </c>
      <c r="H829" s="245" t="s">
        <v>234</v>
      </c>
      <c r="I829" s="245" t="s">
        <v>234</v>
      </c>
      <c r="J829" s="245" t="s">
        <v>234</v>
      </c>
      <c r="K829" s="245" t="s">
        <v>234</v>
      </c>
      <c r="L829" s="245" t="s">
        <v>233</v>
      </c>
      <c r="M829" s="245" t="s">
        <v>234</v>
      </c>
      <c r="N829" s="245" t="s">
        <v>234</v>
      </c>
      <c r="O829" s="245" t="s">
        <v>232</v>
      </c>
      <c r="P829" s="245" t="s">
        <v>234</v>
      </c>
      <c r="Q829" s="245" t="s">
        <v>232</v>
      </c>
      <c r="R829" s="245" t="s">
        <v>234</v>
      </c>
      <c r="S829" s="245" t="s">
        <v>234</v>
      </c>
      <c r="T829" s="245" t="s">
        <v>234</v>
      </c>
      <c r="U829" s="245" t="s">
        <v>234</v>
      </c>
      <c r="V829" s="245" t="s">
        <v>234</v>
      </c>
      <c r="W829" s="245" t="s">
        <v>406</v>
      </c>
      <c r="X829" s="245" t="s">
        <v>406</v>
      </c>
      <c r="Y829" s="245" t="s">
        <v>406</v>
      </c>
      <c r="Z829" s="245" t="s">
        <v>406</v>
      </c>
      <c r="AA829" s="245" t="s">
        <v>406</v>
      </c>
      <c r="AB829" s="245" t="s">
        <v>406</v>
      </c>
      <c r="AC829" s="245" t="s">
        <v>406</v>
      </c>
      <c r="AD829" s="245" t="s">
        <v>406</v>
      </c>
      <c r="AE829" s="245" t="s">
        <v>406</v>
      </c>
      <c r="AF829" s="245" t="s">
        <v>406</v>
      </c>
      <c r="AG829" s="245" t="s">
        <v>406</v>
      </c>
      <c r="AH829" s="245" t="s">
        <v>406</v>
      </c>
      <c r="AI829" s="245" t="s">
        <v>406</v>
      </c>
      <c r="AJ829" s="245" t="s">
        <v>406</v>
      </c>
      <c r="AK829" s="245" t="s">
        <v>406</v>
      </c>
      <c r="AL829" s="245" t="s">
        <v>406</v>
      </c>
      <c r="AM829" s="245" t="s">
        <v>406</v>
      </c>
      <c r="AN829" s="245" t="s">
        <v>406</v>
      </c>
      <c r="AO829" s="245" t="s">
        <v>406</v>
      </c>
      <c r="AP829" s="245" t="s">
        <v>406</v>
      </c>
    </row>
    <row r="830" spans="1:42" x14ac:dyDescent="0.3">
      <c r="A830" s="245">
        <v>122865</v>
      </c>
      <c r="B830" s="245" t="s">
        <v>549</v>
      </c>
      <c r="C830" s="245" t="s">
        <v>234</v>
      </c>
      <c r="D830" s="245" t="s">
        <v>234</v>
      </c>
      <c r="E830" s="245" t="s">
        <v>232</v>
      </c>
      <c r="F830" s="245" t="s">
        <v>234</v>
      </c>
      <c r="G830" s="245" t="s">
        <v>232</v>
      </c>
      <c r="H830" s="245" t="s">
        <v>234</v>
      </c>
      <c r="I830" s="245" t="s">
        <v>234</v>
      </c>
      <c r="J830" s="245" t="s">
        <v>234</v>
      </c>
      <c r="K830" s="245" t="s">
        <v>234</v>
      </c>
      <c r="L830" s="245" t="s">
        <v>232</v>
      </c>
      <c r="M830" s="245" t="s">
        <v>234</v>
      </c>
      <c r="N830" s="245" t="s">
        <v>234</v>
      </c>
      <c r="O830" s="245" t="s">
        <v>234</v>
      </c>
      <c r="P830" s="245" t="s">
        <v>234</v>
      </c>
      <c r="Q830" s="245" t="s">
        <v>234</v>
      </c>
      <c r="R830" s="245" t="s">
        <v>234</v>
      </c>
      <c r="S830" s="245" t="s">
        <v>234</v>
      </c>
      <c r="T830" s="245" t="s">
        <v>234</v>
      </c>
      <c r="U830" s="245" t="s">
        <v>234</v>
      </c>
      <c r="V830" s="245" t="s">
        <v>234</v>
      </c>
      <c r="W830" s="245" t="s">
        <v>406</v>
      </c>
      <c r="X830" s="245" t="s">
        <v>406</v>
      </c>
      <c r="Y830" s="245" t="s">
        <v>406</v>
      </c>
      <c r="Z830" s="245" t="s">
        <v>406</v>
      </c>
      <c r="AA830" s="245" t="s">
        <v>406</v>
      </c>
      <c r="AB830" s="245" t="s">
        <v>406</v>
      </c>
      <c r="AC830" s="245" t="s">
        <v>406</v>
      </c>
      <c r="AD830" s="245" t="s">
        <v>406</v>
      </c>
      <c r="AE830" s="245" t="s">
        <v>406</v>
      </c>
      <c r="AF830" s="245" t="s">
        <v>406</v>
      </c>
      <c r="AG830" s="245" t="s">
        <v>406</v>
      </c>
      <c r="AH830" s="245" t="s">
        <v>406</v>
      </c>
      <c r="AI830" s="245" t="s">
        <v>406</v>
      </c>
      <c r="AJ830" s="245" t="s">
        <v>406</v>
      </c>
      <c r="AK830" s="245" t="s">
        <v>406</v>
      </c>
      <c r="AL830" s="245" t="s">
        <v>406</v>
      </c>
      <c r="AM830" s="245" t="s">
        <v>406</v>
      </c>
      <c r="AN830" s="245" t="s">
        <v>406</v>
      </c>
      <c r="AO830" s="245" t="s">
        <v>406</v>
      </c>
      <c r="AP830" s="245" t="s">
        <v>406</v>
      </c>
    </row>
    <row r="831" spans="1:42" x14ac:dyDescent="0.3">
      <c r="A831" s="245">
        <v>122868</v>
      </c>
      <c r="B831" s="245" t="s">
        <v>549</v>
      </c>
      <c r="C831" s="245" t="s">
        <v>234</v>
      </c>
      <c r="D831" s="245" t="s">
        <v>232</v>
      </c>
      <c r="E831" s="245" t="s">
        <v>232</v>
      </c>
      <c r="F831" s="245" t="s">
        <v>234</v>
      </c>
      <c r="G831" s="245" t="s">
        <v>234</v>
      </c>
      <c r="H831" s="245" t="s">
        <v>234</v>
      </c>
      <c r="I831" s="245" t="s">
        <v>234</v>
      </c>
      <c r="J831" s="245" t="s">
        <v>234</v>
      </c>
      <c r="K831" s="245" t="s">
        <v>232</v>
      </c>
      <c r="L831" s="245" t="s">
        <v>234</v>
      </c>
      <c r="M831" s="245" t="s">
        <v>232</v>
      </c>
      <c r="N831" s="245" t="s">
        <v>232</v>
      </c>
      <c r="O831" s="245" t="s">
        <v>234</v>
      </c>
      <c r="P831" s="245" t="s">
        <v>234</v>
      </c>
      <c r="Q831" s="245" t="s">
        <v>234</v>
      </c>
      <c r="R831" s="245" t="s">
        <v>234</v>
      </c>
      <c r="S831" s="245" t="s">
        <v>234</v>
      </c>
      <c r="T831" s="245" t="s">
        <v>234</v>
      </c>
      <c r="U831" s="245" t="s">
        <v>234</v>
      </c>
      <c r="V831" s="245" t="s">
        <v>234</v>
      </c>
      <c r="W831" s="245" t="s">
        <v>406</v>
      </c>
      <c r="X831" s="245" t="s">
        <v>406</v>
      </c>
      <c r="Y831" s="245" t="s">
        <v>406</v>
      </c>
      <c r="Z831" s="245" t="s">
        <v>406</v>
      </c>
      <c r="AA831" s="245" t="s">
        <v>406</v>
      </c>
      <c r="AB831" s="245" t="s">
        <v>406</v>
      </c>
      <c r="AC831" s="245" t="s">
        <v>406</v>
      </c>
      <c r="AD831" s="245" t="s">
        <v>406</v>
      </c>
      <c r="AE831" s="245" t="s">
        <v>406</v>
      </c>
      <c r="AF831" s="245" t="s">
        <v>406</v>
      </c>
      <c r="AG831" s="245" t="s">
        <v>406</v>
      </c>
      <c r="AH831" s="245" t="s">
        <v>406</v>
      </c>
      <c r="AI831" s="245" t="s">
        <v>406</v>
      </c>
      <c r="AJ831" s="245" t="s">
        <v>406</v>
      </c>
      <c r="AK831" s="245" t="s">
        <v>406</v>
      </c>
      <c r="AL831" s="245" t="s">
        <v>406</v>
      </c>
      <c r="AM831" s="245" t="s">
        <v>406</v>
      </c>
      <c r="AN831" s="245" t="s">
        <v>406</v>
      </c>
      <c r="AO831" s="245" t="s">
        <v>406</v>
      </c>
      <c r="AP831" s="245" t="s">
        <v>406</v>
      </c>
    </row>
    <row r="832" spans="1:42" x14ac:dyDescent="0.3">
      <c r="A832" s="245">
        <v>122871</v>
      </c>
      <c r="B832" s="245" t="s">
        <v>549</v>
      </c>
      <c r="C832" s="245" t="s">
        <v>234</v>
      </c>
      <c r="D832" s="245" t="s">
        <v>234</v>
      </c>
      <c r="E832" s="245" t="s">
        <v>234</v>
      </c>
      <c r="F832" s="245" t="s">
        <v>234</v>
      </c>
      <c r="G832" s="245" t="s">
        <v>234</v>
      </c>
      <c r="H832" s="245" t="s">
        <v>234</v>
      </c>
      <c r="I832" s="245" t="s">
        <v>234</v>
      </c>
      <c r="J832" s="245" t="s">
        <v>234</v>
      </c>
      <c r="K832" s="245" t="s">
        <v>234</v>
      </c>
      <c r="L832" s="245" t="s">
        <v>234</v>
      </c>
      <c r="M832" s="245" t="s">
        <v>233</v>
      </c>
      <c r="N832" s="245" t="s">
        <v>233</v>
      </c>
      <c r="O832" s="245" t="s">
        <v>233</v>
      </c>
      <c r="P832" s="245" t="s">
        <v>233</v>
      </c>
      <c r="Q832" s="245" t="s">
        <v>233</v>
      </c>
      <c r="R832" s="245" t="s">
        <v>233</v>
      </c>
      <c r="S832" s="245" t="s">
        <v>233</v>
      </c>
      <c r="T832" s="245" t="s">
        <v>233</v>
      </c>
      <c r="U832" s="245" t="s">
        <v>233</v>
      </c>
      <c r="V832" s="245" t="s">
        <v>233</v>
      </c>
    </row>
    <row r="833" spans="1:42" x14ac:dyDescent="0.3">
      <c r="A833" s="245">
        <v>122875</v>
      </c>
      <c r="B833" s="245" t="s">
        <v>549</v>
      </c>
      <c r="C833" s="245" t="s">
        <v>234</v>
      </c>
      <c r="D833" s="245" t="s">
        <v>233</v>
      </c>
      <c r="E833" s="245" t="s">
        <v>234</v>
      </c>
      <c r="F833" s="245" t="s">
        <v>234</v>
      </c>
      <c r="G833" s="245" t="s">
        <v>233</v>
      </c>
      <c r="H833" s="245" t="s">
        <v>234</v>
      </c>
      <c r="I833" s="245" t="s">
        <v>233</v>
      </c>
      <c r="J833" s="245" t="s">
        <v>234</v>
      </c>
      <c r="K833" s="245" t="s">
        <v>234</v>
      </c>
      <c r="L833" s="245" t="s">
        <v>234</v>
      </c>
      <c r="M833" s="245" t="s">
        <v>234</v>
      </c>
      <c r="N833" s="245" t="s">
        <v>234</v>
      </c>
      <c r="O833" s="245" t="s">
        <v>234</v>
      </c>
      <c r="P833" s="245" t="s">
        <v>234</v>
      </c>
      <c r="Q833" s="245" t="s">
        <v>234</v>
      </c>
      <c r="R833" s="245" t="s">
        <v>233</v>
      </c>
      <c r="S833" s="245" t="s">
        <v>233</v>
      </c>
      <c r="T833" s="245" t="s">
        <v>233</v>
      </c>
      <c r="U833" s="245" t="s">
        <v>233</v>
      </c>
      <c r="V833" s="245" t="s">
        <v>233</v>
      </c>
    </row>
    <row r="834" spans="1:42" x14ac:dyDescent="0.3">
      <c r="A834" s="245">
        <v>122876</v>
      </c>
      <c r="B834" s="245" t="s">
        <v>549</v>
      </c>
      <c r="C834" s="245" t="s">
        <v>234</v>
      </c>
      <c r="D834" s="245" t="s">
        <v>234</v>
      </c>
      <c r="E834" s="245" t="s">
        <v>234</v>
      </c>
      <c r="F834" s="245" t="s">
        <v>234</v>
      </c>
      <c r="G834" s="245" t="s">
        <v>234</v>
      </c>
      <c r="H834" s="245" t="s">
        <v>234</v>
      </c>
      <c r="I834" s="245" t="s">
        <v>234</v>
      </c>
      <c r="J834" s="245" t="s">
        <v>234</v>
      </c>
      <c r="K834" s="245" t="s">
        <v>234</v>
      </c>
      <c r="L834" s="245" t="s">
        <v>234</v>
      </c>
      <c r="M834" s="245" t="s">
        <v>233</v>
      </c>
      <c r="N834" s="245" t="s">
        <v>233</v>
      </c>
      <c r="O834" s="245" t="s">
        <v>233</v>
      </c>
      <c r="P834" s="245" t="s">
        <v>233</v>
      </c>
      <c r="Q834" s="245" t="s">
        <v>233</v>
      </c>
      <c r="R834" s="245" t="s">
        <v>233</v>
      </c>
      <c r="S834" s="245" t="s">
        <v>233</v>
      </c>
      <c r="T834" s="245" t="s">
        <v>233</v>
      </c>
      <c r="U834" s="245" t="s">
        <v>233</v>
      </c>
      <c r="V834" s="245" t="s">
        <v>233</v>
      </c>
      <c r="W834" s="245" t="s">
        <v>406</v>
      </c>
      <c r="X834" s="245" t="s">
        <v>406</v>
      </c>
      <c r="Y834" s="245" t="s">
        <v>406</v>
      </c>
      <c r="Z834" s="245" t="s">
        <v>406</v>
      </c>
      <c r="AA834" s="245" t="s">
        <v>406</v>
      </c>
      <c r="AB834" s="245" t="s">
        <v>406</v>
      </c>
      <c r="AC834" s="245" t="s">
        <v>406</v>
      </c>
      <c r="AD834" s="245" t="s">
        <v>406</v>
      </c>
      <c r="AE834" s="245" t="s">
        <v>406</v>
      </c>
      <c r="AF834" s="245" t="s">
        <v>406</v>
      </c>
      <c r="AG834" s="245" t="s">
        <v>406</v>
      </c>
      <c r="AH834" s="245" t="s">
        <v>406</v>
      </c>
      <c r="AI834" s="245" t="s">
        <v>406</v>
      </c>
      <c r="AJ834" s="245" t="s">
        <v>406</v>
      </c>
      <c r="AK834" s="245" t="s">
        <v>406</v>
      </c>
      <c r="AL834" s="245" t="s">
        <v>406</v>
      </c>
      <c r="AM834" s="245" t="s">
        <v>406</v>
      </c>
      <c r="AN834" s="245" t="s">
        <v>406</v>
      </c>
      <c r="AO834" s="245" t="s">
        <v>406</v>
      </c>
      <c r="AP834" s="245" t="s">
        <v>406</v>
      </c>
    </row>
    <row r="835" spans="1:42" x14ac:dyDescent="0.3">
      <c r="A835" s="245">
        <v>122894</v>
      </c>
      <c r="B835" s="245" t="s">
        <v>549</v>
      </c>
      <c r="C835" s="245" t="s">
        <v>234</v>
      </c>
      <c r="D835" s="245" t="s">
        <v>234</v>
      </c>
      <c r="E835" s="245" t="s">
        <v>232</v>
      </c>
      <c r="F835" s="245" t="s">
        <v>232</v>
      </c>
      <c r="G835" s="245" t="s">
        <v>232</v>
      </c>
      <c r="H835" s="245" t="s">
        <v>234</v>
      </c>
      <c r="I835" s="245" t="s">
        <v>232</v>
      </c>
      <c r="J835" s="245" t="s">
        <v>234</v>
      </c>
      <c r="K835" s="245" t="s">
        <v>232</v>
      </c>
      <c r="L835" s="245" t="s">
        <v>234</v>
      </c>
      <c r="M835" s="245" t="s">
        <v>234</v>
      </c>
      <c r="N835" s="245" t="s">
        <v>234</v>
      </c>
      <c r="O835" s="245" t="s">
        <v>233</v>
      </c>
      <c r="P835" s="245" t="s">
        <v>233</v>
      </c>
      <c r="Q835" s="245" t="s">
        <v>233</v>
      </c>
      <c r="R835" s="245" t="s">
        <v>233</v>
      </c>
      <c r="S835" s="245" t="s">
        <v>233</v>
      </c>
      <c r="T835" s="245" t="s">
        <v>233</v>
      </c>
      <c r="U835" s="245" t="s">
        <v>233</v>
      </c>
      <c r="V835" s="245" t="s">
        <v>233</v>
      </c>
      <c r="W835" s="245" t="s">
        <v>406</v>
      </c>
      <c r="X835" s="245" t="s">
        <v>406</v>
      </c>
      <c r="Y835" s="245" t="s">
        <v>406</v>
      </c>
      <c r="Z835" s="245" t="s">
        <v>406</v>
      </c>
      <c r="AA835" s="245" t="s">
        <v>406</v>
      </c>
      <c r="AB835" s="245" t="s">
        <v>406</v>
      </c>
      <c r="AC835" s="245" t="s">
        <v>406</v>
      </c>
      <c r="AD835" s="245" t="s">
        <v>406</v>
      </c>
      <c r="AE835" s="245" t="s">
        <v>406</v>
      </c>
      <c r="AF835" s="245" t="s">
        <v>406</v>
      </c>
      <c r="AG835" s="245" t="s">
        <v>406</v>
      </c>
      <c r="AH835" s="245" t="s">
        <v>406</v>
      </c>
      <c r="AI835" s="245" t="s">
        <v>406</v>
      </c>
      <c r="AJ835" s="245" t="s">
        <v>406</v>
      </c>
      <c r="AK835" s="245" t="s">
        <v>406</v>
      </c>
      <c r="AL835" s="245" t="s">
        <v>406</v>
      </c>
      <c r="AM835" s="245" t="s">
        <v>406</v>
      </c>
      <c r="AN835" s="245" t="s">
        <v>406</v>
      </c>
      <c r="AO835" s="245" t="s">
        <v>406</v>
      </c>
      <c r="AP835" s="245" t="s">
        <v>406</v>
      </c>
    </row>
    <row r="836" spans="1:42" x14ac:dyDescent="0.3">
      <c r="A836" s="245">
        <v>122900</v>
      </c>
      <c r="B836" s="245" t="s">
        <v>549</v>
      </c>
      <c r="C836" s="245" t="s">
        <v>234</v>
      </c>
      <c r="D836" s="245" t="s">
        <v>234</v>
      </c>
      <c r="E836" s="245" t="s">
        <v>232</v>
      </c>
      <c r="F836" s="245" t="s">
        <v>232</v>
      </c>
      <c r="G836" s="245" t="s">
        <v>234</v>
      </c>
      <c r="H836" s="245" t="s">
        <v>234</v>
      </c>
      <c r="I836" s="245" t="s">
        <v>234</v>
      </c>
      <c r="J836" s="245" t="s">
        <v>234</v>
      </c>
      <c r="K836" s="245" t="s">
        <v>234</v>
      </c>
      <c r="L836" s="245" t="s">
        <v>234</v>
      </c>
      <c r="M836" s="245" t="s">
        <v>232</v>
      </c>
      <c r="N836" s="245" t="s">
        <v>234</v>
      </c>
      <c r="O836" s="245" t="s">
        <v>234</v>
      </c>
      <c r="P836" s="245" t="s">
        <v>233</v>
      </c>
      <c r="Q836" s="245" t="s">
        <v>234</v>
      </c>
      <c r="R836" s="245" t="s">
        <v>234</v>
      </c>
      <c r="S836" s="245" t="s">
        <v>234</v>
      </c>
      <c r="T836" s="245" t="s">
        <v>233</v>
      </c>
      <c r="U836" s="245" t="s">
        <v>234</v>
      </c>
      <c r="V836" s="245" t="s">
        <v>234</v>
      </c>
      <c r="W836" s="245" t="s">
        <v>406</v>
      </c>
      <c r="X836" s="245" t="s">
        <v>406</v>
      </c>
      <c r="Y836" s="245" t="s">
        <v>406</v>
      </c>
      <c r="Z836" s="245" t="s">
        <v>406</v>
      </c>
      <c r="AA836" s="245" t="s">
        <v>406</v>
      </c>
      <c r="AB836" s="245" t="s">
        <v>406</v>
      </c>
      <c r="AC836" s="245" t="s">
        <v>406</v>
      </c>
      <c r="AD836" s="245" t="s">
        <v>406</v>
      </c>
      <c r="AE836" s="245" t="s">
        <v>406</v>
      </c>
      <c r="AF836" s="245" t="s">
        <v>406</v>
      </c>
      <c r="AG836" s="245" t="s">
        <v>406</v>
      </c>
      <c r="AH836" s="245" t="s">
        <v>406</v>
      </c>
      <c r="AI836" s="245" t="s">
        <v>406</v>
      </c>
      <c r="AJ836" s="245" t="s">
        <v>406</v>
      </c>
      <c r="AK836" s="245" t="s">
        <v>406</v>
      </c>
      <c r="AL836" s="245" t="s">
        <v>406</v>
      </c>
      <c r="AM836" s="245" t="s">
        <v>406</v>
      </c>
      <c r="AN836" s="245" t="s">
        <v>406</v>
      </c>
      <c r="AO836" s="245" t="s">
        <v>406</v>
      </c>
      <c r="AP836" s="245" t="s">
        <v>406</v>
      </c>
    </row>
    <row r="837" spans="1:42" x14ac:dyDescent="0.3">
      <c r="A837" s="245">
        <v>122902</v>
      </c>
      <c r="B837" s="245" t="s">
        <v>549</v>
      </c>
      <c r="C837" s="245" t="s">
        <v>234</v>
      </c>
      <c r="D837" s="245" t="s">
        <v>234</v>
      </c>
      <c r="E837" s="245" t="s">
        <v>234</v>
      </c>
      <c r="F837" s="245" t="s">
        <v>234</v>
      </c>
      <c r="G837" s="245" t="s">
        <v>233</v>
      </c>
      <c r="H837" s="245" t="s">
        <v>233</v>
      </c>
      <c r="I837" s="245" t="s">
        <v>234</v>
      </c>
      <c r="J837" s="245" t="s">
        <v>234</v>
      </c>
      <c r="K837" s="245" t="s">
        <v>234</v>
      </c>
      <c r="L837" s="245" t="s">
        <v>234</v>
      </c>
      <c r="M837" s="245" t="s">
        <v>234</v>
      </c>
      <c r="N837" s="245" t="s">
        <v>234</v>
      </c>
      <c r="O837" s="245" t="s">
        <v>234</v>
      </c>
      <c r="P837" s="245" t="s">
        <v>234</v>
      </c>
      <c r="Q837" s="245" t="s">
        <v>234</v>
      </c>
      <c r="R837" s="245" t="s">
        <v>233</v>
      </c>
      <c r="S837" s="245" t="s">
        <v>233</v>
      </c>
      <c r="T837" s="245" t="s">
        <v>233</v>
      </c>
      <c r="U837" s="245" t="s">
        <v>233</v>
      </c>
      <c r="V837" s="245" t="s">
        <v>233</v>
      </c>
    </row>
    <row r="838" spans="1:42" x14ac:dyDescent="0.3">
      <c r="A838" s="245">
        <v>122904</v>
      </c>
      <c r="B838" s="245" t="s">
        <v>549</v>
      </c>
      <c r="C838" s="245" t="s">
        <v>234</v>
      </c>
      <c r="D838" s="245" t="s">
        <v>232</v>
      </c>
      <c r="E838" s="245" t="s">
        <v>232</v>
      </c>
      <c r="F838" s="245" t="s">
        <v>232</v>
      </c>
      <c r="G838" s="245" t="s">
        <v>232</v>
      </c>
      <c r="H838" s="245" t="s">
        <v>234</v>
      </c>
      <c r="I838" s="245" t="s">
        <v>234</v>
      </c>
      <c r="J838" s="245" t="s">
        <v>232</v>
      </c>
      <c r="K838" s="245" t="s">
        <v>232</v>
      </c>
      <c r="L838" s="245" t="s">
        <v>234</v>
      </c>
      <c r="M838" s="245" t="s">
        <v>234</v>
      </c>
      <c r="N838" s="245" t="s">
        <v>234</v>
      </c>
      <c r="O838" s="245" t="s">
        <v>234</v>
      </c>
      <c r="P838" s="245" t="s">
        <v>234</v>
      </c>
      <c r="Q838" s="245" t="s">
        <v>234</v>
      </c>
      <c r="R838" s="245" t="s">
        <v>233</v>
      </c>
      <c r="S838" s="245" t="s">
        <v>233</v>
      </c>
      <c r="T838" s="245" t="s">
        <v>233</v>
      </c>
      <c r="U838" s="245" t="s">
        <v>233</v>
      </c>
      <c r="V838" s="245" t="s">
        <v>233</v>
      </c>
      <c r="W838" s="245" t="s">
        <v>406</v>
      </c>
      <c r="X838" s="245" t="s">
        <v>406</v>
      </c>
      <c r="Y838" s="245" t="s">
        <v>406</v>
      </c>
      <c r="Z838" s="245" t="s">
        <v>406</v>
      </c>
      <c r="AA838" s="245" t="s">
        <v>406</v>
      </c>
      <c r="AB838" s="245" t="s">
        <v>406</v>
      </c>
      <c r="AC838" s="245" t="s">
        <v>406</v>
      </c>
      <c r="AD838" s="245" t="s">
        <v>406</v>
      </c>
      <c r="AE838" s="245" t="s">
        <v>406</v>
      </c>
      <c r="AF838" s="245" t="s">
        <v>406</v>
      </c>
      <c r="AG838" s="245" t="s">
        <v>406</v>
      </c>
      <c r="AH838" s="245" t="s">
        <v>406</v>
      </c>
      <c r="AI838" s="245" t="s">
        <v>406</v>
      </c>
      <c r="AJ838" s="245" t="s">
        <v>406</v>
      </c>
      <c r="AK838" s="245" t="s">
        <v>406</v>
      </c>
      <c r="AL838" s="245" t="s">
        <v>406</v>
      </c>
      <c r="AM838" s="245" t="s">
        <v>406</v>
      </c>
      <c r="AN838" s="245" t="s">
        <v>406</v>
      </c>
      <c r="AO838" s="245" t="s">
        <v>406</v>
      </c>
      <c r="AP838" s="245" t="s">
        <v>406</v>
      </c>
    </row>
    <row r="839" spans="1:42" x14ac:dyDescent="0.3">
      <c r="A839" s="245">
        <v>122908</v>
      </c>
      <c r="B839" s="245" t="s">
        <v>549</v>
      </c>
      <c r="C839" s="245" t="s">
        <v>234</v>
      </c>
      <c r="D839" s="245" t="s">
        <v>232</v>
      </c>
      <c r="E839" s="245" t="s">
        <v>232</v>
      </c>
      <c r="F839" s="245" t="s">
        <v>234</v>
      </c>
      <c r="G839" s="245" t="s">
        <v>234</v>
      </c>
      <c r="H839" s="245" t="s">
        <v>234</v>
      </c>
      <c r="I839" s="245" t="s">
        <v>233</v>
      </c>
      <c r="J839" s="245" t="s">
        <v>233</v>
      </c>
      <c r="K839" s="245" t="s">
        <v>232</v>
      </c>
      <c r="L839" s="245" t="s">
        <v>234</v>
      </c>
      <c r="M839" s="245" t="s">
        <v>233</v>
      </c>
      <c r="N839" s="245" t="s">
        <v>233</v>
      </c>
      <c r="O839" s="245" t="s">
        <v>233</v>
      </c>
      <c r="P839" s="245" t="s">
        <v>233</v>
      </c>
      <c r="Q839" s="245" t="s">
        <v>233</v>
      </c>
      <c r="R839" s="245" t="s">
        <v>233</v>
      </c>
      <c r="S839" s="245" t="s">
        <v>233</v>
      </c>
      <c r="T839" s="245" t="s">
        <v>233</v>
      </c>
      <c r="U839" s="245" t="s">
        <v>233</v>
      </c>
      <c r="V839" s="245" t="s">
        <v>233</v>
      </c>
    </row>
    <row r="840" spans="1:42" x14ac:dyDescent="0.3">
      <c r="A840" s="245">
        <v>122917</v>
      </c>
      <c r="B840" s="245" t="s">
        <v>549</v>
      </c>
      <c r="C840" s="245" t="s">
        <v>233</v>
      </c>
      <c r="D840" s="245" t="s">
        <v>234</v>
      </c>
      <c r="E840" s="245" t="s">
        <v>234</v>
      </c>
      <c r="F840" s="245" t="s">
        <v>234</v>
      </c>
      <c r="G840" s="245" t="s">
        <v>232</v>
      </c>
      <c r="H840" s="245" t="s">
        <v>233</v>
      </c>
      <c r="I840" s="245" t="s">
        <v>232</v>
      </c>
      <c r="J840" s="245" t="s">
        <v>234</v>
      </c>
      <c r="K840" s="245" t="s">
        <v>234</v>
      </c>
      <c r="L840" s="245" t="s">
        <v>233</v>
      </c>
      <c r="M840" s="245" t="s">
        <v>233</v>
      </c>
      <c r="N840" s="245" t="s">
        <v>234</v>
      </c>
      <c r="O840" s="245" t="s">
        <v>234</v>
      </c>
      <c r="P840" s="245" t="s">
        <v>234</v>
      </c>
      <c r="Q840" s="245" t="s">
        <v>233</v>
      </c>
      <c r="R840" s="245" t="s">
        <v>233</v>
      </c>
      <c r="S840" s="245" t="s">
        <v>233</v>
      </c>
      <c r="T840" s="245" t="s">
        <v>233</v>
      </c>
      <c r="U840" s="245" t="s">
        <v>233</v>
      </c>
      <c r="V840" s="245" t="s">
        <v>233</v>
      </c>
      <c r="W840" s="245" t="s">
        <v>406</v>
      </c>
      <c r="X840" s="245" t="s">
        <v>406</v>
      </c>
      <c r="Y840" s="245" t="s">
        <v>406</v>
      </c>
      <c r="Z840" s="245" t="s">
        <v>406</v>
      </c>
      <c r="AA840" s="245" t="s">
        <v>406</v>
      </c>
      <c r="AB840" s="245" t="s">
        <v>406</v>
      </c>
      <c r="AC840" s="245" t="s">
        <v>406</v>
      </c>
      <c r="AD840" s="245" t="s">
        <v>406</v>
      </c>
      <c r="AE840" s="245" t="s">
        <v>406</v>
      </c>
      <c r="AF840" s="245" t="s">
        <v>406</v>
      </c>
      <c r="AG840" s="245" t="s">
        <v>406</v>
      </c>
      <c r="AH840" s="245" t="s">
        <v>406</v>
      </c>
      <c r="AI840" s="245" t="s">
        <v>406</v>
      </c>
      <c r="AJ840" s="245" t="s">
        <v>406</v>
      </c>
      <c r="AK840" s="245" t="s">
        <v>406</v>
      </c>
      <c r="AL840" s="245" t="s">
        <v>406</v>
      </c>
      <c r="AM840" s="245" t="s">
        <v>406</v>
      </c>
      <c r="AN840" s="245" t="s">
        <v>406</v>
      </c>
      <c r="AO840" s="245" t="s">
        <v>406</v>
      </c>
      <c r="AP840" s="245" t="s">
        <v>406</v>
      </c>
    </row>
    <row r="841" spans="1:42" x14ac:dyDescent="0.3">
      <c r="A841" s="245">
        <v>122923</v>
      </c>
      <c r="B841" s="245" t="s">
        <v>549</v>
      </c>
      <c r="C841" s="245" t="s">
        <v>234</v>
      </c>
      <c r="D841" s="245" t="s">
        <v>234</v>
      </c>
      <c r="E841" s="245" t="s">
        <v>234</v>
      </c>
      <c r="F841" s="245" t="s">
        <v>234</v>
      </c>
      <c r="G841" s="245" t="s">
        <v>234</v>
      </c>
      <c r="H841" s="245" t="s">
        <v>234</v>
      </c>
      <c r="I841" s="245" t="s">
        <v>234</v>
      </c>
      <c r="J841" s="245" t="s">
        <v>234</v>
      </c>
      <c r="K841" s="245" t="s">
        <v>234</v>
      </c>
      <c r="L841" s="245" t="s">
        <v>234</v>
      </c>
      <c r="M841" s="245" t="s">
        <v>233</v>
      </c>
      <c r="N841" s="245" t="s">
        <v>233</v>
      </c>
      <c r="O841" s="245" t="s">
        <v>233</v>
      </c>
      <c r="P841" s="245" t="s">
        <v>233</v>
      </c>
      <c r="Q841" s="245" t="s">
        <v>233</v>
      </c>
      <c r="R841" s="245" t="s">
        <v>233</v>
      </c>
      <c r="S841" s="245" t="s">
        <v>233</v>
      </c>
      <c r="T841" s="245" t="s">
        <v>233</v>
      </c>
      <c r="U841" s="245" t="s">
        <v>233</v>
      </c>
      <c r="V841" s="245" t="s">
        <v>233</v>
      </c>
    </row>
    <row r="842" spans="1:42" x14ac:dyDescent="0.3">
      <c r="A842" s="245">
        <v>122925</v>
      </c>
      <c r="B842" s="245" t="s">
        <v>549</v>
      </c>
      <c r="C842" s="245" t="s">
        <v>232</v>
      </c>
      <c r="D842" s="245" t="s">
        <v>234</v>
      </c>
      <c r="E842" s="245" t="s">
        <v>232</v>
      </c>
      <c r="F842" s="245" t="s">
        <v>234</v>
      </c>
      <c r="G842" s="245" t="s">
        <v>232</v>
      </c>
      <c r="H842" s="245" t="s">
        <v>234</v>
      </c>
      <c r="I842" s="245" t="s">
        <v>232</v>
      </c>
      <c r="J842" s="245" t="s">
        <v>234</v>
      </c>
      <c r="K842" s="245" t="s">
        <v>234</v>
      </c>
      <c r="L842" s="245" t="s">
        <v>234</v>
      </c>
      <c r="M842" s="245" t="s">
        <v>233</v>
      </c>
      <c r="N842" s="245" t="s">
        <v>233</v>
      </c>
      <c r="O842" s="245" t="s">
        <v>233</v>
      </c>
      <c r="P842" s="245" t="s">
        <v>233</v>
      </c>
      <c r="Q842" s="245" t="s">
        <v>233</v>
      </c>
      <c r="R842" s="245" t="s">
        <v>233</v>
      </c>
      <c r="S842" s="245" t="s">
        <v>233</v>
      </c>
      <c r="T842" s="245" t="s">
        <v>233</v>
      </c>
      <c r="U842" s="245" t="s">
        <v>233</v>
      </c>
      <c r="V842" s="245" t="s">
        <v>233</v>
      </c>
      <c r="W842" s="245" t="s">
        <v>406</v>
      </c>
      <c r="X842" s="245" t="s">
        <v>406</v>
      </c>
      <c r="Y842" s="245" t="s">
        <v>406</v>
      </c>
      <c r="Z842" s="245" t="s">
        <v>406</v>
      </c>
      <c r="AA842" s="245" t="s">
        <v>406</v>
      </c>
      <c r="AB842" s="245" t="s">
        <v>406</v>
      </c>
      <c r="AC842" s="245" t="s">
        <v>406</v>
      </c>
      <c r="AD842" s="245" t="s">
        <v>406</v>
      </c>
      <c r="AE842" s="245" t="s">
        <v>406</v>
      </c>
      <c r="AF842" s="245" t="s">
        <v>406</v>
      </c>
      <c r="AG842" s="245" t="s">
        <v>406</v>
      </c>
      <c r="AH842" s="245" t="s">
        <v>406</v>
      </c>
      <c r="AI842" s="245" t="s">
        <v>406</v>
      </c>
      <c r="AJ842" s="245" t="s">
        <v>406</v>
      </c>
      <c r="AK842" s="245" t="s">
        <v>406</v>
      </c>
      <c r="AL842" s="245" t="s">
        <v>406</v>
      </c>
      <c r="AM842" s="245" t="s">
        <v>406</v>
      </c>
      <c r="AN842" s="245" t="s">
        <v>406</v>
      </c>
      <c r="AO842" s="245" t="s">
        <v>406</v>
      </c>
      <c r="AP842" s="245" t="s">
        <v>406</v>
      </c>
    </row>
    <row r="843" spans="1:42" x14ac:dyDescent="0.3">
      <c r="A843" s="245">
        <v>122926</v>
      </c>
      <c r="B843" s="245" t="s">
        <v>549</v>
      </c>
      <c r="C843" s="245" t="s">
        <v>234</v>
      </c>
      <c r="D843" s="245" t="s">
        <v>232</v>
      </c>
      <c r="E843" s="245" t="s">
        <v>234</v>
      </c>
      <c r="F843" s="245" t="s">
        <v>234</v>
      </c>
      <c r="G843" s="245" t="s">
        <v>234</v>
      </c>
      <c r="H843" s="245" t="s">
        <v>232</v>
      </c>
      <c r="I843" s="245" t="s">
        <v>232</v>
      </c>
      <c r="J843" s="245" t="s">
        <v>234</v>
      </c>
      <c r="K843" s="245" t="s">
        <v>234</v>
      </c>
      <c r="L843" s="245" t="s">
        <v>234</v>
      </c>
      <c r="M843" s="245" t="s">
        <v>234</v>
      </c>
      <c r="N843" s="245" t="s">
        <v>232</v>
      </c>
      <c r="O843" s="245" t="s">
        <v>232</v>
      </c>
      <c r="P843" s="245" t="s">
        <v>234</v>
      </c>
      <c r="Q843" s="245" t="s">
        <v>232</v>
      </c>
      <c r="R843" s="245" t="s">
        <v>233</v>
      </c>
      <c r="S843" s="245" t="s">
        <v>233</v>
      </c>
      <c r="T843" s="245" t="s">
        <v>234</v>
      </c>
      <c r="U843" s="245" t="s">
        <v>234</v>
      </c>
      <c r="V843" s="245" t="s">
        <v>234</v>
      </c>
      <c r="W843" s="245" t="s">
        <v>406</v>
      </c>
      <c r="X843" s="245" t="s">
        <v>406</v>
      </c>
      <c r="Y843" s="245" t="s">
        <v>406</v>
      </c>
      <c r="Z843" s="245" t="s">
        <v>406</v>
      </c>
      <c r="AA843" s="245" t="s">
        <v>406</v>
      </c>
      <c r="AB843" s="245" t="s">
        <v>406</v>
      </c>
      <c r="AC843" s="245" t="s">
        <v>406</v>
      </c>
      <c r="AD843" s="245" t="s">
        <v>406</v>
      </c>
      <c r="AE843" s="245" t="s">
        <v>406</v>
      </c>
      <c r="AF843" s="245" t="s">
        <v>406</v>
      </c>
      <c r="AG843" s="245" t="s">
        <v>406</v>
      </c>
      <c r="AH843" s="245" t="s">
        <v>406</v>
      </c>
      <c r="AI843" s="245" t="s">
        <v>406</v>
      </c>
      <c r="AJ843" s="245" t="s">
        <v>406</v>
      </c>
      <c r="AK843" s="245" t="s">
        <v>406</v>
      </c>
      <c r="AL843" s="245" t="s">
        <v>406</v>
      </c>
      <c r="AM843" s="245" t="s">
        <v>406</v>
      </c>
      <c r="AN843" s="245" t="s">
        <v>406</v>
      </c>
      <c r="AO843" s="245" t="s">
        <v>406</v>
      </c>
      <c r="AP843" s="245" t="s">
        <v>406</v>
      </c>
    </row>
    <row r="844" spans="1:42" x14ac:dyDescent="0.3">
      <c r="A844" s="245">
        <v>122927</v>
      </c>
      <c r="B844" s="245" t="s">
        <v>549</v>
      </c>
      <c r="C844" s="245" t="s">
        <v>234</v>
      </c>
      <c r="D844" s="245" t="s">
        <v>234</v>
      </c>
      <c r="E844" s="245" t="s">
        <v>234</v>
      </c>
      <c r="F844" s="245" t="s">
        <v>234</v>
      </c>
      <c r="G844" s="245" t="s">
        <v>234</v>
      </c>
      <c r="H844" s="245" t="s">
        <v>234</v>
      </c>
      <c r="I844" s="245" t="s">
        <v>234</v>
      </c>
      <c r="J844" s="245" t="s">
        <v>232</v>
      </c>
      <c r="K844" s="245" t="s">
        <v>232</v>
      </c>
      <c r="L844" s="245" t="s">
        <v>232</v>
      </c>
      <c r="M844" s="245" t="s">
        <v>233</v>
      </c>
      <c r="N844" s="245" t="s">
        <v>233</v>
      </c>
      <c r="O844" s="245" t="s">
        <v>233</v>
      </c>
      <c r="P844" s="245" t="s">
        <v>233</v>
      </c>
      <c r="Q844" s="245" t="s">
        <v>233</v>
      </c>
      <c r="R844" s="245" t="s">
        <v>233</v>
      </c>
      <c r="S844" s="245" t="s">
        <v>233</v>
      </c>
      <c r="T844" s="245" t="s">
        <v>233</v>
      </c>
      <c r="U844" s="245" t="s">
        <v>233</v>
      </c>
      <c r="V844" s="245" t="s">
        <v>233</v>
      </c>
    </row>
    <row r="845" spans="1:42" x14ac:dyDescent="0.3">
      <c r="A845" s="245">
        <v>122928</v>
      </c>
      <c r="B845" s="245" t="s">
        <v>549</v>
      </c>
      <c r="C845" s="245" t="s">
        <v>234</v>
      </c>
      <c r="D845" s="245" t="s">
        <v>234</v>
      </c>
      <c r="E845" s="245" t="s">
        <v>234</v>
      </c>
      <c r="F845" s="245" t="s">
        <v>234</v>
      </c>
      <c r="G845" s="245" t="s">
        <v>232</v>
      </c>
      <c r="H845" s="245" t="s">
        <v>234</v>
      </c>
      <c r="I845" s="245" t="s">
        <v>232</v>
      </c>
      <c r="J845" s="245" t="s">
        <v>234</v>
      </c>
      <c r="K845" s="245" t="s">
        <v>234</v>
      </c>
      <c r="L845" s="245" t="s">
        <v>234</v>
      </c>
      <c r="M845" s="245" t="s">
        <v>233</v>
      </c>
      <c r="N845" s="245" t="s">
        <v>233</v>
      </c>
      <c r="O845" s="245" t="s">
        <v>233</v>
      </c>
      <c r="P845" s="245" t="s">
        <v>233</v>
      </c>
      <c r="Q845" s="245" t="s">
        <v>234</v>
      </c>
      <c r="R845" s="245" t="s">
        <v>233</v>
      </c>
      <c r="S845" s="245" t="s">
        <v>234</v>
      </c>
      <c r="T845" s="245" t="s">
        <v>234</v>
      </c>
      <c r="U845" s="245" t="s">
        <v>234</v>
      </c>
      <c r="V845" s="245" t="s">
        <v>234</v>
      </c>
      <c r="W845" s="245" t="s">
        <v>406</v>
      </c>
      <c r="X845" s="245" t="s">
        <v>406</v>
      </c>
      <c r="Y845" s="245" t="s">
        <v>406</v>
      </c>
      <c r="Z845" s="245" t="s">
        <v>406</v>
      </c>
      <c r="AA845" s="245" t="s">
        <v>406</v>
      </c>
      <c r="AB845" s="245" t="s">
        <v>406</v>
      </c>
      <c r="AC845" s="245" t="s">
        <v>406</v>
      </c>
      <c r="AD845" s="245" t="s">
        <v>406</v>
      </c>
      <c r="AE845" s="245" t="s">
        <v>406</v>
      </c>
      <c r="AF845" s="245" t="s">
        <v>406</v>
      </c>
      <c r="AG845" s="245" t="s">
        <v>406</v>
      </c>
      <c r="AH845" s="245" t="s">
        <v>406</v>
      </c>
      <c r="AI845" s="245" t="s">
        <v>406</v>
      </c>
      <c r="AJ845" s="245" t="s">
        <v>406</v>
      </c>
      <c r="AK845" s="245" t="s">
        <v>406</v>
      </c>
      <c r="AL845" s="245" t="s">
        <v>406</v>
      </c>
      <c r="AM845" s="245" t="s">
        <v>406</v>
      </c>
      <c r="AN845" s="245" t="s">
        <v>406</v>
      </c>
      <c r="AO845" s="245" t="s">
        <v>406</v>
      </c>
      <c r="AP845" s="245" t="s">
        <v>406</v>
      </c>
    </row>
    <row r="846" spans="1:42" x14ac:dyDescent="0.3">
      <c r="A846" s="245">
        <v>122942</v>
      </c>
      <c r="B846" s="245" t="s">
        <v>549</v>
      </c>
      <c r="C846" s="245" t="s">
        <v>234</v>
      </c>
      <c r="D846" s="245" t="s">
        <v>234</v>
      </c>
      <c r="E846" s="245" t="s">
        <v>234</v>
      </c>
      <c r="F846" s="245" t="s">
        <v>234</v>
      </c>
      <c r="G846" s="245" t="s">
        <v>232</v>
      </c>
      <c r="H846" s="245" t="s">
        <v>234</v>
      </c>
      <c r="I846" s="245" t="s">
        <v>232</v>
      </c>
      <c r="J846" s="245" t="s">
        <v>234</v>
      </c>
      <c r="K846" s="245" t="s">
        <v>232</v>
      </c>
      <c r="L846" s="245" t="s">
        <v>234</v>
      </c>
      <c r="M846" s="245" t="s">
        <v>234</v>
      </c>
      <c r="N846" s="245" t="s">
        <v>232</v>
      </c>
      <c r="O846" s="245" t="s">
        <v>232</v>
      </c>
      <c r="P846" s="245" t="s">
        <v>232</v>
      </c>
      <c r="Q846" s="245" t="s">
        <v>232</v>
      </c>
      <c r="R846" s="245" t="s">
        <v>234</v>
      </c>
      <c r="S846" s="245" t="s">
        <v>234</v>
      </c>
      <c r="T846" s="245" t="s">
        <v>234</v>
      </c>
      <c r="U846" s="245" t="s">
        <v>234</v>
      </c>
      <c r="V846" s="245" t="s">
        <v>234</v>
      </c>
      <c r="W846" s="245" t="s">
        <v>406</v>
      </c>
      <c r="X846" s="245" t="s">
        <v>406</v>
      </c>
      <c r="Y846" s="245" t="s">
        <v>406</v>
      </c>
      <c r="Z846" s="245" t="s">
        <v>406</v>
      </c>
      <c r="AA846" s="245" t="s">
        <v>406</v>
      </c>
      <c r="AB846" s="245" t="s">
        <v>406</v>
      </c>
      <c r="AC846" s="245" t="s">
        <v>406</v>
      </c>
      <c r="AD846" s="245" t="s">
        <v>406</v>
      </c>
      <c r="AE846" s="245" t="s">
        <v>406</v>
      </c>
      <c r="AF846" s="245" t="s">
        <v>406</v>
      </c>
      <c r="AG846" s="245" t="s">
        <v>406</v>
      </c>
      <c r="AH846" s="245" t="s">
        <v>406</v>
      </c>
      <c r="AI846" s="245" t="s">
        <v>406</v>
      </c>
      <c r="AJ846" s="245" t="s">
        <v>406</v>
      </c>
      <c r="AK846" s="245" t="s">
        <v>406</v>
      </c>
      <c r="AL846" s="245" t="s">
        <v>233</v>
      </c>
      <c r="AM846" s="245" t="s">
        <v>233</v>
      </c>
      <c r="AN846" s="245" t="s">
        <v>233</v>
      </c>
      <c r="AO846" s="245" t="s">
        <v>233</v>
      </c>
      <c r="AP846" s="245" t="s">
        <v>233</v>
      </c>
    </row>
    <row r="847" spans="1:42" x14ac:dyDescent="0.3">
      <c r="A847" s="245">
        <v>122948</v>
      </c>
      <c r="B847" s="245" t="s">
        <v>549</v>
      </c>
      <c r="C847" s="245" t="s">
        <v>234</v>
      </c>
      <c r="D847" s="245" t="s">
        <v>232</v>
      </c>
      <c r="E847" s="245" t="s">
        <v>232</v>
      </c>
      <c r="F847" s="245" t="s">
        <v>232</v>
      </c>
      <c r="G847" s="245" t="s">
        <v>234</v>
      </c>
      <c r="H847" s="245" t="s">
        <v>234</v>
      </c>
      <c r="I847" s="245" t="s">
        <v>232</v>
      </c>
      <c r="J847" s="245" t="s">
        <v>234</v>
      </c>
      <c r="K847" s="245" t="s">
        <v>234</v>
      </c>
      <c r="L847" s="245" t="s">
        <v>234</v>
      </c>
      <c r="M847" s="245" t="s">
        <v>232</v>
      </c>
      <c r="N847" s="245" t="s">
        <v>232</v>
      </c>
      <c r="O847" s="245" t="s">
        <v>232</v>
      </c>
      <c r="P847" s="245" t="s">
        <v>234</v>
      </c>
      <c r="Q847" s="245" t="s">
        <v>234</v>
      </c>
      <c r="R847" s="245" t="s">
        <v>234</v>
      </c>
      <c r="S847" s="245" t="s">
        <v>234</v>
      </c>
      <c r="T847" s="245" t="s">
        <v>234</v>
      </c>
      <c r="U847" s="245" t="s">
        <v>234</v>
      </c>
      <c r="V847" s="245" t="s">
        <v>234</v>
      </c>
      <c r="W847" s="245" t="s">
        <v>406</v>
      </c>
      <c r="X847" s="245" t="s">
        <v>406</v>
      </c>
      <c r="Y847" s="245" t="s">
        <v>406</v>
      </c>
      <c r="Z847" s="245" t="s">
        <v>406</v>
      </c>
      <c r="AA847" s="245" t="s">
        <v>406</v>
      </c>
      <c r="AB847" s="245" t="s">
        <v>406</v>
      </c>
      <c r="AC847" s="245" t="s">
        <v>406</v>
      </c>
      <c r="AD847" s="245" t="s">
        <v>406</v>
      </c>
      <c r="AE847" s="245" t="s">
        <v>406</v>
      </c>
      <c r="AF847" s="245" t="s">
        <v>406</v>
      </c>
      <c r="AG847" s="245" t="s">
        <v>406</v>
      </c>
      <c r="AH847" s="245" t="s">
        <v>406</v>
      </c>
      <c r="AI847" s="245" t="s">
        <v>406</v>
      </c>
      <c r="AJ847" s="245" t="s">
        <v>406</v>
      </c>
      <c r="AK847" s="245" t="s">
        <v>406</v>
      </c>
      <c r="AL847" s="245" t="s">
        <v>406</v>
      </c>
      <c r="AM847" s="245" t="s">
        <v>406</v>
      </c>
      <c r="AN847" s="245" t="s">
        <v>406</v>
      </c>
      <c r="AO847" s="245" t="s">
        <v>406</v>
      </c>
      <c r="AP847" s="245" t="s">
        <v>406</v>
      </c>
    </row>
    <row r="848" spans="1:42" x14ac:dyDescent="0.3">
      <c r="A848" s="245">
        <v>122951</v>
      </c>
      <c r="B848" s="245" t="s">
        <v>549</v>
      </c>
      <c r="C848" s="245" t="s">
        <v>234</v>
      </c>
      <c r="D848" s="245" t="s">
        <v>234</v>
      </c>
      <c r="E848" s="245" t="s">
        <v>232</v>
      </c>
      <c r="F848" s="245" t="s">
        <v>234</v>
      </c>
      <c r="G848" s="245" t="s">
        <v>232</v>
      </c>
      <c r="H848" s="245" t="s">
        <v>234</v>
      </c>
      <c r="I848" s="245" t="s">
        <v>232</v>
      </c>
      <c r="J848" s="245" t="s">
        <v>234</v>
      </c>
      <c r="K848" s="245" t="s">
        <v>234</v>
      </c>
      <c r="L848" s="245" t="s">
        <v>232</v>
      </c>
      <c r="M848" s="245" t="s">
        <v>234</v>
      </c>
      <c r="N848" s="245" t="s">
        <v>234</v>
      </c>
      <c r="O848" s="245" t="s">
        <v>234</v>
      </c>
      <c r="P848" s="245" t="s">
        <v>232</v>
      </c>
      <c r="Q848" s="245" t="s">
        <v>234</v>
      </c>
      <c r="R848" s="245" t="s">
        <v>234</v>
      </c>
      <c r="S848" s="245" t="s">
        <v>234</v>
      </c>
      <c r="T848" s="245" t="s">
        <v>234</v>
      </c>
      <c r="U848" s="245" t="s">
        <v>234</v>
      </c>
      <c r="V848" s="245" t="s">
        <v>234</v>
      </c>
      <c r="W848" s="245" t="s">
        <v>406</v>
      </c>
      <c r="X848" s="245" t="s">
        <v>406</v>
      </c>
      <c r="Y848" s="245" t="s">
        <v>406</v>
      </c>
      <c r="Z848" s="245" t="s">
        <v>406</v>
      </c>
      <c r="AA848" s="245" t="s">
        <v>406</v>
      </c>
      <c r="AB848" s="245" t="s">
        <v>406</v>
      </c>
      <c r="AC848" s="245" t="s">
        <v>406</v>
      </c>
      <c r="AD848" s="245" t="s">
        <v>406</v>
      </c>
      <c r="AE848" s="245" t="s">
        <v>406</v>
      </c>
      <c r="AF848" s="245" t="s">
        <v>406</v>
      </c>
      <c r="AG848" s="245" t="s">
        <v>406</v>
      </c>
      <c r="AH848" s="245" t="s">
        <v>406</v>
      </c>
      <c r="AI848" s="245" t="s">
        <v>406</v>
      </c>
      <c r="AJ848" s="245" t="s">
        <v>406</v>
      </c>
      <c r="AK848" s="245" t="s">
        <v>406</v>
      </c>
      <c r="AL848" s="245" t="s">
        <v>406</v>
      </c>
      <c r="AM848" s="245" t="s">
        <v>406</v>
      </c>
      <c r="AN848" s="245" t="s">
        <v>406</v>
      </c>
      <c r="AO848" s="245" t="s">
        <v>406</v>
      </c>
      <c r="AP848" s="245" t="s">
        <v>406</v>
      </c>
    </row>
    <row r="849" spans="1:42" x14ac:dyDescent="0.3">
      <c r="A849" s="245">
        <v>122955</v>
      </c>
      <c r="B849" s="245" t="s">
        <v>549</v>
      </c>
      <c r="C849" s="245" t="s">
        <v>232</v>
      </c>
      <c r="D849" s="245" t="s">
        <v>234</v>
      </c>
      <c r="E849" s="245" t="s">
        <v>234</v>
      </c>
      <c r="F849" s="245" t="s">
        <v>234</v>
      </c>
      <c r="G849" s="245" t="s">
        <v>234</v>
      </c>
      <c r="H849" s="245" t="s">
        <v>234</v>
      </c>
      <c r="I849" s="245" t="s">
        <v>233</v>
      </c>
      <c r="J849" s="245" t="s">
        <v>232</v>
      </c>
      <c r="K849" s="245" t="s">
        <v>234</v>
      </c>
      <c r="L849" s="245" t="s">
        <v>234</v>
      </c>
      <c r="M849" s="245" t="s">
        <v>234</v>
      </c>
      <c r="N849" s="245" t="s">
        <v>234</v>
      </c>
      <c r="O849" s="245" t="s">
        <v>234</v>
      </c>
      <c r="P849" s="245" t="s">
        <v>234</v>
      </c>
      <c r="Q849" s="245" t="s">
        <v>234</v>
      </c>
      <c r="R849" s="245" t="s">
        <v>234</v>
      </c>
      <c r="S849" s="245" t="s">
        <v>234</v>
      </c>
      <c r="T849" s="245" t="s">
        <v>233</v>
      </c>
      <c r="U849" s="245" t="s">
        <v>233</v>
      </c>
      <c r="V849" s="245" t="s">
        <v>234</v>
      </c>
      <c r="W849" s="245" t="s">
        <v>406</v>
      </c>
      <c r="X849" s="245" t="s">
        <v>406</v>
      </c>
      <c r="Y849" s="245" t="s">
        <v>406</v>
      </c>
      <c r="Z849" s="245" t="s">
        <v>406</v>
      </c>
      <c r="AA849" s="245" t="s">
        <v>406</v>
      </c>
      <c r="AB849" s="245" t="s">
        <v>406</v>
      </c>
      <c r="AC849" s="245" t="s">
        <v>406</v>
      </c>
      <c r="AD849" s="245" t="s">
        <v>406</v>
      </c>
      <c r="AE849" s="245" t="s">
        <v>406</v>
      </c>
      <c r="AF849" s="245" t="s">
        <v>406</v>
      </c>
      <c r="AG849" s="245" t="s">
        <v>406</v>
      </c>
      <c r="AH849" s="245" t="s">
        <v>406</v>
      </c>
      <c r="AI849" s="245" t="s">
        <v>406</v>
      </c>
      <c r="AJ849" s="245" t="s">
        <v>406</v>
      </c>
      <c r="AK849" s="245" t="s">
        <v>406</v>
      </c>
      <c r="AL849" s="245" t="s">
        <v>406</v>
      </c>
      <c r="AM849" s="245" t="s">
        <v>406</v>
      </c>
      <c r="AN849" s="245" t="s">
        <v>406</v>
      </c>
      <c r="AO849" s="245" t="s">
        <v>406</v>
      </c>
      <c r="AP849" s="245" t="s">
        <v>406</v>
      </c>
    </row>
    <row r="850" spans="1:42" x14ac:dyDescent="0.3">
      <c r="A850" s="245">
        <v>122964</v>
      </c>
      <c r="B850" s="245" t="s">
        <v>549</v>
      </c>
      <c r="C850" s="245" t="s">
        <v>234</v>
      </c>
      <c r="D850" s="245" t="s">
        <v>234</v>
      </c>
      <c r="E850" s="245" t="s">
        <v>234</v>
      </c>
      <c r="F850" s="245" t="s">
        <v>234</v>
      </c>
      <c r="G850" s="245" t="s">
        <v>233</v>
      </c>
      <c r="H850" s="245" t="s">
        <v>234</v>
      </c>
      <c r="I850" s="245" t="s">
        <v>234</v>
      </c>
      <c r="J850" s="245" t="s">
        <v>234</v>
      </c>
      <c r="K850" s="245" t="s">
        <v>234</v>
      </c>
      <c r="L850" s="245" t="s">
        <v>233</v>
      </c>
      <c r="M850" s="245" t="s">
        <v>234</v>
      </c>
      <c r="N850" s="245" t="s">
        <v>234</v>
      </c>
      <c r="O850" s="245" t="s">
        <v>234</v>
      </c>
      <c r="P850" s="245" t="s">
        <v>234</v>
      </c>
      <c r="Q850" s="245" t="s">
        <v>234</v>
      </c>
      <c r="R850" s="245" t="s">
        <v>234</v>
      </c>
      <c r="S850" s="245" t="s">
        <v>234</v>
      </c>
      <c r="T850" s="245" t="s">
        <v>234</v>
      </c>
      <c r="U850" s="245" t="s">
        <v>234</v>
      </c>
      <c r="V850" s="245" t="s">
        <v>234</v>
      </c>
      <c r="W850" s="245" t="s">
        <v>406</v>
      </c>
      <c r="X850" s="245" t="s">
        <v>406</v>
      </c>
      <c r="Y850" s="245" t="s">
        <v>406</v>
      </c>
      <c r="Z850" s="245" t="s">
        <v>406</v>
      </c>
      <c r="AA850" s="245" t="s">
        <v>406</v>
      </c>
      <c r="AB850" s="245" t="s">
        <v>406</v>
      </c>
      <c r="AC850" s="245" t="s">
        <v>406</v>
      </c>
      <c r="AD850" s="245" t="s">
        <v>406</v>
      </c>
      <c r="AE850" s="245" t="s">
        <v>406</v>
      </c>
      <c r="AF850" s="245" t="s">
        <v>406</v>
      </c>
      <c r="AG850" s="245" t="s">
        <v>406</v>
      </c>
      <c r="AH850" s="245" t="s">
        <v>406</v>
      </c>
      <c r="AI850" s="245" t="s">
        <v>406</v>
      </c>
      <c r="AJ850" s="245" t="s">
        <v>406</v>
      </c>
      <c r="AK850" s="245" t="s">
        <v>406</v>
      </c>
      <c r="AL850" s="245" t="s">
        <v>406</v>
      </c>
      <c r="AM850" s="245" t="s">
        <v>406</v>
      </c>
      <c r="AN850" s="245" t="s">
        <v>406</v>
      </c>
      <c r="AO850" s="245" t="s">
        <v>406</v>
      </c>
      <c r="AP850" s="245" t="s">
        <v>406</v>
      </c>
    </row>
    <row r="851" spans="1:42" x14ac:dyDescent="0.3">
      <c r="A851" s="245">
        <v>122974</v>
      </c>
      <c r="B851" s="245" t="s">
        <v>549</v>
      </c>
      <c r="C851" s="245" t="s">
        <v>234</v>
      </c>
      <c r="D851" s="245" t="s">
        <v>232</v>
      </c>
      <c r="E851" s="245" t="s">
        <v>232</v>
      </c>
      <c r="F851" s="245" t="s">
        <v>232</v>
      </c>
      <c r="G851" s="245" t="s">
        <v>232</v>
      </c>
      <c r="H851" s="245" t="s">
        <v>234</v>
      </c>
      <c r="I851" s="245" t="s">
        <v>234</v>
      </c>
      <c r="J851" s="245" t="s">
        <v>234</v>
      </c>
      <c r="K851" s="245" t="s">
        <v>234</v>
      </c>
      <c r="L851" s="245" t="s">
        <v>234</v>
      </c>
      <c r="M851" s="245" t="s">
        <v>234</v>
      </c>
      <c r="N851" s="245" t="s">
        <v>234</v>
      </c>
      <c r="O851" s="245" t="s">
        <v>234</v>
      </c>
      <c r="P851" s="245" t="s">
        <v>234</v>
      </c>
      <c r="Q851" s="245" t="s">
        <v>234</v>
      </c>
      <c r="R851" s="245" t="s">
        <v>234</v>
      </c>
      <c r="S851" s="245" t="s">
        <v>233</v>
      </c>
      <c r="T851" s="245" t="s">
        <v>233</v>
      </c>
      <c r="U851" s="245" t="s">
        <v>233</v>
      </c>
      <c r="V851" s="245" t="s">
        <v>234</v>
      </c>
      <c r="W851" s="245" t="s">
        <v>406</v>
      </c>
      <c r="X851" s="245" t="s">
        <v>406</v>
      </c>
      <c r="Y851" s="245" t="s">
        <v>406</v>
      </c>
      <c r="Z851" s="245" t="s">
        <v>406</v>
      </c>
      <c r="AA851" s="245" t="s">
        <v>406</v>
      </c>
      <c r="AB851" s="245" t="s">
        <v>406</v>
      </c>
      <c r="AC851" s="245" t="s">
        <v>406</v>
      </c>
      <c r="AD851" s="245" t="s">
        <v>406</v>
      </c>
      <c r="AE851" s="245" t="s">
        <v>406</v>
      </c>
      <c r="AF851" s="245" t="s">
        <v>406</v>
      </c>
      <c r="AG851" s="245" t="s">
        <v>406</v>
      </c>
      <c r="AH851" s="245" t="s">
        <v>406</v>
      </c>
      <c r="AI851" s="245" t="s">
        <v>406</v>
      </c>
      <c r="AJ851" s="245" t="s">
        <v>406</v>
      </c>
      <c r="AK851" s="245" t="s">
        <v>406</v>
      </c>
      <c r="AL851" s="245" t="s">
        <v>406</v>
      </c>
      <c r="AM851" s="245" t="s">
        <v>406</v>
      </c>
      <c r="AN851" s="245" t="s">
        <v>406</v>
      </c>
      <c r="AO851" s="245" t="s">
        <v>406</v>
      </c>
      <c r="AP851" s="245" t="s">
        <v>406</v>
      </c>
    </row>
    <row r="852" spans="1:42" x14ac:dyDescent="0.3">
      <c r="A852" s="245">
        <v>122975</v>
      </c>
      <c r="B852" s="245" t="s">
        <v>549</v>
      </c>
      <c r="C852" s="245" t="s">
        <v>234</v>
      </c>
      <c r="D852" s="245" t="s">
        <v>234</v>
      </c>
      <c r="E852" s="245" t="s">
        <v>232</v>
      </c>
      <c r="F852" s="245" t="s">
        <v>234</v>
      </c>
      <c r="G852" s="245" t="s">
        <v>233</v>
      </c>
      <c r="H852" s="245" t="s">
        <v>234</v>
      </c>
      <c r="I852" s="245" t="s">
        <v>234</v>
      </c>
      <c r="J852" s="245" t="s">
        <v>234</v>
      </c>
      <c r="K852" s="245" t="s">
        <v>234</v>
      </c>
      <c r="L852" s="245" t="s">
        <v>233</v>
      </c>
      <c r="M852" s="245" t="s">
        <v>233</v>
      </c>
      <c r="N852" s="245" t="s">
        <v>234</v>
      </c>
      <c r="O852" s="245" t="s">
        <v>234</v>
      </c>
      <c r="P852" s="245" t="s">
        <v>233</v>
      </c>
      <c r="Q852" s="245" t="s">
        <v>234</v>
      </c>
      <c r="R852" s="245" t="s">
        <v>233</v>
      </c>
      <c r="S852" s="245" t="s">
        <v>233</v>
      </c>
      <c r="T852" s="245" t="s">
        <v>233</v>
      </c>
      <c r="U852" s="245" t="s">
        <v>233</v>
      </c>
      <c r="V852" s="245" t="s">
        <v>233</v>
      </c>
    </row>
    <row r="853" spans="1:42" x14ac:dyDescent="0.3">
      <c r="A853" s="245">
        <v>122984</v>
      </c>
      <c r="B853" s="245" t="s">
        <v>549</v>
      </c>
      <c r="C853" s="245" t="s">
        <v>234</v>
      </c>
      <c r="D853" s="245" t="s">
        <v>234</v>
      </c>
      <c r="E853" s="245" t="s">
        <v>234</v>
      </c>
      <c r="F853" s="245" t="s">
        <v>234</v>
      </c>
      <c r="G853" s="245" t="s">
        <v>232</v>
      </c>
      <c r="H853" s="245" t="s">
        <v>234</v>
      </c>
      <c r="I853" s="245" t="s">
        <v>234</v>
      </c>
      <c r="J853" s="245" t="s">
        <v>234</v>
      </c>
      <c r="K853" s="245" t="s">
        <v>234</v>
      </c>
      <c r="L853" s="245" t="s">
        <v>234</v>
      </c>
      <c r="M853" s="245" t="s">
        <v>234</v>
      </c>
      <c r="N853" s="245" t="s">
        <v>234</v>
      </c>
      <c r="O853" s="245" t="s">
        <v>234</v>
      </c>
      <c r="P853" s="245" t="s">
        <v>234</v>
      </c>
      <c r="Q853" s="245" t="s">
        <v>234</v>
      </c>
      <c r="R853" s="245" t="s">
        <v>234</v>
      </c>
      <c r="S853" s="245" t="s">
        <v>233</v>
      </c>
      <c r="T853" s="245" t="s">
        <v>233</v>
      </c>
      <c r="U853" s="245" t="s">
        <v>234</v>
      </c>
      <c r="V853" s="245" t="s">
        <v>234</v>
      </c>
      <c r="W853" s="245" t="s">
        <v>406</v>
      </c>
      <c r="X853" s="245" t="s">
        <v>406</v>
      </c>
      <c r="Y853" s="245" t="s">
        <v>406</v>
      </c>
      <c r="Z853" s="245" t="s">
        <v>406</v>
      </c>
      <c r="AA853" s="245" t="s">
        <v>406</v>
      </c>
      <c r="AB853" s="245" t="s">
        <v>406</v>
      </c>
      <c r="AC853" s="245" t="s">
        <v>406</v>
      </c>
      <c r="AD853" s="245" t="s">
        <v>406</v>
      </c>
      <c r="AE853" s="245" t="s">
        <v>406</v>
      </c>
      <c r="AF853" s="245" t="s">
        <v>406</v>
      </c>
      <c r="AG853" s="245" t="s">
        <v>406</v>
      </c>
      <c r="AH853" s="245" t="s">
        <v>406</v>
      </c>
      <c r="AI853" s="245" t="s">
        <v>406</v>
      </c>
      <c r="AJ853" s="245" t="s">
        <v>406</v>
      </c>
      <c r="AK853" s="245" t="s">
        <v>406</v>
      </c>
      <c r="AL853" s="245" t="s">
        <v>406</v>
      </c>
      <c r="AM853" s="245" t="s">
        <v>406</v>
      </c>
      <c r="AN853" s="245" t="s">
        <v>406</v>
      </c>
      <c r="AO853" s="245" t="s">
        <v>406</v>
      </c>
      <c r="AP853" s="245" t="s">
        <v>406</v>
      </c>
    </row>
    <row r="854" spans="1:42" x14ac:dyDescent="0.3">
      <c r="A854" s="245">
        <v>122988</v>
      </c>
      <c r="B854" s="245" t="s">
        <v>549</v>
      </c>
      <c r="C854" s="245" t="s">
        <v>234</v>
      </c>
      <c r="D854" s="245" t="s">
        <v>233</v>
      </c>
      <c r="E854" s="245" t="s">
        <v>234</v>
      </c>
      <c r="F854" s="245" t="s">
        <v>234</v>
      </c>
      <c r="G854" s="245" t="s">
        <v>234</v>
      </c>
      <c r="H854" s="245" t="s">
        <v>234</v>
      </c>
      <c r="I854" s="245" t="s">
        <v>234</v>
      </c>
      <c r="J854" s="245" t="s">
        <v>233</v>
      </c>
      <c r="K854" s="245" t="s">
        <v>234</v>
      </c>
      <c r="L854" s="245" t="s">
        <v>234</v>
      </c>
      <c r="M854" s="245" t="s">
        <v>234</v>
      </c>
      <c r="N854" s="245" t="s">
        <v>233</v>
      </c>
      <c r="O854" s="245" t="s">
        <v>233</v>
      </c>
      <c r="P854" s="245" t="s">
        <v>234</v>
      </c>
      <c r="Q854" s="245" t="s">
        <v>234</v>
      </c>
      <c r="R854" s="245" t="s">
        <v>233</v>
      </c>
      <c r="S854" s="245" t="s">
        <v>233</v>
      </c>
      <c r="T854" s="245" t="s">
        <v>234</v>
      </c>
      <c r="U854" s="245" t="s">
        <v>233</v>
      </c>
      <c r="V854" s="245" t="s">
        <v>234</v>
      </c>
      <c r="W854" s="245" t="s">
        <v>406</v>
      </c>
      <c r="X854" s="245" t="s">
        <v>406</v>
      </c>
      <c r="Y854" s="245" t="s">
        <v>406</v>
      </c>
      <c r="Z854" s="245" t="s">
        <v>406</v>
      </c>
      <c r="AA854" s="245" t="s">
        <v>406</v>
      </c>
      <c r="AB854" s="245" t="s">
        <v>406</v>
      </c>
      <c r="AC854" s="245" t="s">
        <v>406</v>
      </c>
      <c r="AD854" s="245" t="s">
        <v>406</v>
      </c>
      <c r="AE854" s="245" t="s">
        <v>406</v>
      </c>
      <c r="AF854" s="245" t="s">
        <v>406</v>
      </c>
      <c r="AG854" s="245" t="s">
        <v>406</v>
      </c>
      <c r="AH854" s="245" t="s">
        <v>406</v>
      </c>
      <c r="AI854" s="245" t="s">
        <v>406</v>
      </c>
      <c r="AJ854" s="245" t="s">
        <v>406</v>
      </c>
      <c r="AK854" s="245" t="s">
        <v>406</v>
      </c>
      <c r="AL854" s="245" t="s">
        <v>406</v>
      </c>
      <c r="AM854" s="245" t="s">
        <v>406</v>
      </c>
      <c r="AN854" s="245" t="s">
        <v>406</v>
      </c>
      <c r="AO854" s="245" t="s">
        <v>406</v>
      </c>
      <c r="AP854" s="245" t="s">
        <v>406</v>
      </c>
    </row>
    <row r="855" spans="1:42" x14ac:dyDescent="0.3">
      <c r="A855" s="245">
        <v>122989</v>
      </c>
      <c r="B855" s="245" t="s">
        <v>549</v>
      </c>
      <c r="C855" s="245" t="s">
        <v>234</v>
      </c>
      <c r="D855" s="245" t="s">
        <v>232</v>
      </c>
      <c r="E855" s="245" t="s">
        <v>234</v>
      </c>
      <c r="F855" s="245" t="s">
        <v>232</v>
      </c>
      <c r="G855" s="245" t="s">
        <v>234</v>
      </c>
      <c r="H855" s="245" t="s">
        <v>234</v>
      </c>
      <c r="I855" s="245" t="s">
        <v>234</v>
      </c>
      <c r="J855" s="245" t="s">
        <v>234</v>
      </c>
      <c r="K855" s="245" t="s">
        <v>232</v>
      </c>
      <c r="L855" s="245" t="s">
        <v>234</v>
      </c>
      <c r="M855" s="245" t="s">
        <v>232</v>
      </c>
      <c r="N855" s="245" t="s">
        <v>234</v>
      </c>
      <c r="O855" s="245" t="s">
        <v>232</v>
      </c>
      <c r="P855" s="245" t="s">
        <v>234</v>
      </c>
      <c r="Q855" s="245" t="s">
        <v>234</v>
      </c>
      <c r="R855" s="245" t="s">
        <v>234</v>
      </c>
      <c r="S855" s="245" t="s">
        <v>234</v>
      </c>
      <c r="T855" s="245" t="s">
        <v>233</v>
      </c>
      <c r="U855" s="245" t="s">
        <v>234</v>
      </c>
      <c r="V855" s="245" t="s">
        <v>234</v>
      </c>
      <c r="W855" s="245" t="s">
        <v>406</v>
      </c>
      <c r="X855" s="245" t="s">
        <v>406</v>
      </c>
      <c r="Y855" s="245" t="s">
        <v>406</v>
      </c>
      <c r="Z855" s="245" t="s">
        <v>406</v>
      </c>
      <c r="AA855" s="245" t="s">
        <v>406</v>
      </c>
      <c r="AB855" s="245" t="s">
        <v>406</v>
      </c>
      <c r="AC855" s="245" t="s">
        <v>406</v>
      </c>
      <c r="AD855" s="245" t="s">
        <v>406</v>
      </c>
      <c r="AE855" s="245" t="s">
        <v>406</v>
      </c>
      <c r="AF855" s="245" t="s">
        <v>406</v>
      </c>
      <c r="AG855" s="245" t="s">
        <v>406</v>
      </c>
      <c r="AH855" s="245" t="s">
        <v>406</v>
      </c>
      <c r="AI855" s="245" t="s">
        <v>406</v>
      </c>
      <c r="AJ855" s="245" t="s">
        <v>406</v>
      </c>
      <c r="AK855" s="245" t="s">
        <v>406</v>
      </c>
      <c r="AL855" s="245" t="s">
        <v>406</v>
      </c>
      <c r="AM855" s="245" t="s">
        <v>406</v>
      </c>
      <c r="AN855" s="245" t="s">
        <v>406</v>
      </c>
      <c r="AO855" s="245" t="s">
        <v>406</v>
      </c>
      <c r="AP855" s="245" t="s">
        <v>406</v>
      </c>
    </row>
    <row r="856" spans="1:42" x14ac:dyDescent="0.3">
      <c r="A856" s="245">
        <v>122990</v>
      </c>
      <c r="B856" s="245" t="s">
        <v>549</v>
      </c>
      <c r="C856" s="245" t="s">
        <v>234</v>
      </c>
      <c r="D856" s="245" t="s">
        <v>234</v>
      </c>
      <c r="E856" s="245" t="s">
        <v>234</v>
      </c>
      <c r="F856" s="245" t="s">
        <v>234</v>
      </c>
      <c r="G856" s="245" t="s">
        <v>233</v>
      </c>
      <c r="H856" s="245" t="s">
        <v>234</v>
      </c>
      <c r="I856" s="245" t="s">
        <v>233</v>
      </c>
      <c r="J856" s="245" t="s">
        <v>234</v>
      </c>
      <c r="K856" s="245" t="s">
        <v>232</v>
      </c>
      <c r="L856" s="245" t="s">
        <v>234</v>
      </c>
      <c r="M856" s="245" t="s">
        <v>234</v>
      </c>
      <c r="N856" s="245" t="s">
        <v>233</v>
      </c>
      <c r="O856" s="245" t="s">
        <v>233</v>
      </c>
      <c r="P856" s="245" t="s">
        <v>233</v>
      </c>
      <c r="Q856" s="245" t="s">
        <v>232</v>
      </c>
      <c r="R856" s="245" t="s">
        <v>234</v>
      </c>
      <c r="S856" s="245" t="s">
        <v>233</v>
      </c>
      <c r="T856" s="245" t="s">
        <v>234</v>
      </c>
      <c r="U856" s="245" t="s">
        <v>234</v>
      </c>
      <c r="V856" s="245" t="s">
        <v>234</v>
      </c>
      <c r="W856" s="245" t="s">
        <v>406</v>
      </c>
      <c r="X856" s="245" t="s">
        <v>406</v>
      </c>
      <c r="Y856" s="245" t="s">
        <v>406</v>
      </c>
      <c r="Z856" s="245" t="s">
        <v>406</v>
      </c>
      <c r="AA856" s="245" t="s">
        <v>406</v>
      </c>
      <c r="AB856" s="245" t="s">
        <v>406</v>
      </c>
      <c r="AC856" s="245" t="s">
        <v>406</v>
      </c>
      <c r="AD856" s="245" t="s">
        <v>406</v>
      </c>
      <c r="AE856" s="245" t="s">
        <v>406</v>
      </c>
      <c r="AF856" s="245" t="s">
        <v>406</v>
      </c>
      <c r="AG856" s="245" t="s">
        <v>406</v>
      </c>
      <c r="AH856" s="245" t="s">
        <v>406</v>
      </c>
      <c r="AI856" s="245" t="s">
        <v>406</v>
      </c>
      <c r="AJ856" s="245" t="s">
        <v>406</v>
      </c>
      <c r="AK856" s="245" t="s">
        <v>406</v>
      </c>
      <c r="AL856" s="245" t="s">
        <v>406</v>
      </c>
      <c r="AM856" s="245" t="s">
        <v>406</v>
      </c>
      <c r="AN856" s="245" t="s">
        <v>406</v>
      </c>
      <c r="AO856" s="245" t="s">
        <v>406</v>
      </c>
      <c r="AP856" s="245" t="s">
        <v>406</v>
      </c>
    </row>
    <row r="857" spans="1:42" x14ac:dyDescent="0.3">
      <c r="A857" s="245">
        <v>122993</v>
      </c>
      <c r="B857" s="245" t="s">
        <v>549</v>
      </c>
      <c r="C857" s="245" t="s">
        <v>234</v>
      </c>
      <c r="D857" s="245" t="s">
        <v>234</v>
      </c>
      <c r="E857" s="245" t="s">
        <v>234</v>
      </c>
      <c r="F857" s="245" t="s">
        <v>234</v>
      </c>
      <c r="G857" s="245" t="s">
        <v>233</v>
      </c>
      <c r="H857" s="245" t="s">
        <v>234</v>
      </c>
      <c r="I857" s="245" t="s">
        <v>234</v>
      </c>
      <c r="J857" s="245" t="s">
        <v>234</v>
      </c>
      <c r="K857" s="245" t="s">
        <v>234</v>
      </c>
      <c r="L857" s="245" t="s">
        <v>234</v>
      </c>
      <c r="M857" s="245" t="s">
        <v>234</v>
      </c>
      <c r="N857" s="245" t="s">
        <v>234</v>
      </c>
      <c r="O857" s="245" t="s">
        <v>234</v>
      </c>
      <c r="P857" s="245" t="s">
        <v>234</v>
      </c>
      <c r="Q857" s="245" t="s">
        <v>233</v>
      </c>
      <c r="R857" s="245" t="s">
        <v>234</v>
      </c>
      <c r="S857" s="245" t="s">
        <v>233</v>
      </c>
      <c r="T857" s="245" t="s">
        <v>233</v>
      </c>
      <c r="U857" s="245" t="s">
        <v>234</v>
      </c>
      <c r="V857" s="245" t="s">
        <v>234</v>
      </c>
      <c r="W857" s="245" t="s">
        <v>406</v>
      </c>
      <c r="X857" s="245" t="s">
        <v>406</v>
      </c>
      <c r="Y857" s="245" t="s">
        <v>406</v>
      </c>
      <c r="Z857" s="245" t="s">
        <v>406</v>
      </c>
      <c r="AA857" s="245" t="s">
        <v>406</v>
      </c>
      <c r="AB857" s="245" t="s">
        <v>406</v>
      </c>
      <c r="AC857" s="245" t="s">
        <v>406</v>
      </c>
      <c r="AD857" s="245" t="s">
        <v>406</v>
      </c>
      <c r="AE857" s="245" t="s">
        <v>406</v>
      </c>
      <c r="AF857" s="245" t="s">
        <v>406</v>
      </c>
      <c r="AG857" s="245" t="s">
        <v>406</v>
      </c>
      <c r="AH857" s="245" t="s">
        <v>406</v>
      </c>
      <c r="AI857" s="245" t="s">
        <v>406</v>
      </c>
      <c r="AJ857" s="245" t="s">
        <v>406</v>
      </c>
      <c r="AK857" s="245" t="s">
        <v>406</v>
      </c>
      <c r="AL857" s="245" t="s">
        <v>406</v>
      </c>
      <c r="AM857" s="245" t="s">
        <v>406</v>
      </c>
      <c r="AN857" s="245" t="s">
        <v>406</v>
      </c>
      <c r="AO857" s="245" t="s">
        <v>406</v>
      </c>
      <c r="AP857" s="245" t="s">
        <v>406</v>
      </c>
    </row>
    <row r="858" spans="1:42" x14ac:dyDescent="0.3">
      <c r="A858" s="245">
        <v>123001</v>
      </c>
      <c r="B858" s="245" t="s">
        <v>549</v>
      </c>
      <c r="C858" s="245" t="s">
        <v>234</v>
      </c>
      <c r="D858" s="245" t="s">
        <v>234</v>
      </c>
      <c r="E858" s="245" t="s">
        <v>234</v>
      </c>
      <c r="F858" s="245" t="s">
        <v>234</v>
      </c>
      <c r="G858" s="245" t="s">
        <v>234</v>
      </c>
      <c r="H858" s="245" t="s">
        <v>234</v>
      </c>
      <c r="I858" s="245" t="s">
        <v>233</v>
      </c>
      <c r="J858" s="245" t="s">
        <v>234</v>
      </c>
      <c r="K858" s="245" t="s">
        <v>234</v>
      </c>
      <c r="L858" s="245" t="s">
        <v>234</v>
      </c>
      <c r="M858" s="245" t="s">
        <v>233</v>
      </c>
      <c r="N858" s="245" t="s">
        <v>233</v>
      </c>
      <c r="O858" s="245" t="s">
        <v>233</v>
      </c>
      <c r="P858" s="245" t="s">
        <v>233</v>
      </c>
      <c r="Q858" s="245" t="s">
        <v>233</v>
      </c>
      <c r="R858" s="245" t="s">
        <v>233</v>
      </c>
      <c r="S858" s="245" t="s">
        <v>233</v>
      </c>
      <c r="T858" s="245" t="s">
        <v>233</v>
      </c>
      <c r="U858" s="245" t="s">
        <v>233</v>
      </c>
      <c r="V858" s="245" t="s">
        <v>233</v>
      </c>
    </row>
    <row r="859" spans="1:42" x14ac:dyDescent="0.3">
      <c r="A859" s="245">
        <v>123004</v>
      </c>
      <c r="B859" s="245" t="s">
        <v>549</v>
      </c>
      <c r="C859" s="245" t="s">
        <v>232</v>
      </c>
      <c r="D859" s="245" t="s">
        <v>234</v>
      </c>
      <c r="E859" s="245" t="s">
        <v>234</v>
      </c>
      <c r="F859" s="245" t="s">
        <v>234</v>
      </c>
      <c r="G859" s="245" t="s">
        <v>234</v>
      </c>
      <c r="H859" s="245" t="s">
        <v>233</v>
      </c>
      <c r="I859" s="245" t="s">
        <v>234</v>
      </c>
      <c r="J859" s="245" t="s">
        <v>234</v>
      </c>
      <c r="K859" s="245" t="s">
        <v>234</v>
      </c>
      <c r="L859" s="245" t="s">
        <v>232</v>
      </c>
      <c r="M859" s="245" t="s">
        <v>233</v>
      </c>
      <c r="N859" s="245" t="s">
        <v>234</v>
      </c>
      <c r="O859" s="245" t="s">
        <v>234</v>
      </c>
      <c r="P859" s="245" t="s">
        <v>234</v>
      </c>
      <c r="Q859" s="245" t="s">
        <v>234</v>
      </c>
      <c r="R859" s="245" t="s">
        <v>233</v>
      </c>
      <c r="S859" s="245" t="s">
        <v>233</v>
      </c>
      <c r="T859" s="245" t="s">
        <v>233</v>
      </c>
      <c r="U859" s="245" t="s">
        <v>233</v>
      </c>
      <c r="V859" s="245" t="s">
        <v>233</v>
      </c>
    </row>
    <row r="860" spans="1:42" x14ac:dyDescent="0.3">
      <c r="A860" s="245">
        <v>123005</v>
      </c>
      <c r="B860" s="245" t="s">
        <v>549</v>
      </c>
      <c r="C860" s="245" t="s">
        <v>234</v>
      </c>
      <c r="D860" s="245" t="s">
        <v>234</v>
      </c>
      <c r="E860" s="245" t="s">
        <v>234</v>
      </c>
      <c r="F860" s="245" t="s">
        <v>234</v>
      </c>
      <c r="G860" s="245" t="s">
        <v>234</v>
      </c>
      <c r="H860" s="245" t="s">
        <v>234</v>
      </c>
      <c r="I860" s="245" t="s">
        <v>233</v>
      </c>
      <c r="J860" s="245" t="s">
        <v>234</v>
      </c>
      <c r="K860" s="245" t="s">
        <v>233</v>
      </c>
      <c r="L860" s="245" t="s">
        <v>234</v>
      </c>
      <c r="M860" s="245" t="s">
        <v>233</v>
      </c>
      <c r="N860" s="245" t="s">
        <v>233</v>
      </c>
      <c r="O860" s="245" t="s">
        <v>233</v>
      </c>
      <c r="P860" s="245" t="s">
        <v>233</v>
      </c>
      <c r="Q860" s="245" t="s">
        <v>233</v>
      </c>
      <c r="R860" s="245" t="s">
        <v>233</v>
      </c>
      <c r="S860" s="245" t="s">
        <v>233</v>
      </c>
      <c r="T860" s="245" t="s">
        <v>233</v>
      </c>
      <c r="U860" s="245" t="s">
        <v>233</v>
      </c>
      <c r="V860" s="245" t="s">
        <v>233</v>
      </c>
      <c r="W860" s="245" t="s">
        <v>406</v>
      </c>
      <c r="X860" s="245" t="s">
        <v>406</v>
      </c>
      <c r="Y860" s="245" t="s">
        <v>406</v>
      </c>
      <c r="Z860" s="245" t="s">
        <v>406</v>
      </c>
      <c r="AA860" s="245" t="s">
        <v>406</v>
      </c>
      <c r="AB860" s="245" t="s">
        <v>406</v>
      </c>
      <c r="AC860" s="245" t="s">
        <v>406</v>
      </c>
      <c r="AD860" s="245" t="s">
        <v>406</v>
      </c>
      <c r="AE860" s="245" t="s">
        <v>406</v>
      </c>
      <c r="AF860" s="245" t="s">
        <v>406</v>
      </c>
      <c r="AG860" s="245" t="s">
        <v>406</v>
      </c>
      <c r="AH860" s="245" t="s">
        <v>406</v>
      </c>
      <c r="AI860" s="245" t="s">
        <v>406</v>
      </c>
      <c r="AJ860" s="245" t="s">
        <v>406</v>
      </c>
      <c r="AK860" s="245" t="s">
        <v>406</v>
      </c>
      <c r="AL860" s="245" t="s">
        <v>406</v>
      </c>
      <c r="AM860" s="245" t="s">
        <v>406</v>
      </c>
      <c r="AN860" s="245" t="s">
        <v>406</v>
      </c>
      <c r="AO860" s="245" t="s">
        <v>406</v>
      </c>
      <c r="AP860" s="245" t="s">
        <v>406</v>
      </c>
    </row>
    <row r="861" spans="1:42" x14ac:dyDescent="0.3">
      <c r="A861" s="245">
        <v>123006</v>
      </c>
      <c r="B861" s="245" t="s">
        <v>549</v>
      </c>
      <c r="C861" s="245" t="s">
        <v>234</v>
      </c>
      <c r="D861" s="245" t="s">
        <v>234</v>
      </c>
      <c r="E861" s="245" t="s">
        <v>234</v>
      </c>
      <c r="F861" s="245" t="s">
        <v>232</v>
      </c>
      <c r="G861" s="245" t="s">
        <v>234</v>
      </c>
      <c r="H861" s="245" t="s">
        <v>234</v>
      </c>
      <c r="I861" s="245" t="s">
        <v>232</v>
      </c>
      <c r="J861" s="245" t="s">
        <v>234</v>
      </c>
      <c r="K861" s="245" t="s">
        <v>234</v>
      </c>
      <c r="L861" s="245" t="s">
        <v>234</v>
      </c>
      <c r="M861" s="245" t="s">
        <v>232</v>
      </c>
      <c r="N861" s="245" t="s">
        <v>234</v>
      </c>
      <c r="O861" s="245" t="s">
        <v>232</v>
      </c>
      <c r="P861" s="245" t="s">
        <v>234</v>
      </c>
      <c r="Q861" s="245" t="s">
        <v>234</v>
      </c>
      <c r="R861" s="245" t="s">
        <v>234</v>
      </c>
      <c r="S861" s="245" t="s">
        <v>234</v>
      </c>
      <c r="T861" s="245" t="s">
        <v>234</v>
      </c>
      <c r="U861" s="245" t="s">
        <v>234</v>
      </c>
      <c r="V861" s="245" t="s">
        <v>234</v>
      </c>
      <c r="W861" s="245" t="s">
        <v>406</v>
      </c>
      <c r="X861" s="245" t="s">
        <v>406</v>
      </c>
      <c r="Y861" s="245" t="s">
        <v>406</v>
      </c>
      <c r="Z861" s="245" t="s">
        <v>406</v>
      </c>
      <c r="AA861" s="245" t="s">
        <v>406</v>
      </c>
      <c r="AB861" s="245" t="s">
        <v>406</v>
      </c>
      <c r="AC861" s="245" t="s">
        <v>406</v>
      </c>
      <c r="AD861" s="245" t="s">
        <v>406</v>
      </c>
      <c r="AE861" s="245" t="s">
        <v>406</v>
      </c>
      <c r="AF861" s="245" t="s">
        <v>406</v>
      </c>
      <c r="AG861" s="245" t="s">
        <v>406</v>
      </c>
      <c r="AH861" s="245" t="s">
        <v>406</v>
      </c>
      <c r="AI861" s="245" t="s">
        <v>406</v>
      </c>
      <c r="AJ861" s="245" t="s">
        <v>406</v>
      </c>
      <c r="AK861" s="245" t="s">
        <v>406</v>
      </c>
      <c r="AL861" s="245" t="s">
        <v>406</v>
      </c>
      <c r="AM861" s="245" t="s">
        <v>406</v>
      </c>
      <c r="AN861" s="245" t="s">
        <v>406</v>
      </c>
      <c r="AO861" s="245" t="s">
        <v>406</v>
      </c>
      <c r="AP861" s="245" t="s">
        <v>406</v>
      </c>
    </row>
    <row r="862" spans="1:42" x14ac:dyDescent="0.3">
      <c r="A862" s="245">
        <v>123014</v>
      </c>
      <c r="B862" s="245" t="s">
        <v>549</v>
      </c>
      <c r="C862" s="245" t="s">
        <v>234</v>
      </c>
      <c r="D862" s="245" t="s">
        <v>232</v>
      </c>
      <c r="E862" s="245" t="s">
        <v>232</v>
      </c>
      <c r="F862" s="245" t="s">
        <v>234</v>
      </c>
      <c r="G862" s="245" t="s">
        <v>234</v>
      </c>
      <c r="H862" s="245" t="s">
        <v>234</v>
      </c>
      <c r="I862" s="245" t="s">
        <v>234</v>
      </c>
      <c r="J862" s="245" t="s">
        <v>234</v>
      </c>
      <c r="K862" s="245" t="s">
        <v>232</v>
      </c>
      <c r="L862" s="245" t="s">
        <v>234</v>
      </c>
      <c r="M862" s="245" t="s">
        <v>234</v>
      </c>
      <c r="N862" s="245" t="s">
        <v>234</v>
      </c>
      <c r="O862" s="245" t="s">
        <v>232</v>
      </c>
      <c r="P862" s="245" t="s">
        <v>234</v>
      </c>
      <c r="Q862" s="245" t="s">
        <v>234</v>
      </c>
      <c r="R862" s="245" t="s">
        <v>234</v>
      </c>
      <c r="S862" s="245" t="s">
        <v>234</v>
      </c>
      <c r="T862" s="245" t="s">
        <v>233</v>
      </c>
      <c r="U862" s="245" t="s">
        <v>233</v>
      </c>
      <c r="V862" s="245" t="s">
        <v>234</v>
      </c>
      <c r="W862" s="245" t="s">
        <v>406</v>
      </c>
      <c r="X862" s="245" t="s">
        <v>406</v>
      </c>
      <c r="Y862" s="245" t="s">
        <v>406</v>
      </c>
      <c r="Z862" s="245" t="s">
        <v>406</v>
      </c>
      <c r="AA862" s="245" t="s">
        <v>406</v>
      </c>
      <c r="AB862" s="245" t="s">
        <v>406</v>
      </c>
      <c r="AC862" s="245" t="s">
        <v>406</v>
      </c>
      <c r="AD862" s="245" t="s">
        <v>406</v>
      </c>
      <c r="AE862" s="245" t="s">
        <v>406</v>
      </c>
      <c r="AF862" s="245" t="s">
        <v>406</v>
      </c>
      <c r="AG862" s="245" t="s">
        <v>406</v>
      </c>
      <c r="AH862" s="245" t="s">
        <v>406</v>
      </c>
      <c r="AI862" s="245" t="s">
        <v>406</v>
      </c>
      <c r="AJ862" s="245" t="s">
        <v>406</v>
      </c>
      <c r="AK862" s="245" t="s">
        <v>406</v>
      </c>
      <c r="AL862" s="245" t="s">
        <v>406</v>
      </c>
      <c r="AM862" s="245" t="s">
        <v>406</v>
      </c>
      <c r="AN862" s="245" t="s">
        <v>406</v>
      </c>
      <c r="AO862" s="245" t="s">
        <v>406</v>
      </c>
      <c r="AP862" s="245" t="s">
        <v>406</v>
      </c>
    </row>
    <row r="863" spans="1:42" x14ac:dyDescent="0.3">
      <c r="A863" s="245">
        <v>123020</v>
      </c>
      <c r="B863" s="245" t="s">
        <v>549</v>
      </c>
      <c r="C863" s="245" t="s">
        <v>234</v>
      </c>
      <c r="D863" s="245" t="s">
        <v>234</v>
      </c>
      <c r="E863" s="245" t="s">
        <v>234</v>
      </c>
      <c r="F863" s="245" t="s">
        <v>233</v>
      </c>
      <c r="G863" s="245" t="s">
        <v>232</v>
      </c>
      <c r="H863" s="245" t="s">
        <v>234</v>
      </c>
      <c r="I863" s="245" t="s">
        <v>234</v>
      </c>
      <c r="J863" s="245" t="s">
        <v>234</v>
      </c>
      <c r="K863" s="245" t="s">
        <v>233</v>
      </c>
      <c r="L863" s="245" t="s">
        <v>233</v>
      </c>
      <c r="M863" s="245" t="s">
        <v>234</v>
      </c>
      <c r="N863" s="245" t="s">
        <v>234</v>
      </c>
      <c r="O863" s="245" t="s">
        <v>233</v>
      </c>
      <c r="P863" s="245" t="s">
        <v>233</v>
      </c>
      <c r="Q863" s="245" t="s">
        <v>234</v>
      </c>
      <c r="R863" s="245" t="s">
        <v>234</v>
      </c>
      <c r="S863" s="245" t="s">
        <v>233</v>
      </c>
      <c r="T863" s="245" t="s">
        <v>233</v>
      </c>
      <c r="U863" s="245" t="s">
        <v>233</v>
      </c>
      <c r="V863" s="245" t="s">
        <v>233</v>
      </c>
      <c r="W863" s="245" t="s">
        <v>406</v>
      </c>
      <c r="X863" s="245" t="s">
        <v>406</v>
      </c>
      <c r="Y863" s="245" t="s">
        <v>406</v>
      </c>
      <c r="Z863" s="245" t="s">
        <v>406</v>
      </c>
      <c r="AA863" s="245" t="s">
        <v>406</v>
      </c>
      <c r="AB863" s="245" t="s">
        <v>406</v>
      </c>
      <c r="AC863" s="245" t="s">
        <v>406</v>
      </c>
      <c r="AD863" s="245" t="s">
        <v>406</v>
      </c>
      <c r="AE863" s="245" t="s">
        <v>406</v>
      </c>
      <c r="AF863" s="245" t="s">
        <v>406</v>
      </c>
      <c r="AG863" s="245" t="s">
        <v>406</v>
      </c>
      <c r="AH863" s="245" t="s">
        <v>406</v>
      </c>
      <c r="AI863" s="245" t="s">
        <v>406</v>
      </c>
      <c r="AJ863" s="245" t="s">
        <v>406</v>
      </c>
      <c r="AK863" s="245" t="s">
        <v>406</v>
      </c>
      <c r="AL863" s="245" t="s">
        <v>406</v>
      </c>
      <c r="AM863" s="245" t="s">
        <v>406</v>
      </c>
      <c r="AN863" s="245" t="s">
        <v>406</v>
      </c>
      <c r="AO863" s="245" t="s">
        <v>406</v>
      </c>
      <c r="AP863" s="245" t="s">
        <v>406</v>
      </c>
    </row>
    <row r="864" spans="1:42" x14ac:dyDescent="0.3">
      <c r="A864" s="245">
        <v>123025</v>
      </c>
      <c r="B864" s="245" t="s">
        <v>549</v>
      </c>
      <c r="C864" s="245" t="s">
        <v>234</v>
      </c>
      <c r="D864" s="245" t="s">
        <v>232</v>
      </c>
      <c r="E864" s="245" t="s">
        <v>234</v>
      </c>
      <c r="F864" s="245" t="s">
        <v>234</v>
      </c>
      <c r="G864" s="245" t="s">
        <v>232</v>
      </c>
      <c r="H864" s="245" t="s">
        <v>234</v>
      </c>
      <c r="I864" s="245" t="s">
        <v>232</v>
      </c>
      <c r="J864" s="245" t="s">
        <v>233</v>
      </c>
      <c r="K864" s="245" t="s">
        <v>234</v>
      </c>
      <c r="L864" s="245" t="s">
        <v>233</v>
      </c>
      <c r="M864" s="245" t="s">
        <v>234</v>
      </c>
      <c r="N864" s="245" t="s">
        <v>233</v>
      </c>
      <c r="O864" s="245" t="s">
        <v>233</v>
      </c>
      <c r="P864" s="245" t="s">
        <v>233</v>
      </c>
      <c r="Q864" s="245" t="s">
        <v>234</v>
      </c>
      <c r="R864" s="245" t="s">
        <v>233</v>
      </c>
      <c r="S864" s="245" t="s">
        <v>233</v>
      </c>
      <c r="T864" s="245" t="s">
        <v>233</v>
      </c>
      <c r="U864" s="245" t="s">
        <v>233</v>
      </c>
      <c r="V864" s="245" t="s">
        <v>233</v>
      </c>
      <c r="W864" s="245" t="s">
        <v>406</v>
      </c>
      <c r="X864" s="245" t="s">
        <v>406</v>
      </c>
      <c r="Y864" s="245" t="s">
        <v>406</v>
      </c>
      <c r="Z864" s="245" t="s">
        <v>406</v>
      </c>
      <c r="AA864" s="245" t="s">
        <v>406</v>
      </c>
      <c r="AB864" s="245" t="s">
        <v>406</v>
      </c>
      <c r="AC864" s="245" t="s">
        <v>406</v>
      </c>
      <c r="AD864" s="245" t="s">
        <v>406</v>
      </c>
      <c r="AE864" s="245" t="s">
        <v>406</v>
      </c>
      <c r="AF864" s="245" t="s">
        <v>406</v>
      </c>
      <c r="AG864" s="245" t="s">
        <v>406</v>
      </c>
      <c r="AH864" s="245" t="s">
        <v>406</v>
      </c>
      <c r="AI864" s="245" t="s">
        <v>406</v>
      </c>
      <c r="AJ864" s="245" t="s">
        <v>406</v>
      </c>
      <c r="AK864" s="245" t="s">
        <v>406</v>
      </c>
      <c r="AL864" s="245" t="s">
        <v>406</v>
      </c>
      <c r="AM864" s="245" t="s">
        <v>406</v>
      </c>
      <c r="AN864" s="245" t="s">
        <v>406</v>
      </c>
      <c r="AO864" s="245" t="s">
        <v>406</v>
      </c>
      <c r="AP864" s="245" t="s">
        <v>406</v>
      </c>
    </row>
    <row r="865" spans="1:42" x14ac:dyDescent="0.3">
      <c r="A865" s="245">
        <v>123026</v>
      </c>
      <c r="B865" s="245" t="s">
        <v>549</v>
      </c>
      <c r="C865" s="245" t="s">
        <v>234</v>
      </c>
      <c r="D865" s="245" t="s">
        <v>234</v>
      </c>
      <c r="E865" s="245" t="s">
        <v>232</v>
      </c>
      <c r="F865" s="245" t="s">
        <v>232</v>
      </c>
      <c r="G865" s="245" t="s">
        <v>234</v>
      </c>
      <c r="H865" s="245" t="s">
        <v>234</v>
      </c>
      <c r="I865" s="245" t="s">
        <v>234</v>
      </c>
      <c r="J865" s="245" t="s">
        <v>234</v>
      </c>
      <c r="K865" s="245" t="s">
        <v>234</v>
      </c>
      <c r="L865" s="245" t="s">
        <v>234</v>
      </c>
      <c r="M865" s="245" t="s">
        <v>233</v>
      </c>
      <c r="N865" s="245" t="s">
        <v>234</v>
      </c>
      <c r="O865" s="245" t="s">
        <v>233</v>
      </c>
      <c r="P865" s="245" t="s">
        <v>233</v>
      </c>
      <c r="Q865" s="245" t="s">
        <v>233</v>
      </c>
      <c r="R865" s="245" t="s">
        <v>234</v>
      </c>
      <c r="S865" s="245" t="s">
        <v>234</v>
      </c>
      <c r="T865" s="245" t="s">
        <v>234</v>
      </c>
      <c r="U865" s="245" t="s">
        <v>234</v>
      </c>
      <c r="V865" s="245" t="s">
        <v>234</v>
      </c>
      <c r="W865" s="245" t="s">
        <v>406</v>
      </c>
      <c r="X865" s="245" t="s">
        <v>406</v>
      </c>
      <c r="Y865" s="245" t="s">
        <v>406</v>
      </c>
      <c r="Z865" s="245" t="s">
        <v>406</v>
      </c>
      <c r="AA865" s="245" t="s">
        <v>406</v>
      </c>
      <c r="AB865" s="245" t="s">
        <v>406</v>
      </c>
      <c r="AC865" s="245" t="s">
        <v>406</v>
      </c>
      <c r="AD865" s="245" t="s">
        <v>406</v>
      </c>
      <c r="AE865" s="245" t="s">
        <v>406</v>
      </c>
      <c r="AF865" s="245" t="s">
        <v>406</v>
      </c>
      <c r="AG865" s="245" t="s">
        <v>406</v>
      </c>
      <c r="AH865" s="245" t="s">
        <v>406</v>
      </c>
      <c r="AI865" s="245" t="s">
        <v>406</v>
      </c>
      <c r="AJ865" s="245" t="s">
        <v>406</v>
      </c>
      <c r="AK865" s="245" t="s">
        <v>406</v>
      </c>
      <c r="AL865" s="245" t="s">
        <v>406</v>
      </c>
      <c r="AM865" s="245" t="s">
        <v>406</v>
      </c>
      <c r="AN865" s="245" t="s">
        <v>406</v>
      </c>
      <c r="AO865" s="245" t="s">
        <v>406</v>
      </c>
      <c r="AP865" s="245" t="s">
        <v>406</v>
      </c>
    </row>
    <row r="866" spans="1:42" x14ac:dyDescent="0.3">
      <c r="A866" s="245">
        <v>123029</v>
      </c>
      <c r="B866" s="245" t="s">
        <v>549</v>
      </c>
      <c r="C866" s="245" t="s">
        <v>234</v>
      </c>
      <c r="D866" s="245" t="s">
        <v>234</v>
      </c>
      <c r="E866" s="245" t="s">
        <v>234</v>
      </c>
      <c r="F866" s="245" t="s">
        <v>232</v>
      </c>
      <c r="G866" s="245" t="s">
        <v>233</v>
      </c>
      <c r="H866" s="245" t="s">
        <v>234</v>
      </c>
      <c r="I866" s="245" t="s">
        <v>234</v>
      </c>
      <c r="J866" s="245" t="s">
        <v>234</v>
      </c>
      <c r="K866" s="245" t="s">
        <v>234</v>
      </c>
      <c r="L866" s="245" t="s">
        <v>233</v>
      </c>
      <c r="M866" s="245" t="s">
        <v>234</v>
      </c>
      <c r="N866" s="245" t="s">
        <v>234</v>
      </c>
      <c r="O866" s="245" t="s">
        <v>233</v>
      </c>
      <c r="P866" s="245" t="s">
        <v>233</v>
      </c>
      <c r="Q866" s="245" t="s">
        <v>233</v>
      </c>
      <c r="R866" s="245" t="s">
        <v>234</v>
      </c>
      <c r="S866" s="245" t="s">
        <v>233</v>
      </c>
      <c r="T866" s="245" t="s">
        <v>233</v>
      </c>
      <c r="U866" s="245" t="s">
        <v>233</v>
      </c>
      <c r="V866" s="245" t="s">
        <v>233</v>
      </c>
      <c r="W866" s="245" t="s">
        <v>406</v>
      </c>
      <c r="X866" s="245" t="s">
        <v>406</v>
      </c>
      <c r="Y866" s="245" t="s">
        <v>406</v>
      </c>
      <c r="Z866" s="245" t="s">
        <v>406</v>
      </c>
      <c r="AA866" s="245" t="s">
        <v>406</v>
      </c>
      <c r="AB866" s="245" t="s">
        <v>406</v>
      </c>
      <c r="AC866" s="245" t="s">
        <v>406</v>
      </c>
      <c r="AD866" s="245" t="s">
        <v>406</v>
      </c>
      <c r="AE866" s="245" t="s">
        <v>406</v>
      </c>
      <c r="AF866" s="245" t="s">
        <v>406</v>
      </c>
      <c r="AG866" s="245" t="s">
        <v>406</v>
      </c>
      <c r="AH866" s="245" t="s">
        <v>406</v>
      </c>
      <c r="AI866" s="245" t="s">
        <v>406</v>
      </c>
      <c r="AJ866" s="245" t="s">
        <v>406</v>
      </c>
      <c r="AK866" s="245" t="s">
        <v>406</v>
      </c>
      <c r="AL866" s="245" t="s">
        <v>406</v>
      </c>
      <c r="AM866" s="245" t="s">
        <v>406</v>
      </c>
      <c r="AN866" s="245" t="s">
        <v>406</v>
      </c>
      <c r="AO866" s="245" t="s">
        <v>406</v>
      </c>
      <c r="AP866" s="245" t="s">
        <v>406</v>
      </c>
    </row>
    <row r="867" spans="1:42" x14ac:dyDescent="0.3">
      <c r="A867" s="245">
        <v>123030</v>
      </c>
      <c r="B867" s="245" t="s">
        <v>549</v>
      </c>
      <c r="C867" s="245" t="s">
        <v>234</v>
      </c>
      <c r="D867" s="245" t="s">
        <v>234</v>
      </c>
      <c r="E867" s="245" t="s">
        <v>232</v>
      </c>
      <c r="F867" s="245" t="s">
        <v>234</v>
      </c>
      <c r="G867" s="245" t="s">
        <v>234</v>
      </c>
      <c r="H867" s="245" t="s">
        <v>234</v>
      </c>
      <c r="I867" s="245" t="s">
        <v>232</v>
      </c>
      <c r="J867" s="245" t="s">
        <v>234</v>
      </c>
      <c r="K867" s="245" t="s">
        <v>234</v>
      </c>
      <c r="L867" s="245" t="s">
        <v>234</v>
      </c>
      <c r="M867" s="245" t="s">
        <v>234</v>
      </c>
      <c r="N867" s="245" t="s">
        <v>232</v>
      </c>
      <c r="O867" s="245" t="s">
        <v>232</v>
      </c>
      <c r="P867" s="245" t="s">
        <v>234</v>
      </c>
      <c r="Q867" s="245" t="s">
        <v>234</v>
      </c>
      <c r="R867" s="245" t="s">
        <v>234</v>
      </c>
      <c r="S867" s="245" t="s">
        <v>234</v>
      </c>
      <c r="T867" s="245" t="s">
        <v>234</v>
      </c>
      <c r="U867" s="245" t="s">
        <v>234</v>
      </c>
      <c r="V867" s="245" t="s">
        <v>234</v>
      </c>
      <c r="W867" s="245" t="s">
        <v>406</v>
      </c>
      <c r="X867" s="245" t="s">
        <v>406</v>
      </c>
      <c r="Y867" s="245" t="s">
        <v>406</v>
      </c>
      <c r="Z867" s="245" t="s">
        <v>406</v>
      </c>
      <c r="AA867" s="245" t="s">
        <v>406</v>
      </c>
      <c r="AB867" s="245" t="s">
        <v>406</v>
      </c>
      <c r="AC867" s="245" t="s">
        <v>406</v>
      </c>
      <c r="AD867" s="245" t="s">
        <v>406</v>
      </c>
      <c r="AE867" s="245" t="s">
        <v>406</v>
      </c>
      <c r="AF867" s="245" t="s">
        <v>406</v>
      </c>
      <c r="AG867" s="245" t="s">
        <v>406</v>
      </c>
      <c r="AH867" s="245" t="s">
        <v>406</v>
      </c>
      <c r="AI867" s="245" t="s">
        <v>406</v>
      </c>
      <c r="AJ867" s="245" t="s">
        <v>406</v>
      </c>
      <c r="AK867" s="245" t="s">
        <v>406</v>
      </c>
      <c r="AL867" s="245" t="s">
        <v>406</v>
      </c>
      <c r="AM867" s="245" t="s">
        <v>406</v>
      </c>
      <c r="AN867" s="245" t="s">
        <v>406</v>
      </c>
      <c r="AO867" s="245" t="s">
        <v>406</v>
      </c>
      <c r="AP867" s="245" t="s">
        <v>406</v>
      </c>
    </row>
    <row r="868" spans="1:42" x14ac:dyDescent="0.3">
      <c r="A868" s="245">
        <v>123038</v>
      </c>
      <c r="B868" s="245" t="s">
        <v>549</v>
      </c>
      <c r="C868" s="245" t="s">
        <v>234</v>
      </c>
      <c r="D868" s="245" t="s">
        <v>234</v>
      </c>
      <c r="E868" s="245" t="s">
        <v>234</v>
      </c>
      <c r="F868" s="245" t="s">
        <v>234</v>
      </c>
      <c r="G868" s="245" t="s">
        <v>234</v>
      </c>
      <c r="H868" s="245" t="s">
        <v>234</v>
      </c>
      <c r="I868" s="245" t="s">
        <v>234</v>
      </c>
      <c r="J868" s="245" t="s">
        <v>234</v>
      </c>
      <c r="K868" s="245" t="s">
        <v>234</v>
      </c>
      <c r="L868" s="245" t="s">
        <v>233</v>
      </c>
      <c r="M868" s="245" t="s">
        <v>232</v>
      </c>
      <c r="N868" s="245" t="s">
        <v>233</v>
      </c>
      <c r="O868" s="245" t="s">
        <v>234</v>
      </c>
      <c r="P868" s="245" t="s">
        <v>234</v>
      </c>
      <c r="Q868" s="245" t="s">
        <v>233</v>
      </c>
      <c r="R868" s="245" t="s">
        <v>234</v>
      </c>
      <c r="S868" s="245" t="s">
        <v>233</v>
      </c>
      <c r="T868" s="245" t="s">
        <v>233</v>
      </c>
      <c r="U868" s="245" t="s">
        <v>234</v>
      </c>
      <c r="V868" s="245" t="s">
        <v>233</v>
      </c>
      <c r="W868" s="245" t="s">
        <v>406</v>
      </c>
      <c r="X868" s="245" t="s">
        <v>406</v>
      </c>
      <c r="Y868" s="245" t="s">
        <v>406</v>
      </c>
      <c r="Z868" s="245" t="s">
        <v>406</v>
      </c>
      <c r="AA868" s="245" t="s">
        <v>406</v>
      </c>
      <c r="AB868" s="245" t="s">
        <v>406</v>
      </c>
      <c r="AC868" s="245" t="s">
        <v>406</v>
      </c>
      <c r="AD868" s="245" t="s">
        <v>406</v>
      </c>
      <c r="AE868" s="245" t="s">
        <v>406</v>
      </c>
      <c r="AF868" s="245" t="s">
        <v>406</v>
      </c>
      <c r="AG868" s="245" t="s">
        <v>406</v>
      </c>
      <c r="AH868" s="245" t="s">
        <v>406</v>
      </c>
      <c r="AI868" s="245" t="s">
        <v>406</v>
      </c>
      <c r="AJ868" s="245" t="s">
        <v>406</v>
      </c>
      <c r="AK868" s="245" t="s">
        <v>406</v>
      </c>
      <c r="AL868" s="245" t="s">
        <v>406</v>
      </c>
      <c r="AM868" s="245" t="s">
        <v>406</v>
      </c>
      <c r="AN868" s="245" t="s">
        <v>406</v>
      </c>
      <c r="AO868" s="245" t="s">
        <v>406</v>
      </c>
      <c r="AP868" s="245" t="s">
        <v>406</v>
      </c>
    </row>
    <row r="869" spans="1:42" x14ac:dyDescent="0.3">
      <c r="A869" s="245">
        <v>123046</v>
      </c>
      <c r="B869" s="245" t="s">
        <v>549</v>
      </c>
      <c r="C869" s="245" t="s">
        <v>234</v>
      </c>
      <c r="D869" s="245" t="s">
        <v>234</v>
      </c>
      <c r="E869" s="245" t="s">
        <v>232</v>
      </c>
      <c r="F869" s="245" t="s">
        <v>234</v>
      </c>
      <c r="G869" s="245" t="s">
        <v>234</v>
      </c>
      <c r="H869" s="245" t="s">
        <v>234</v>
      </c>
      <c r="I869" s="245" t="s">
        <v>233</v>
      </c>
      <c r="J869" s="245" t="s">
        <v>234</v>
      </c>
      <c r="K869" s="245" t="s">
        <v>234</v>
      </c>
      <c r="L869" s="245" t="s">
        <v>234</v>
      </c>
      <c r="M869" s="245" t="s">
        <v>234</v>
      </c>
      <c r="N869" s="245" t="s">
        <v>232</v>
      </c>
      <c r="O869" s="245" t="s">
        <v>232</v>
      </c>
      <c r="P869" s="245" t="s">
        <v>234</v>
      </c>
      <c r="Q869" s="245" t="s">
        <v>232</v>
      </c>
      <c r="R869" s="245" t="s">
        <v>234</v>
      </c>
      <c r="S869" s="245" t="s">
        <v>233</v>
      </c>
      <c r="T869" s="245" t="s">
        <v>233</v>
      </c>
      <c r="U869" s="245" t="s">
        <v>234</v>
      </c>
      <c r="V869" s="245" t="s">
        <v>234</v>
      </c>
      <c r="W869" s="245" t="s">
        <v>406</v>
      </c>
      <c r="X869" s="245" t="s">
        <v>406</v>
      </c>
      <c r="Y869" s="245" t="s">
        <v>406</v>
      </c>
      <c r="Z869" s="245" t="s">
        <v>406</v>
      </c>
      <c r="AA869" s="245" t="s">
        <v>406</v>
      </c>
      <c r="AB869" s="245" t="s">
        <v>406</v>
      </c>
      <c r="AC869" s="245" t="s">
        <v>406</v>
      </c>
      <c r="AD869" s="245" t="s">
        <v>406</v>
      </c>
      <c r="AE869" s="245" t="s">
        <v>406</v>
      </c>
      <c r="AF869" s="245" t="s">
        <v>406</v>
      </c>
      <c r="AG869" s="245" t="s">
        <v>406</v>
      </c>
      <c r="AH869" s="245" t="s">
        <v>406</v>
      </c>
      <c r="AI869" s="245" t="s">
        <v>406</v>
      </c>
      <c r="AJ869" s="245" t="s">
        <v>406</v>
      </c>
      <c r="AK869" s="245" t="s">
        <v>406</v>
      </c>
      <c r="AL869" s="245" t="s">
        <v>406</v>
      </c>
      <c r="AM869" s="245" t="s">
        <v>406</v>
      </c>
      <c r="AN869" s="245" t="s">
        <v>406</v>
      </c>
      <c r="AO869" s="245" t="s">
        <v>406</v>
      </c>
      <c r="AP869" s="245" t="s">
        <v>406</v>
      </c>
    </row>
    <row r="870" spans="1:42" x14ac:dyDescent="0.3">
      <c r="A870" s="245">
        <v>123050</v>
      </c>
      <c r="B870" s="245" t="s">
        <v>549</v>
      </c>
      <c r="C870" s="245" t="s">
        <v>232</v>
      </c>
      <c r="D870" s="245" t="s">
        <v>234</v>
      </c>
      <c r="E870" s="245" t="s">
        <v>232</v>
      </c>
      <c r="F870" s="245" t="s">
        <v>234</v>
      </c>
      <c r="G870" s="245" t="s">
        <v>234</v>
      </c>
      <c r="H870" s="245" t="s">
        <v>232</v>
      </c>
      <c r="I870" s="245" t="s">
        <v>232</v>
      </c>
      <c r="J870" s="245" t="s">
        <v>234</v>
      </c>
      <c r="K870" s="245" t="s">
        <v>232</v>
      </c>
      <c r="L870" s="245" t="s">
        <v>234</v>
      </c>
      <c r="M870" s="245" t="s">
        <v>233</v>
      </c>
      <c r="N870" s="245" t="s">
        <v>233</v>
      </c>
      <c r="O870" s="245" t="s">
        <v>233</v>
      </c>
      <c r="P870" s="245" t="s">
        <v>233</v>
      </c>
      <c r="Q870" s="245" t="s">
        <v>233</v>
      </c>
      <c r="R870" s="245" t="s">
        <v>233</v>
      </c>
      <c r="S870" s="245" t="s">
        <v>233</v>
      </c>
      <c r="T870" s="245" t="s">
        <v>233</v>
      </c>
      <c r="U870" s="245" t="s">
        <v>233</v>
      </c>
      <c r="V870" s="245" t="s">
        <v>233</v>
      </c>
      <c r="W870" s="245" t="s">
        <v>406</v>
      </c>
      <c r="X870" s="245" t="s">
        <v>406</v>
      </c>
      <c r="Y870" s="245" t="s">
        <v>406</v>
      </c>
      <c r="Z870" s="245" t="s">
        <v>406</v>
      </c>
      <c r="AA870" s="245" t="s">
        <v>406</v>
      </c>
      <c r="AB870" s="245" t="s">
        <v>406</v>
      </c>
      <c r="AC870" s="245" t="s">
        <v>406</v>
      </c>
      <c r="AD870" s="245" t="s">
        <v>406</v>
      </c>
      <c r="AE870" s="245" t="s">
        <v>406</v>
      </c>
      <c r="AF870" s="245" t="s">
        <v>406</v>
      </c>
      <c r="AG870" s="245" t="s">
        <v>406</v>
      </c>
      <c r="AH870" s="245" t="s">
        <v>406</v>
      </c>
      <c r="AI870" s="245" t="s">
        <v>406</v>
      </c>
      <c r="AJ870" s="245" t="s">
        <v>406</v>
      </c>
      <c r="AK870" s="245" t="s">
        <v>406</v>
      </c>
      <c r="AL870" s="245" t="s">
        <v>406</v>
      </c>
      <c r="AM870" s="245" t="s">
        <v>406</v>
      </c>
      <c r="AN870" s="245" t="s">
        <v>406</v>
      </c>
      <c r="AO870" s="245" t="s">
        <v>406</v>
      </c>
      <c r="AP870" s="245" t="s">
        <v>406</v>
      </c>
    </row>
    <row r="871" spans="1:42" x14ac:dyDescent="0.3">
      <c r="A871" s="245">
        <v>123052</v>
      </c>
      <c r="B871" s="245" t="s">
        <v>549</v>
      </c>
      <c r="C871" s="245" t="s">
        <v>234</v>
      </c>
      <c r="D871" s="245" t="s">
        <v>234</v>
      </c>
      <c r="E871" s="245" t="s">
        <v>234</v>
      </c>
      <c r="F871" s="245" t="s">
        <v>234</v>
      </c>
      <c r="G871" s="245" t="s">
        <v>233</v>
      </c>
      <c r="H871" s="245" t="s">
        <v>234</v>
      </c>
      <c r="I871" s="245" t="s">
        <v>234</v>
      </c>
      <c r="J871" s="245" t="s">
        <v>234</v>
      </c>
      <c r="K871" s="245" t="s">
        <v>234</v>
      </c>
      <c r="L871" s="245" t="s">
        <v>233</v>
      </c>
      <c r="M871" s="245" t="s">
        <v>234</v>
      </c>
      <c r="N871" s="245" t="s">
        <v>234</v>
      </c>
      <c r="O871" s="245" t="s">
        <v>232</v>
      </c>
      <c r="P871" s="245" t="s">
        <v>234</v>
      </c>
      <c r="Q871" s="245" t="s">
        <v>234</v>
      </c>
      <c r="R871" s="245" t="s">
        <v>234</v>
      </c>
      <c r="S871" s="245" t="s">
        <v>234</v>
      </c>
      <c r="T871" s="245" t="s">
        <v>234</v>
      </c>
      <c r="U871" s="245" t="s">
        <v>234</v>
      </c>
      <c r="V871" s="245" t="s">
        <v>234</v>
      </c>
      <c r="W871" s="245" t="s">
        <v>406</v>
      </c>
      <c r="X871" s="245" t="s">
        <v>406</v>
      </c>
      <c r="Y871" s="245" t="s">
        <v>406</v>
      </c>
      <c r="Z871" s="245" t="s">
        <v>406</v>
      </c>
      <c r="AA871" s="245" t="s">
        <v>406</v>
      </c>
      <c r="AB871" s="245" t="s">
        <v>406</v>
      </c>
      <c r="AC871" s="245" t="s">
        <v>406</v>
      </c>
      <c r="AD871" s="245" t="s">
        <v>406</v>
      </c>
      <c r="AE871" s="245" t="s">
        <v>406</v>
      </c>
      <c r="AF871" s="245" t="s">
        <v>406</v>
      </c>
      <c r="AG871" s="245" t="s">
        <v>406</v>
      </c>
      <c r="AH871" s="245" t="s">
        <v>406</v>
      </c>
      <c r="AI871" s="245" t="s">
        <v>406</v>
      </c>
      <c r="AJ871" s="245" t="s">
        <v>406</v>
      </c>
      <c r="AK871" s="245" t="s">
        <v>406</v>
      </c>
      <c r="AL871" s="245" t="s">
        <v>406</v>
      </c>
      <c r="AM871" s="245" t="s">
        <v>406</v>
      </c>
      <c r="AN871" s="245" t="s">
        <v>406</v>
      </c>
      <c r="AO871" s="245" t="s">
        <v>406</v>
      </c>
      <c r="AP871" s="245" t="s">
        <v>406</v>
      </c>
    </row>
    <row r="872" spans="1:42" x14ac:dyDescent="0.3">
      <c r="A872" s="245">
        <v>123053</v>
      </c>
      <c r="B872" s="245" t="s">
        <v>549</v>
      </c>
      <c r="C872" s="245" t="s">
        <v>234</v>
      </c>
      <c r="D872" s="245" t="s">
        <v>232</v>
      </c>
      <c r="E872" s="245" t="s">
        <v>232</v>
      </c>
      <c r="F872" s="245" t="s">
        <v>232</v>
      </c>
      <c r="G872" s="245" t="s">
        <v>232</v>
      </c>
      <c r="H872" s="245" t="s">
        <v>232</v>
      </c>
      <c r="I872" s="245" t="s">
        <v>232</v>
      </c>
      <c r="J872" s="245" t="s">
        <v>234</v>
      </c>
      <c r="K872" s="245" t="s">
        <v>232</v>
      </c>
      <c r="L872" s="245" t="s">
        <v>232</v>
      </c>
      <c r="M872" s="245" t="s">
        <v>234</v>
      </c>
      <c r="N872" s="245" t="s">
        <v>234</v>
      </c>
      <c r="O872" s="245" t="s">
        <v>234</v>
      </c>
      <c r="P872" s="245" t="s">
        <v>234</v>
      </c>
      <c r="Q872" s="245" t="s">
        <v>234</v>
      </c>
      <c r="R872" s="245" t="s">
        <v>233</v>
      </c>
      <c r="S872" s="245" t="s">
        <v>233</v>
      </c>
      <c r="T872" s="245" t="s">
        <v>233</v>
      </c>
      <c r="U872" s="245" t="s">
        <v>233</v>
      </c>
      <c r="V872" s="245" t="s">
        <v>233</v>
      </c>
      <c r="W872" s="245" t="s">
        <v>406</v>
      </c>
      <c r="X872" s="245" t="s">
        <v>406</v>
      </c>
      <c r="Y872" s="245" t="s">
        <v>406</v>
      </c>
      <c r="Z872" s="245" t="s">
        <v>406</v>
      </c>
      <c r="AA872" s="245" t="s">
        <v>406</v>
      </c>
      <c r="AB872" s="245" t="s">
        <v>406</v>
      </c>
      <c r="AC872" s="245" t="s">
        <v>406</v>
      </c>
      <c r="AD872" s="245" t="s">
        <v>406</v>
      </c>
      <c r="AE872" s="245" t="s">
        <v>406</v>
      </c>
      <c r="AF872" s="245" t="s">
        <v>406</v>
      </c>
      <c r="AG872" s="245" t="s">
        <v>406</v>
      </c>
      <c r="AH872" s="245" t="s">
        <v>406</v>
      </c>
      <c r="AI872" s="245" t="s">
        <v>406</v>
      </c>
      <c r="AJ872" s="245" t="s">
        <v>406</v>
      </c>
      <c r="AK872" s="245" t="s">
        <v>406</v>
      </c>
      <c r="AL872" s="245" t="s">
        <v>406</v>
      </c>
      <c r="AM872" s="245" t="s">
        <v>406</v>
      </c>
      <c r="AN872" s="245" t="s">
        <v>406</v>
      </c>
      <c r="AO872" s="245" t="s">
        <v>406</v>
      </c>
      <c r="AP872" s="245" t="s">
        <v>406</v>
      </c>
    </row>
    <row r="873" spans="1:42" x14ac:dyDescent="0.3">
      <c r="A873" s="245">
        <v>123054</v>
      </c>
      <c r="B873" s="245" t="s">
        <v>549</v>
      </c>
      <c r="C873" s="245" t="s">
        <v>234</v>
      </c>
      <c r="D873" s="245" t="s">
        <v>234</v>
      </c>
      <c r="E873" s="245" t="s">
        <v>234</v>
      </c>
      <c r="F873" s="245" t="s">
        <v>232</v>
      </c>
      <c r="G873" s="245" t="s">
        <v>234</v>
      </c>
      <c r="H873" s="245" t="s">
        <v>234</v>
      </c>
      <c r="I873" s="245" t="s">
        <v>234</v>
      </c>
      <c r="J873" s="245" t="s">
        <v>234</v>
      </c>
      <c r="K873" s="245" t="s">
        <v>234</v>
      </c>
      <c r="L873" s="245" t="s">
        <v>234</v>
      </c>
      <c r="M873" s="245" t="s">
        <v>234</v>
      </c>
      <c r="N873" s="245" t="s">
        <v>232</v>
      </c>
      <c r="O873" s="245" t="s">
        <v>234</v>
      </c>
      <c r="P873" s="245" t="s">
        <v>234</v>
      </c>
      <c r="Q873" s="245" t="s">
        <v>234</v>
      </c>
      <c r="R873" s="245" t="s">
        <v>234</v>
      </c>
      <c r="S873" s="245" t="s">
        <v>234</v>
      </c>
      <c r="T873" s="245" t="s">
        <v>234</v>
      </c>
      <c r="U873" s="245" t="s">
        <v>234</v>
      </c>
      <c r="V873" s="245" t="s">
        <v>234</v>
      </c>
      <c r="W873" s="245" t="s">
        <v>406</v>
      </c>
      <c r="X873" s="245" t="s">
        <v>406</v>
      </c>
      <c r="Y873" s="245" t="s">
        <v>406</v>
      </c>
      <c r="Z873" s="245" t="s">
        <v>406</v>
      </c>
      <c r="AA873" s="245" t="s">
        <v>406</v>
      </c>
      <c r="AB873" s="245" t="s">
        <v>406</v>
      </c>
      <c r="AC873" s="245" t="s">
        <v>406</v>
      </c>
      <c r="AD873" s="245" t="s">
        <v>406</v>
      </c>
      <c r="AE873" s="245" t="s">
        <v>406</v>
      </c>
      <c r="AF873" s="245" t="s">
        <v>406</v>
      </c>
      <c r="AG873" s="245" t="s">
        <v>406</v>
      </c>
      <c r="AH873" s="245" t="s">
        <v>406</v>
      </c>
      <c r="AI873" s="245" t="s">
        <v>406</v>
      </c>
      <c r="AJ873" s="245" t="s">
        <v>406</v>
      </c>
      <c r="AK873" s="245" t="s">
        <v>406</v>
      </c>
      <c r="AL873" s="245" t="s">
        <v>406</v>
      </c>
      <c r="AM873" s="245" t="s">
        <v>406</v>
      </c>
      <c r="AN873" s="245" t="s">
        <v>406</v>
      </c>
      <c r="AO873" s="245" t="s">
        <v>406</v>
      </c>
      <c r="AP873" s="245" t="s">
        <v>406</v>
      </c>
    </row>
    <row r="874" spans="1:42" x14ac:dyDescent="0.3">
      <c r="A874" s="245">
        <v>123059</v>
      </c>
      <c r="B874" s="245" t="s">
        <v>549</v>
      </c>
      <c r="C874" s="245" t="s">
        <v>232</v>
      </c>
      <c r="D874" s="245" t="s">
        <v>234</v>
      </c>
      <c r="E874" s="245" t="s">
        <v>232</v>
      </c>
      <c r="F874" s="245" t="s">
        <v>234</v>
      </c>
      <c r="G874" s="245" t="s">
        <v>234</v>
      </c>
      <c r="H874" s="245" t="s">
        <v>233</v>
      </c>
      <c r="I874" s="245" t="s">
        <v>234</v>
      </c>
      <c r="J874" s="245" t="s">
        <v>234</v>
      </c>
      <c r="K874" s="245" t="s">
        <v>234</v>
      </c>
      <c r="L874" s="245" t="s">
        <v>234</v>
      </c>
      <c r="M874" s="245" t="s">
        <v>232</v>
      </c>
      <c r="N874" s="245" t="s">
        <v>232</v>
      </c>
      <c r="O874" s="245" t="s">
        <v>232</v>
      </c>
      <c r="P874" s="245" t="s">
        <v>234</v>
      </c>
      <c r="Q874" s="245" t="s">
        <v>234</v>
      </c>
      <c r="R874" s="245" t="s">
        <v>234</v>
      </c>
      <c r="S874" s="245" t="s">
        <v>234</v>
      </c>
      <c r="T874" s="245" t="s">
        <v>234</v>
      </c>
      <c r="U874" s="245" t="s">
        <v>234</v>
      </c>
      <c r="V874" s="245" t="s">
        <v>234</v>
      </c>
      <c r="W874" s="245" t="s">
        <v>406</v>
      </c>
      <c r="X874" s="245" t="s">
        <v>406</v>
      </c>
      <c r="Y874" s="245" t="s">
        <v>406</v>
      </c>
      <c r="Z874" s="245" t="s">
        <v>406</v>
      </c>
      <c r="AA874" s="245" t="s">
        <v>406</v>
      </c>
      <c r="AB874" s="245" t="s">
        <v>406</v>
      </c>
      <c r="AC874" s="245" t="s">
        <v>406</v>
      </c>
      <c r="AD874" s="245" t="s">
        <v>406</v>
      </c>
      <c r="AE874" s="245" t="s">
        <v>406</v>
      </c>
      <c r="AF874" s="245" t="s">
        <v>406</v>
      </c>
      <c r="AG874" s="245" t="s">
        <v>406</v>
      </c>
      <c r="AH874" s="245" t="s">
        <v>406</v>
      </c>
      <c r="AI874" s="245" t="s">
        <v>406</v>
      </c>
      <c r="AJ874" s="245" t="s">
        <v>406</v>
      </c>
      <c r="AK874" s="245" t="s">
        <v>406</v>
      </c>
      <c r="AL874" s="245" t="s">
        <v>406</v>
      </c>
      <c r="AM874" s="245" t="s">
        <v>406</v>
      </c>
      <c r="AN874" s="245" t="s">
        <v>406</v>
      </c>
      <c r="AO874" s="245" t="s">
        <v>406</v>
      </c>
      <c r="AP874" s="245" t="s">
        <v>406</v>
      </c>
    </row>
    <row r="875" spans="1:42" x14ac:dyDescent="0.3">
      <c r="A875" s="245">
        <v>123062</v>
      </c>
      <c r="B875" s="245" t="s">
        <v>549</v>
      </c>
      <c r="C875" s="245" t="s">
        <v>233</v>
      </c>
      <c r="D875" s="245" t="s">
        <v>234</v>
      </c>
      <c r="E875" s="245" t="s">
        <v>234</v>
      </c>
      <c r="F875" s="245" t="s">
        <v>234</v>
      </c>
      <c r="G875" s="245" t="s">
        <v>234</v>
      </c>
      <c r="H875" s="245" t="s">
        <v>233</v>
      </c>
      <c r="I875" s="245" t="s">
        <v>233</v>
      </c>
      <c r="J875" s="245" t="s">
        <v>234</v>
      </c>
      <c r="K875" s="245" t="s">
        <v>234</v>
      </c>
      <c r="L875" s="245" t="s">
        <v>234</v>
      </c>
      <c r="M875" s="245" t="s">
        <v>234</v>
      </c>
      <c r="N875" s="245" t="s">
        <v>234</v>
      </c>
      <c r="O875" s="245" t="s">
        <v>233</v>
      </c>
      <c r="P875" s="245" t="s">
        <v>234</v>
      </c>
      <c r="Q875" s="245" t="s">
        <v>234</v>
      </c>
      <c r="R875" s="245" t="s">
        <v>233</v>
      </c>
      <c r="S875" s="245" t="s">
        <v>233</v>
      </c>
      <c r="T875" s="245" t="s">
        <v>233</v>
      </c>
      <c r="U875" s="245" t="s">
        <v>233</v>
      </c>
      <c r="V875" s="245" t="s">
        <v>233</v>
      </c>
    </row>
    <row r="876" spans="1:42" x14ac:dyDescent="0.3">
      <c r="A876" s="245">
        <v>123063</v>
      </c>
      <c r="B876" s="245" t="s">
        <v>549</v>
      </c>
      <c r="C876" s="245" t="s">
        <v>232</v>
      </c>
      <c r="D876" s="245" t="s">
        <v>234</v>
      </c>
      <c r="E876" s="245" t="s">
        <v>234</v>
      </c>
      <c r="F876" s="245" t="s">
        <v>234</v>
      </c>
      <c r="G876" s="245" t="s">
        <v>234</v>
      </c>
      <c r="H876" s="245" t="s">
        <v>234</v>
      </c>
      <c r="I876" s="245" t="s">
        <v>232</v>
      </c>
      <c r="J876" s="245" t="s">
        <v>234</v>
      </c>
      <c r="K876" s="245" t="s">
        <v>234</v>
      </c>
      <c r="L876" s="245" t="s">
        <v>232</v>
      </c>
      <c r="M876" s="245" t="s">
        <v>233</v>
      </c>
      <c r="N876" s="245" t="s">
        <v>234</v>
      </c>
      <c r="O876" s="245" t="s">
        <v>233</v>
      </c>
      <c r="P876" s="245" t="s">
        <v>233</v>
      </c>
      <c r="Q876" s="245" t="s">
        <v>233</v>
      </c>
      <c r="R876" s="245" t="s">
        <v>233</v>
      </c>
      <c r="S876" s="245" t="s">
        <v>233</v>
      </c>
      <c r="T876" s="245" t="s">
        <v>233</v>
      </c>
      <c r="U876" s="245" t="s">
        <v>233</v>
      </c>
      <c r="V876" s="245" t="s">
        <v>233</v>
      </c>
      <c r="W876" s="245" t="s">
        <v>406</v>
      </c>
      <c r="X876" s="245" t="s">
        <v>406</v>
      </c>
      <c r="Y876" s="245" t="s">
        <v>406</v>
      </c>
      <c r="Z876" s="245" t="s">
        <v>406</v>
      </c>
      <c r="AA876" s="245" t="s">
        <v>406</v>
      </c>
      <c r="AB876" s="245" t="s">
        <v>406</v>
      </c>
      <c r="AC876" s="245" t="s">
        <v>406</v>
      </c>
      <c r="AD876" s="245" t="s">
        <v>406</v>
      </c>
      <c r="AE876" s="245" t="s">
        <v>406</v>
      </c>
      <c r="AF876" s="245" t="s">
        <v>406</v>
      </c>
      <c r="AG876" s="245" t="s">
        <v>406</v>
      </c>
      <c r="AH876" s="245" t="s">
        <v>406</v>
      </c>
      <c r="AI876" s="245" t="s">
        <v>406</v>
      </c>
      <c r="AJ876" s="245" t="s">
        <v>406</v>
      </c>
      <c r="AK876" s="245" t="s">
        <v>406</v>
      </c>
      <c r="AL876" s="245" t="s">
        <v>406</v>
      </c>
      <c r="AM876" s="245" t="s">
        <v>406</v>
      </c>
      <c r="AN876" s="245" t="s">
        <v>406</v>
      </c>
      <c r="AO876" s="245" t="s">
        <v>406</v>
      </c>
      <c r="AP876" s="245" t="s">
        <v>406</v>
      </c>
    </row>
    <row r="877" spans="1:42" x14ac:dyDescent="0.3">
      <c r="A877" s="245">
        <v>123064</v>
      </c>
      <c r="B877" s="245" t="s">
        <v>549</v>
      </c>
      <c r="C877" s="245" t="s">
        <v>234</v>
      </c>
      <c r="D877" s="245" t="s">
        <v>234</v>
      </c>
      <c r="E877" s="245" t="s">
        <v>232</v>
      </c>
      <c r="F877" s="245" t="s">
        <v>232</v>
      </c>
      <c r="G877" s="245" t="s">
        <v>232</v>
      </c>
      <c r="H877" s="245" t="s">
        <v>234</v>
      </c>
      <c r="I877" s="245" t="s">
        <v>233</v>
      </c>
      <c r="J877" s="245" t="s">
        <v>234</v>
      </c>
      <c r="K877" s="245" t="s">
        <v>234</v>
      </c>
      <c r="L877" s="245" t="s">
        <v>232</v>
      </c>
      <c r="M877" s="245" t="s">
        <v>234</v>
      </c>
      <c r="N877" s="245" t="s">
        <v>233</v>
      </c>
      <c r="O877" s="245" t="s">
        <v>234</v>
      </c>
      <c r="P877" s="245" t="s">
        <v>234</v>
      </c>
      <c r="Q877" s="245" t="s">
        <v>233</v>
      </c>
      <c r="R877" s="245" t="s">
        <v>233</v>
      </c>
      <c r="S877" s="245" t="s">
        <v>233</v>
      </c>
      <c r="T877" s="245" t="s">
        <v>233</v>
      </c>
      <c r="U877" s="245" t="s">
        <v>233</v>
      </c>
      <c r="V877" s="245" t="s">
        <v>233</v>
      </c>
      <c r="W877" s="245" t="s">
        <v>406</v>
      </c>
      <c r="X877" s="245" t="s">
        <v>406</v>
      </c>
      <c r="Y877" s="245" t="s">
        <v>406</v>
      </c>
      <c r="Z877" s="245" t="s">
        <v>406</v>
      </c>
      <c r="AA877" s="245" t="s">
        <v>406</v>
      </c>
      <c r="AB877" s="245" t="s">
        <v>406</v>
      </c>
      <c r="AC877" s="245" t="s">
        <v>406</v>
      </c>
      <c r="AD877" s="245" t="s">
        <v>406</v>
      </c>
      <c r="AE877" s="245" t="s">
        <v>406</v>
      </c>
      <c r="AF877" s="245" t="s">
        <v>406</v>
      </c>
      <c r="AG877" s="245" t="s">
        <v>406</v>
      </c>
      <c r="AH877" s="245" t="s">
        <v>406</v>
      </c>
      <c r="AI877" s="245" t="s">
        <v>406</v>
      </c>
      <c r="AJ877" s="245" t="s">
        <v>406</v>
      </c>
      <c r="AK877" s="245" t="s">
        <v>406</v>
      </c>
      <c r="AL877" s="245" t="s">
        <v>406</v>
      </c>
      <c r="AM877" s="245" t="s">
        <v>406</v>
      </c>
      <c r="AN877" s="245" t="s">
        <v>406</v>
      </c>
      <c r="AO877" s="245" t="s">
        <v>406</v>
      </c>
      <c r="AP877" s="245" t="s">
        <v>406</v>
      </c>
    </row>
    <row r="878" spans="1:42" x14ac:dyDescent="0.3">
      <c r="A878" s="245">
        <v>123084</v>
      </c>
      <c r="B878" s="245" t="s">
        <v>549</v>
      </c>
      <c r="C878" s="245" t="s">
        <v>234</v>
      </c>
      <c r="D878" s="245" t="s">
        <v>234</v>
      </c>
      <c r="E878" s="245" t="s">
        <v>234</v>
      </c>
      <c r="F878" s="245" t="s">
        <v>234</v>
      </c>
      <c r="G878" s="245" t="s">
        <v>234</v>
      </c>
      <c r="H878" s="245" t="s">
        <v>234</v>
      </c>
      <c r="I878" s="245" t="s">
        <v>234</v>
      </c>
      <c r="J878" s="245" t="s">
        <v>234</v>
      </c>
      <c r="K878" s="245" t="s">
        <v>234</v>
      </c>
      <c r="L878" s="245" t="s">
        <v>233</v>
      </c>
      <c r="M878" s="245" t="s">
        <v>234</v>
      </c>
      <c r="N878" s="245" t="s">
        <v>234</v>
      </c>
      <c r="O878" s="245" t="s">
        <v>233</v>
      </c>
      <c r="P878" s="245" t="s">
        <v>234</v>
      </c>
      <c r="Q878" s="245" t="s">
        <v>233</v>
      </c>
      <c r="R878" s="245" t="s">
        <v>234</v>
      </c>
      <c r="S878" s="245" t="s">
        <v>233</v>
      </c>
      <c r="T878" s="245" t="s">
        <v>233</v>
      </c>
      <c r="U878" s="245" t="s">
        <v>233</v>
      </c>
      <c r="V878" s="245" t="s">
        <v>233</v>
      </c>
      <c r="W878" s="245" t="s">
        <v>406</v>
      </c>
      <c r="X878" s="245" t="s">
        <v>406</v>
      </c>
      <c r="Y878" s="245" t="s">
        <v>406</v>
      </c>
      <c r="Z878" s="245" t="s">
        <v>406</v>
      </c>
      <c r="AA878" s="245" t="s">
        <v>406</v>
      </c>
      <c r="AB878" s="245" t="s">
        <v>406</v>
      </c>
      <c r="AC878" s="245" t="s">
        <v>406</v>
      </c>
      <c r="AD878" s="245" t="s">
        <v>406</v>
      </c>
      <c r="AE878" s="245" t="s">
        <v>406</v>
      </c>
      <c r="AF878" s="245" t="s">
        <v>406</v>
      </c>
      <c r="AG878" s="245" t="s">
        <v>406</v>
      </c>
      <c r="AH878" s="245" t="s">
        <v>406</v>
      </c>
      <c r="AI878" s="245" t="s">
        <v>406</v>
      </c>
      <c r="AJ878" s="245" t="s">
        <v>406</v>
      </c>
      <c r="AK878" s="245" t="s">
        <v>406</v>
      </c>
      <c r="AL878" s="245" t="s">
        <v>406</v>
      </c>
      <c r="AM878" s="245" t="s">
        <v>406</v>
      </c>
      <c r="AN878" s="245" t="s">
        <v>406</v>
      </c>
      <c r="AO878" s="245" t="s">
        <v>406</v>
      </c>
      <c r="AP878" s="245" t="s">
        <v>406</v>
      </c>
    </row>
    <row r="879" spans="1:42" x14ac:dyDescent="0.3">
      <c r="A879" s="245">
        <v>123091</v>
      </c>
      <c r="B879" s="245" t="s">
        <v>549</v>
      </c>
      <c r="C879" s="245" t="s">
        <v>234</v>
      </c>
      <c r="D879" s="245" t="s">
        <v>234</v>
      </c>
      <c r="E879" s="245" t="s">
        <v>233</v>
      </c>
      <c r="F879" s="245" t="s">
        <v>234</v>
      </c>
      <c r="G879" s="245" t="s">
        <v>234</v>
      </c>
      <c r="H879" s="245" t="s">
        <v>233</v>
      </c>
      <c r="I879" s="245" t="s">
        <v>234</v>
      </c>
      <c r="J879" s="245" t="s">
        <v>233</v>
      </c>
      <c r="K879" s="245" t="s">
        <v>233</v>
      </c>
      <c r="L879" s="245" t="s">
        <v>233</v>
      </c>
      <c r="M879" s="245" t="s">
        <v>234</v>
      </c>
      <c r="N879" s="245" t="s">
        <v>232</v>
      </c>
      <c r="O879" s="245" t="s">
        <v>233</v>
      </c>
      <c r="P879" s="245" t="s">
        <v>234</v>
      </c>
      <c r="Q879" s="245" t="s">
        <v>234</v>
      </c>
      <c r="R879" s="245" t="s">
        <v>234</v>
      </c>
      <c r="S879" s="245" t="s">
        <v>234</v>
      </c>
      <c r="T879" s="245" t="s">
        <v>234</v>
      </c>
      <c r="U879" s="245" t="s">
        <v>234</v>
      </c>
      <c r="V879" s="245" t="s">
        <v>234</v>
      </c>
      <c r="W879" s="245" t="s">
        <v>406</v>
      </c>
      <c r="X879" s="245" t="s">
        <v>406</v>
      </c>
      <c r="Y879" s="245" t="s">
        <v>406</v>
      </c>
      <c r="Z879" s="245" t="s">
        <v>406</v>
      </c>
      <c r="AA879" s="245" t="s">
        <v>406</v>
      </c>
      <c r="AB879" s="245" t="s">
        <v>406</v>
      </c>
      <c r="AC879" s="245" t="s">
        <v>406</v>
      </c>
      <c r="AD879" s="245" t="s">
        <v>406</v>
      </c>
      <c r="AE879" s="245" t="s">
        <v>406</v>
      </c>
      <c r="AF879" s="245" t="s">
        <v>406</v>
      </c>
      <c r="AG879" s="245" t="s">
        <v>406</v>
      </c>
      <c r="AH879" s="245" t="s">
        <v>406</v>
      </c>
      <c r="AI879" s="245" t="s">
        <v>406</v>
      </c>
      <c r="AJ879" s="245" t="s">
        <v>406</v>
      </c>
      <c r="AK879" s="245" t="s">
        <v>406</v>
      </c>
      <c r="AL879" s="245" t="s">
        <v>406</v>
      </c>
      <c r="AM879" s="245" t="s">
        <v>406</v>
      </c>
      <c r="AN879" s="245" t="s">
        <v>406</v>
      </c>
      <c r="AO879" s="245" t="s">
        <v>406</v>
      </c>
      <c r="AP879" s="245" t="s">
        <v>406</v>
      </c>
    </row>
    <row r="880" spans="1:42" x14ac:dyDescent="0.3">
      <c r="A880" s="245">
        <v>123092</v>
      </c>
      <c r="B880" s="245" t="s">
        <v>549</v>
      </c>
      <c r="C880" s="245" t="s">
        <v>234</v>
      </c>
      <c r="D880" s="245" t="s">
        <v>232</v>
      </c>
      <c r="E880" s="245" t="s">
        <v>232</v>
      </c>
      <c r="F880" s="245" t="s">
        <v>234</v>
      </c>
      <c r="G880" s="245" t="s">
        <v>234</v>
      </c>
      <c r="H880" s="245" t="s">
        <v>232</v>
      </c>
      <c r="I880" s="245" t="s">
        <v>232</v>
      </c>
      <c r="J880" s="245" t="s">
        <v>234</v>
      </c>
      <c r="K880" s="245" t="s">
        <v>233</v>
      </c>
      <c r="L880" s="245" t="s">
        <v>232</v>
      </c>
      <c r="M880" s="245" t="s">
        <v>234</v>
      </c>
      <c r="N880" s="245" t="s">
        <v>234</v>
      </c>
      <c r="O880" s="245" t="s">
        <v>234</v>
      </c>
      <c r="P880" s="245" t="s">
        <v>234</v>
      </c>
      <c r="Q880" s="245" t="s">
        <v>234</v>
      </c>
      <c r="R880" s="245" t="s">
        <v>233</v>
      </c>
      <c r="S880" s="245" t="s">
        <v>233</v>
      </c>
      <c r="T880" s="245" t="s">
        <v>233</v>
      </c>
      <c r="U880" s="245" t="s">
        <v>233</v>
      </c>
      <c r="V880" s="245" t="s">
        <v>233</v>
      </c>
      <c r="W880" s="245" t="s">
        <v>406</v>
      </c>
      <c r="X880" s="245" t="s">
        <v>406</v>
      </c>
      <c r="Y880" s="245" t="s">
        <v>406</v>
      </c>
      <c r="Z880" s="245" t="s">
        <v>406</v>
      </c>
      <c r="AA880" s="245" t="s">
        <v>406</v>
      </c>
      <c r="AB880" s="245" t="s">
        <v>406</v>
      </c>
      <c r="AC880" s="245" t="s">
        <v>406</v>
      </c>
      <c r="AD880" s="245" t="s">
        <v>406</v>
      </c>
      <c r="AE880" s="245" t="s">
        <v>406</v>
      </c>
      <c r="AF880" s="245" t="s">
        <v>406</v>
      </c>
      <c r="AG880" s="245" t="s">
        <v>406</v>
      </c>
      <c r="AH880" s="245" t="s">
        <v>406</v>
      </c>
      <c r="AI880" s="245" t="s">
        <v>406</v>
      </c>
      <c r="AJ880" s="245" t="s">
        <v>406</v>
      </c>
      <c r="AK880" s="245" t="s">
        <v>406</v>
      </c>
      <c r="AL880" s="245" t="s">
        <v>406</v>
      </c>
      <c r="AM880" s="245" t="s">
        <v>406</v>
      </c>
      <c r="AN880" s="245" t="s">
        <v>406</v>
      </c>
      <c r="AO880" s="245" t="s">
        <v>406</v>
      </c>
      <c r="AP880" s="245" t="s">
        <v>406</v>
      </c>
    </row>
    <row r="881" spans="1:42" x14ac:dyDescent="0.3">
      <c r="A881" s="245">
        <v>123093</v>
      </c>
      <c r="B881" s="245" t="s">
        <v>549</v>
      </c>
      <c r="C881" s="245" t="s">
        <v>232</v>
      </c>
      <c r="D881" s="245" t="s">
        <v>232</v>
      </c>
      <c r="E881" s="245" t="s">
        <v>232</v>
      </c>
      <c r="F881" s="245" t="s">
        <v>232</v>
      </c>
      <c r="G881" s="245" t="s">
        <v>232</v>
      </c>
      <c r="H881" s="245" t="s">
        <v>234</v>
      </c>
      <c r="I881" s="245" t="s">
        <v>232</v>
      </c>
      <c r="J881" s="245" t="s">
        <v>232</v>
      </c>
      <c r="K881" s="245" t="s">
        <v>234</v>
      </c>
      <c r="L881" s="245" t="s">
        <v>232</v>
      </c>
      <c r="M881" s="245" t="s">
        <v>234</v>
      </c>
      <c r="N881" s="245" t="s">
        <v>233</v>
      </c>
      <c r="O881" s="245" t="s">
        <v>233</v>
      </c>
      <c r="P881" s="245" t="s">
        <v>233</v>
      </c>
      <c r="Q881" s="245" t="s">
        <v>233</v>
      </c>
      <c r="R881" s="245" t="s">
        <v>233</v>
      </c>
      <c r="S881" s="245" t="s">
        <v>233</v>
      </c>
      <c r="T881" s="245" t="s">
        <v>233</v>
      </c>
      <c r="U881" s="245" t="s">
        <v>233</v>
      </c>
      <c r="V881" s="245" t="s">
        <v>233</v>
      </c>
      <c r="W881" s="245" t="s">
        <v>406</v>
      </c>
      <c r="X881" s="245" t="s">
        <v>406</v>
      </c>
      <c r="Y881" s="245" t="s">
        <v>406</v>
      </c>
      <c r="Z881" s="245" t="s">
        <v>406</v>
      </c>
      <c r="AA881" s="245" t="s">
        <v>406</v>
      </c>
      <c r="AB881" s="245" t="s">
        <v>406</v>
      </c>
      <c r="AC881" s="245" t="s">
        <v>406</v>
      </c>
      <c r="AD881" s="245" t="s">
        <v>406</v>
      </c>
      <c r="AE881" s="245" t="s">
        <v>406</v>
      </c>
      <c r="AF881" s="245" t="s">
        <v>406</v>
      </c>
      <c r="AG881" s="245" t="s">
        <v>406</v>
      </c>
      <c r="AH881" s="245" t="s">
        <v>406</v>
      </c>
      <c r="AI881" s="245" t="s">
        <v>406</v>
      </c>
      <c r="AJ881" s="245" t="s">
        <v>406</v>
      </c>
      <c r="AK881" s="245" t="s">
        <v>406</v>
      </c>
      <c r="AL881" s="245" t="s">
        <v>406</v>
      </c>
      <c r="AM881" s="245" t="s">
        <v>406</v>
      </c>
      <c r="AN881" s="245" t="s">
        <v>406</v>
      </c>
      <c r="AO881" s="245" t="s">
        <v>406</v>
      </c>
      <c r="AP881" s="245" t="s">
        <v>406</v>
      </c>
    </row>
    <row r="882" spans="1:42" x14ac:dyDescent="0.3">
      <c r="A882" s="245">
        <v>123108</v>
      </c>
      <c r="B882" s="245" t="s">
        <v>549</v>
      </c>
      <c r="C882" s="245" t="s">
        <v>234</v>
      </c>
      <c r="D882" s="245" t="s">
        <v>234</v>
      </c>
      <c r="E882" s="245" t="s">
        <v>234</v>
      </c>
      <c r="F882" s="245" t="s">
        <v>234</v>
      </c>
      <c r="G882" s="245" t="s">
        <v>234</v>
      </c>
      <c r="H882" s="245" t="s">
        <v>234</v>
      </c>
      <c r="I882" s="245" t="s">
        <v>234</v>
      </c>
      <c r="J882" s="245" t="s">
        <v>234</v>
      </c>
      <c r="K882" s="245" t="s">
        <v>234</v>
      </c>
      <c r="L882" s="245" t="s">
        <v>234</v>
      </c>
      <c r="M882" s="245" t="s">
        <v>233</v>
      </c>
      <c r="N882" s="245" t="s">
        <v>233</v>
      </c>
      <c r="O882" s="245" t="s">
        <v>233</v>
      </c>
      <c r="P882" s="245" t="s">
        <v>233</v>
      </c>
      <c r="Q882" s="245" t="s">
        <v>233</v>
      </c>
      <c r="R882" s="245" t="s">
        <v>406</v>
      </c>
      <c r="S882" s="245" t="s">
        <v>406</v>
      </c>
      <c r="T882" s="245" t="s">
        <v>406</v>
      </c>
      <c r="U882" s="245" t="s">
        <v>406</v>
      </c>
      <c r="V882" s="245" t="s">
        <v>406</v>
      </c>
      <c r="W882" s="245" t="s">
        <v>406</v>
      </c>
      <c r="X882" s="245" t="s">
        <v>406</v>
      </c>
      <c r="Y882" s="245" t="s">
        <v>406</v>
      </c>
      <c r="Z882" s="245" t="s">
        <v>406</v>
      </c>
      <c r="AA882" s="245" t="s">
        <v>406</v>
      </c>
      <c r="AB882" s="245" t="s">
        <v>406</v>
      </c>
      <c r="AC882" s="245" t="s">
        <v>406</v>
      </c>
      <c r="AD882" s="245" t="s">
        <v>406</v>
      </c>
      <c r="AE882" s="245" t="s">
        <v>406</v>
      </c>
      <c r="AF882" s="245" t="s">
        <v>406</v>
      </c>
      <c r="AG882" s="245" t="s">
        <v>406</v>
      </c>
      <c r="AH882" s="245" t="s">
        <v>406</v>
      </c>
      <c r="AI882" s="245" t="s">
        <v>406</v>
      </c>
      <c r="AJ882" s="245" t="s">
        <v>406</v>
      </c>
      <c r="AK882" s="245" t="s">
        <v>406</v>
      </c>
      <c r="AL882" s="245" t="s">
        <v>406</v>
      </c>
      <c r="AM882" s="245" t="s">
        <v>406</v>
      </c>
      <c r="AN882" s="245" t="s">
        <v>406</v>
      </c>
      <c r="AO882" s="245" t="s">
        <v>406</v>
      </c>
      <c r="AP882" s="245" t="s">
        <v>406</v>
      </c>
    </row>
    <row r="883" spans="1:42" x14ac:dyDescent="0.3">
      <c r="A883" s="245">
        <v>123109</v>
      </c>
      <c r="B883" s="245" t="s">
        <v>549</v>
      </c>
      <c r="C883" s="245" t="s">
        <v>234</v>
      </c>
      <c r="D883" s="245" t="s">
        <v>234</v>
      </c>
      <c r="E883" s="245" t="s">
        <v>232</v>
      </c>
      <c r="F883" s="245" t="s">
        <v>234</v>
      </c>
      <c r="G883" s="245" t="s">
        <v>234</v>
      </c>
      <c r="H883" s="245" t="s">
        <v>234</v>
      </c>
      <c r="I883" s="245" t="s">
        <v>232</v>
      </c>
      <c r="J883" s="245" t="s">
        <v>234</v>
      </c>
      <c r="K883" s="245" t="s">
        <v>234</v>
      </c>
      <c r="L883" s="245" t="s">
        <v>234</v>
      </c>
      <c r="M883" s="245" t="s">
        <v>233</v>
      </c>
      <c r="N883" s="245" t="s">
        <v>234</v>
      </c>
      <c r="O883" s="245" t="s">
        <v>233</v>
      </c>
      <c r="P883" s="245" t="s">
        <v>233</v>
      </c>
      <c r="Q883" s="245" t="s">
        <v>233</v>
      </c>
      <c r="R883" s="245" t="s">
        <v>233</v>
      </c>
      <c r="S883" s="245" t="s">
        <v>233</v>
      </c>
      <c r="T883" s="245" t="s">
        <v>233</v>
      </c>
      <c r="U883" s="245" t="s">
        <v>233</v>
      </c>
      <c r="V883" s="245" t="s">
        <v>233</v>
      </c>
      <c r="W883" s="245" t="s">
        <v>406</v>
      </c>
      <c r="X883" s="245" t="s">
        <v>406</v>
      </c>
      <c r="Y883" s="245" t="s">
        <v>406</v>
      </c>
      <c r="Z883" s="245" t="s">
        <v>406</v>
      </c>
      <c r="AA883" s="245" t="s">
        <v>406</v>
      </c>
      <c r="AB883" s="245" t="s">
        <v>406</v>
      </c>
      <c r="AC883" s="245" t="s">
        <v>406</v>
      </c>
      <c r="AD883" s="245" t="s">
        <v>406</v>
      </c>
      <c r="AE883" s="245" t="s">
        <v>406</v>
      </c>
      <c r="AF883" s="245" t="s">
        <v>406</v>
      </c>
      <c r="AG883" s="245" t="s">
        <v>406</v>
      </c>
      <c r="AH883" s="245" t="s">
        <v>406</v>
      </c>
      <c r="AI883" s="245" t="s">
        <v>406</v>
      </c>
      <c r="AJ883" s="245" t="s">
        <v>406</v>
      </c>
      <c r="AK883" s="245" t="s">
        <v>406</v>
      </c>
      <c r="AL883" s="245" t="s">
        <v>406</v>
      </c>
      <c r="AM883" s="245" t="s">
        <v>406</v>
      </c>
      <c r="AN883" s="245" t="s">
        <v>406</v>
      </c>
      <c r="AO883" s="245" t="s">
        <v>406</v>
      </c>
      <c r="AP883" s="245" t="s">
        <v>406</v>
      </c>
    </row>
    <row r="884" spans="1:42" x14ac:dyDescent="0.3">
      <c r="A884" s="245">
        <v>123113</v>
      </c>
      <c r="B884" s="245" t="s">
        <v>549</v>
      </c>
      <c r="C884" s="245" t="s">
        <v>234</v>
      </c>
      <c r="D884" s="245" t="s">
        <v>232</v>
      </c>
      <c r="E884" s="245" t="s">
        <v>234</v>
      </c>
      <c r="F884" s="245" t="s">
        <v>234</v>
      </c>
      <c r="G884" s="245" t="s">
        <v>234</v>
      </c>
      <c r="H884" s="245" t="s">
        <v>234</v>
      </c>
      <c r="I884" s="245" t="s">
        <v>234</v>
      </c>
      <c r="J884" s="245" t="s">
        <v>234</v>
      </c>
      <c r="K884" s="245" t="s">
        <v>234</v>
      </c>
      <c r="L884" s="245" t="s">
        <v>234</v>
      </c>
      <c r="M884" s="245" t="s">
        <v>234</v>
      </c>
      <c r="N884" s="245" t="s">
        <v>234</v>
      </c>
      <c r="O884" s="245" t="s">
        <v>234</v>
      </c>
      <c r="P884" s="245" t="s">
        <v>234</v>
      </c>
      <c r="Q884" s="245" t="s">
        <v>234</v>
      </c>
      <c r="R884" s="245" t="s">
        <v>234</v>
      </c>
      <c r="S884" s="245" t="s">
        <v>234</v>
      </c>
      <c r="T884" s="245" t="s">
        <v>234</v>
      </c>
      <c r="U884" s="245" t="s">
        <v>234</v>
      </c>
      <c r="V884" s="245" t="s">
        <v>234</v>
      </c>
      <c r="W884" s="245" t="s">
        <v>406</v>
      </c>
      <c r="X884" s="245" t="s">
        <v>406</v>
      </c>
      <c r="Y884" s="245" t="s">
        <v>406</v>
      </c>
      <c r="Z884" s="245" t="s">
        <v>406</v>
      </c>
      <c r="AA884" s="245" t="s">
        <v>406</v>
      </c>
      <c r="AB884" s="245" t="s">
        <v>406</v>
      </c>
      <c r="AC884" s="245" t="s">
        <v>406</v>
      </c>
      <c r="AD884" s="245" t="s">
        <v>406</v>
      </c>
      <c r="AE884" s="245" t="s">
        <v>406</v>
      </c>
      <c r="AF884" s="245" t="s">
        <v>406</v>
      </c>
      <c r="AG884" s="245" t="s">
        <v>406</v>
      </c>
      <c r="AH884" s="245" t="s">
        <v>406</v>
      </c>
      <c r="AI884" s="245" t="s">
        <v>406</v>
      </c>
      <c r="AJ884" s="245" t="s">
        <v>406</v>
      </c>
      <c r="AK884" s="245" t="s">
        <v>406</v>
      </c>
      <c r="AL884" s="245" t="s">
        <v>406</v>
      </c>
      <c r="AM884" s="245" t="s">
        <v>406</v>
      </c>
      <c r="AN884" s="245" t="s">
        <v>406</v>
      </c>
      <c r="AO884" s="245" t="s">
        <v>406</v>
      </c>
      <c r="AP884" s="245" t="s">
        <v>406</v>
      </c>
    </row>
    <row r="885" spans="1:42" x14ac:dyDescent="0.3">
      <c r="A885" s="245">
        <v>123116</v>
      </c>
      <c r="B885" s="245" t="s">
        <v>549</v>
      </c>
      <c r="C885" s="245" t="s">
        <v>232</v>
      </c>
      <c r="D885" s="245" t="s">
        <v>234</v>
      </c>
      <c r="E885" s="245" t="s">
        <v>234</v>
      </c>
      <c r="F885" s="245" t="s">
        <v>234</v>
      </c>
      <c r="G885" s="245" t="s">
        <v>234</v>
      </c>
      <c r="H885" s="245" t="s">
        <v>234</v>
      </c>
      <c r="I885" s="245" t="s">
        <v>233</v>
      </c>
      <c r="J885" s="245" t="s">
        <v>234</v>
      </c>
      <c r="K885" s="245" t="s">
        <v>234</v>
      </c>
      <c r="L885" s="245" t="s">
        <v>233</v>
      </c>
      <c r="M885" s="245" t="s">
        <v>234</v>
      </c>
      <c r="N885" s="245" t="s">
        <v>234</v>
      </c>
      <c r="O885" s="245" t="s">
        <v>234</v>
      </c>
      <c r="P885" s="245" t="s">
        <v>234</v>
      </c>
      <c r="Q885" s="245" t="s">
        <v>234</v>
      </c>
      <c r="R885" s="245" t="s">
        <v>233</v>
      </c>
      <c r="S885" s="245" t="s">
        <v>233</v>
      </c>
      <c r="T885" s="245" t="s">
        <v>233</v>
      </c>
      <c r="U885" s="245" t="s">
        <v>233</v>
      </c>
      <c r="V885" s="245" t="s">
        <v>233</v>
      </c>
    </row>
    <row r="886" spans="1:42" x14ac:dyDescent="0.3">
      <c r="A886" s="245">
        <v>123117</v>
      </c>
      <c r="B886" s="245" t="s">
        <v>549</v>
      </c>
      <c r="C886" s="245" t="s">
        <v>234</v>
      </c>
      <c r="D886" s="245" t="s">
        <v>234</v>
      </c>
      <c r="E886" s="245" t="s">
        <v>234</v>
      </c>
      <c r="F886" s="245" t="s">
        <v>234</v>
      </c>
      <c r="G886" s="245" t="s">
        <v>234</v>
      </c>
      <c r="H886" s="245" t="s">
        <v>232</v>
      </c>
      <c r="I886" s="245" t="s">
        <v>232</v>
      </c>
      <c r="J886" s="245" t="s">
        <v>234</v>
      </c>
      <c r="K886" s="245" t="s">
        <v>234</v>
      </c>
      <c r="L886" s="245" t="s">
        <v>234</v>
      </c>
      <c r="M886" s="245" t="s">
        <v>234</v>
      </c>
      <c r="N886" s="245" t="s">
        <v>234</v>
      </c>
      <c r="O886" s="245" t="s">
        <v>233</v>
      </c>
      <c r="P886" s="245" t="s">
        <v>233</v>
      </c>
      <c r="Q886" s="245" t="s">
        <v>233</v>
      </c>
      <c r="R886" s="245" t="s">
        <v>233</v>
      </c>
      <c r="S886" s="245" t="s">
        <v>233</v>
      </c>
      <c r="T886" s="245" t="s">
        <v>233</v>
      </c>
      <c r="U886" s="245" t="s">
        <v>233</v>
      </c>
      <c r="V886" s="245" t="s">
        <v>233</v>
      </c>
      <c r="W886" s="245" t="s">
        <v>406</v>
      </c>
      <c r="X886" s="245" t="s">
        <v>406</v>
      </c>
      <c r="Y886" s="245" t="s">
        <v>406</v>
      </c>
      <c r="Z886" s="245" t="s">
        <v>406</v>
      </c>
      <c r="AA886" s="245" t="s">
        <v>406</v>
      </c>
      <c r="AB886" s="245" t="s">
        <v>406</v>
      </c>
      <c r="AC886" s="245" t="s">
        <v>406</v>
      </c>
      <c r="AD886" s="245" t="s">
        <v>406</v>
      </c>
      <c r="AE886" s="245" t="s">
        <v>406</v>
      </c>
      <c r="AF886" s="245" t="s">
        <v>406</v>
      </c>
      <c r="AG886" s="245" t="s">
        <v>406</v>
      </c>
      <c r="AH886" s="245" t="s">
        <v>406</v>
      </c>
      <c r="AI886" s="245" t="s">
        <v>406</v>
      </c>
      <c r="AJ886" s="245" t="s">
        <v>406</v>
      </c>
      <c r="AK886" s="245" t="s">
        <v>406</v>
      </c>
      <c r="AL886" s="245" t="s">
        <v>406</v>
      </c>
      <c r="AM886" s="245" t="s">
        <v>406</v>
      </c>
      <c r="AN886" s="245" t="s">
        <v>406</v>
      </c>
      <c r="AO886" s="245" t="s">
        <v>406</v>
      </c>
      <c r="AP886" s="245" t="s">
        <v>406</v>
      </c>
    </row>
    <row r="887" spans="1:42" x14ac:dyDescent="0.3">
      <c r="A887" s="245">
        <v>123121</v>
      </c>
      <c r="B887" s="245" t="s">
        <v>549</v>
      </c>
      <c r="C887" s="245" t="s">
        <v>234</v>
      </c>
      <c r="D887" s="245" t="s">
        <v>234</v>
      </c>
      <c r="E887" s="245" t="s">
        <v>232</v>
      </c>
      <c r="F887" s="245" t="s">
        <v>232</v>
      </c>
      <c r="G887" s="245" t="s">
        <v>232</v>
      </c>
      <c r="H887" s="245" t="s">
        <v>234</v>
      </c>
      <c r="I887" s="245" t="s">
        <v>232</v>
      </c>
      <c r="J887" s="245" t="s">
        <v>234</v>
      </c>
      <c r="K887" s="245" t="s">
        <v>233</v>
      </c>
      <c r="L887" s="245" t="s">
        <v>234</v>
      </c>
      <c r="M887" s="245" t="s">
        <v>234</v>
      </c>
      <c r="N887" s="245" t="s">
        <v>232</v>
      </c>
      <c r="O887" s="245" t="s">
        <v>234</v>
      </c>
      <c r="P887" s="245" t="s">
        <v>232</v>
      </c>
      <c r="Q887" s="245" t="s">
        <v>234</v>
      </c>
      <c r="R887" s="245" t="s">
        <v>234</v>
      </c>
      <c r="S887" s="245" t="s">
        <v>234</v>
      </c>
      <c r="T887" s="245" t="s">
        <v>234</v>
      </c>
      <c r="U887" s="245" t="s">
        <v>234</v>
      </c>
      <c r="V887" s="245" t="s">
        <v>234</v>
      </c>
      <c r="W887" s="245" t="s">
        <v>406</v>
      </c>
      <c r="X887" s="245" t="s">
        <v>406</v>
      </c>
      <c r="Y887" s="245" t="s">
        <v>406</v>
      </c>
      <c r="Z887" s="245" t="s">
        <v>406</v>
      </c>
      <c r="AA887" s="245" t="s">
        <v>406</v>
      </c>
      <c r="AB887" s="245" t="s">
        <v>406</v>
      </c>
      <c r="AC887" s="245" t="s">
        <v>406</v>
      </c>
      <c r="AD887" s="245" t="s">
        <v>406</v>
      </c>
      <c r="AE887" s="245" t="s">
        <v>406</v>
      </c>
      <c r="AF887" s="245" t="s">
        <v>406</v>
      </c>
      <c r="AG887" s="245" t="s">
        <v>406</v>
      </c>
      <c r="AH887" s="245" t="s">
        <v>406</v>
      </c>
      <c r="AI887" s="245" t="s">
        <v>406</v>
      </c>
      <c r="AJ887" s="245" t="s">
        <v>406</v>
      </c>
      <c r="AK887" s="245" t="s">
        <v>406</v>
      </c>
      <c r="AL887" s="245" t="s">
        <v>406</v>
      </c>
      <c r="AM887" s="245" t="s">
        <v>406</v>
      </c>
      <c r="AN887" s="245" t="s">
        <v>406</v>
      </c>
      <c r="AO887" s="245" t="s">
        <v>406</v>
      </c>
      <c r="AP887" s="245" t="s">
        <v>406</v>
      </c>
    </row>
    <row r="888" spans="1:42" x14ac:dyDescent="0.3">
      <c r="A888" s="245">
        <v>123135</v>
      </c>
      <c r="B888" s="245" t="s">
        <v>549</v>
      </c>
      <c r="C888" s="245" t="s">
        <v>232</v>
      </c>
      <c r="D888" s="245" t="s">
        <v>234</v>
      </c>
      <c r="E888" s="245" t="s">
        <v>232</v>
      </c>
      <c r="F888" s="245" t="s">
        <v>234</v>
      </c>
      <c r="G888" s="245" t="s">
        <v>232</v>
      </c>
      <c r="H888" s="245" t="s">
        <v>234</v>
      </c>
      <c r="I888" s="245" t="s">
        <v>234</v>
      </c>
      <c r="J888" s="245" t="s">
        <v>234</v>
      </c>
      <c r="K888" s="245" t="s">
        <v>234</v>
      </c>
      <c r="L888" s="245" t="s">
        <v>232</v>
      </c>
      <c r="M888" s="245" t="s">
        <v>232</v>
      </c>
      <c r="N888" s="245" t="s">
        <v>232</v>
      </c>
      <c r="O888" s="245" t="s">
        <v>232</v>
      </c>
      <c r="P888" s="245" t="s">
        <v>234</v>
      </c>
      <c r="Q888" s="245" t="s">
        <v>232</v>
      </c>
      <c r="R888" s="245" t="s">
        <v>234</v>
      </c>
      <c r="S888" s="245" t="s">
        <v>234</v>
      </c>
      <c r="T888" s="245" t="s">
        <v>234</v>
      </c>
      <c r="U888" s="245" t="s">
        <v>234</v>
      </c>
      <c r="V888" s="245" t="s">
        <v>234</v>
      </c>
      <c r="W888" s="245" t="s">
        <v>406</v>
      </c>
      <c r="X888" s="245" t="s">
        <v>406</v>
      </c>
      <c r="Y888" s="245" t="s">
        <v>406</v>
      </c>
      <c r="Z888" s="245" t="s">
        <v>406</v>
      </c>
      <c r="AA888" s="245" t="s">
        <v>406</v>
      </c>
      <c r="AB888" s="245" t="s">
        <v>406</v>
      </c>
      <c r="AC888" s="245" t="s">
        <v>406</v>
      </c>
      <c r="AD888" s="245" t="s">
        <v>406</v>
      </c>
      <c r="AE888" s="245" t="s">
        <v>406</v>
      </c>
      <c r="AF888" s="245" t="s">
        <v>406</v>
      </c>
      <c r="AG888" s="245" t="s">
        <v>406</v>
      </c>
      <c r="AH888" s="245" t="s">
        <v>406</v>
      </c>
      <c r="AI888" s="245" t="s">
        <v>406</v>
      </c>
      <c r="AJ888" s="245" t="s">
        <v>406</v>
      </c>
      <c r="AK888" s="245" t="s">
        <v>406</v>
      </c>
      <c r="AL888" s="245" t="s">
        <v>406</v>
      </c>
      <c r="AM888" s="245" t="s">
        <v>406</v>
      </c>
      <c r="AN888" s="245" t="s">
        <v>406</v>
      </c>
      <c r="AO888" s="245" t="s">
        <v>406</v>
      </c>
      <c r="AP888" s="245" t="s">
        <v>406</v>
      </c>
    </row>
    <row r="889" spans="1:42" x14ac:dyDescent="0.3">
      <c r="A889" s="245">
        <v>123142</v>
      </c>
      <c r="B889" s="245" t="s">
        <v>549</v>
      </c>
      <c r="C889" s="245" t="s">
        <v>232</v>
      </c>
      <c r="D889" s="245" t="s">
        <v>234</v>
      </c>
      <c r="E889" s="245" t="s">
        <v>234</v>
      </c>
      <c r="F889" s="245" t="s">
        <v>234</v>
      </c>
      <c r="G889" s="245" t="s">
        <v>234</v>
      </c>
      <c r="H889" s="245" t="s">
        <v>233</v>
      </c>
      <c r="I889" s="245" t="s">
        <v>232</v>
      </c>
      <c r="J889" s="245" t="s">
        <v>234</v>
      </c>
      <c r="K889" s="245" t="s">
        <v>234</v>
      </c>
      <c r="L889" s="245" t="s">
        <v>233</v>
      </c>
      <c r="M889" s="245" t="s">
        <v>233</v>
      </c>
      <c r="N889" s="245" t="s">
        <v>234</v>
      </c>
      <c r="O889" s="245" t="s">
        <v>234</v>
      </c>
      <c r="P889" s="245" t="s">
        <v>234</v>
      </c>
      <c r="Q889" s="245" t="s">
        <v>234</v>
      </c>
      <c r="R889" s="245" t="s">
        <v>233</v>
      </c>
      <c r="S889" s="245" t="s">
        <v>234</v>
      </c>
      <c r="T889" s="245" t="s">
        <v>234</v>
      </c>
      <c r="U889" s="245" t="s">
        <v>234</v>
      </c>
      <c r="V889" s="245" t="s">
        <v>234</v>
      </c>
      <c r="W889" s="245" t="s">
        <v>406</v>
      </c>
      <c r="X889" s="245" t="s">
        <v>406</v>
      </c>
      <c r="Y889" s="245" t="s">
        <v>406</v>
      </c>
      <c r="Z889" s="245" t="s">
        <v>406</v>
      </c>
      <c r="AA889" s="245" t="s">
        <v>406</v>
      </c>
      <c r="AB889" s="245" t="s">
        <v>406</v>
      </c>
      <c r="AC889" s="245" t="s">
        <v>406</v>
      </c>
      <c r="AD889" s="245" t="s">
        <v>406</v>
      </c>
      <c r="AE889" s="245" t="s">
        <v>406</v>
      </c>
      <c r="AF889" s="245" t="s">
        <v>406</v>
      </c>
      <c r="AG889" s="245" t="s">
        <v>406</v>
      </c>
      <c r="AH889" s="245" t="s">
        <v>406</v>
      </c>
      <c r="AI889" s="245" t="s">
        <v>406</v>
      </c>
      <c r="AJ889" s="245" t="s">
        <v>406</v>
      </c>
      <c r="AK889" s="245" t="s">
        <v>406</v>
      </c>
      <c r="AL889" s="245" t="s">
        <v>406</v>
      </c>
      <c r="AM889" s="245" t="s">
        <v>406</v>
      </c>
      <c r="AN889" s="245" t="s">
        <v>406</v>
      </c>
      <c r="AO889" s="245" t="s">
        <v>406</v>
      </c>
      <c r="AP889" s="245" t="s">
        <v>406</v>
      </c>
    </row>
    <row r="890" spans="1:42" x14ac:dyDescent="0.3">
      <c r="A890" s="245">
        <v>123144</v>
      </c>
      <c r="B890" s="245" t="s">
        <v>549</v>
      </c>
      <c r="C890" s="245" t="s">
        <v>234</v>
      </c>
      <c r="D890" s="245" t="s">
        <v>234</v>
      </c>
      <c r="E890" s="245" t="s">
        <v>234</v>
      </c>
      <c r="F890" s="245" t="s">
        <v>234</v>
      </c>
      <c r="G890" s="245" t="s">
        <v>232</v>
      </c>
      <c r="H890" s="245" t="s">
        <v>233</v>
      </c>
      <c r="I890" s="245" t="s">
        <v>234</v>
      </c>
      <c r="J890" s="245" t="s">
        <v>233</v>
      </c>
      <c r="K890" s="245" t="s">
        <v>234</v>
      </c>
      <c r="L890" s="245" t="s">
        <v>234</v>
      </c>
      <c r="M890" s="245" t="s">
        <v>234</v>
      </c>
      <c r="N890" s="245" t="s">
        <v>234</v>
      </c>
      <c r="O890" s="245" t="s">
        <v>233</v>
      </c>
      <c r="P890" s="245" t="s">
        <v>233</v>
      </c>
      <c r="Q890" s="245" t="s">
        <v>233</v>
      </c>
      <c r="R890" s="245" t="s">
        <v>233</v>
      </c>
      <c r="S890" s="245" t="s">
        <v>233</v>
      </c>
      <c r="T890" s="245" t="s">
        <v>233</v>
      </c>
      <c r="U890" s="245" t="s">
        <v>233</v>
      </c>
      <c r="V890" s="245" t="s">
        <v>233</v>
      </c>
      <c r="W890" s="245" t="s">
        <v>406</v>
      </c>
      <c r="X890" s="245" t="s">
        <v>406</v>
      </c>
      <c r="Y890" s="245" t="s">
        <v>406</v>
      </c>
      <c r="Z890" s="245" t="s">
        <v>406</v>
      </c>
      <c r="AA890" s="245" t="s">
        <v>406</v>
      </c>
      <c r="AB890" s="245" t="s">
        <v>406</v>
      </c>
      <c r="AC890" s="245" t="s">
        <v>406</v>
      </c>
      <c r="AD890" s="245" t="s">
        <v>406</v>
      </c>
      <c r="AE890" s="245" t="s">
        <v>406</v>
      </c>
      <c r="AF890" s="245" t="s">
        <v>406</v>
      </c>
      <c r="AG890" s="245" t="s">
        <v>406</v>
      </c>
      <c r="AH890" s="245" t="s">
        <v>406</v>
      </c>
      <c r="AI890" s="245" t="s">
        <v>406</v>
      </c>
      <c r="AJ890" s="245" t="s">
        <v>406</v>
      </c>
      <c r="AK890" s="245" t="s">
        <v>406</v>
      </c>
      <c r="AL890" s="245" t="s">
        <v>406</v>
      </c>
      <c r="AM890" s="245" t="s">
        <v>406</v>
      </c>
      <c r="AN890" s="245" t="s">
        <v>406</v>
      </c>
      <c r="AO890" s="245" t="s">
        <v>406</v>
      </c>
      <c r="AP890" s="245" t="s">
        <v>406</v>
      </c>
    </row>
    <row r="891" spans="1:42" x14ac:dyDescent="0.3">
      <c r="A891" s="245">
        <v>123146</v>
      </c>
      <c r="B891" s="245" t="s">
        <v>549</v>
      </c>
      <c r="C891" s="245" t="s">
        <v>234</v>
      </c>
      <c r="D891" s="245" t="s">
        <v>233</v>
      </c>
      <c r="E891" s="245" t="s">
        <v>234</v>
      </c>
      <c r="F891" s="245" t="s">
        <v>233</v>
      </c>
      <c r="G891" s="245" t="s">
        <v>233</v>
      </c>
      <c r="H891" s="245" t="s">
        <v>234</v>
      </c>
      <c r="I891" s="245" t="s">
        <v>234</v>
      </c>
      <c r="J891" s="245" t="s">
        <v>234</v>
      </c>
      <c r="K891" s="245" t="s">
        <v>234</v>
      </c>
      <c r="L891" s="245" t="s">
        <v>234</v>
      </c>
      <c r="M891" s="245" t="s">
        <v>233</v>
      </c>
      <c r="N891" s="245" t="s">
        <v>233</v>
      </c>
      <c r="O891" s="245" t="s">
        <v>234</v>
      </c>
      <c r="P891" s="245" t="s">
        <v>233</v>
      </c>
      <c r="Q891" s="245" t="s">
        <v>234</v>
      </c>
      <c r="R891" s="245" t="s">
        <v>233</v>
      </c>
      <c r="S891" s="245" t="s">
        <v>233</v>
      </c>
      <c r="T891" s="245" t="s">
        <v>233</v>
      </c>
      <c r="U891" s="245" t="s">
        <v>233</v>
      </c>
      <c r="V891" s="245" t="s">
        <v>233</v>
      </c>
    </row>
    <row r="892" spans="1:42" x14ac:dyDescent="0.3">
      <c r="A892" s="245">
        <v>123151</v>
      </c>
      <c r="B892" s="245" t="s">
        <v>549</v>
      </c>
      <c r="C892" s="245" t="s">
        <v>232</v>
      </c>
      <c r="D892" s="245" t="s">
        <v>232</v>
      </c>
      <c r="E892" s="245" t="s">
        <v>232</v>
      </c>
      <c r="F892" s="245" t="s">
        <v>234</v>
      </c>
      <c r="G892" s="245" t="s">
        <v>232</v>
      </c>
      <c r="H892" s="245" t="s">
        <v>234</v>
      </c>
      <c r="I892" s="245" t="s">
        <v>234</v>
      </c>
      <c r="J892" s="245" t="s">
        <v>234</v>
      </c>
      <c r="K892" s="245" t="s">
        <v>234</v>
      </c>
      <c r="L892" s="245" t="s">
        <v>234</v>
      </c>
      <c r="M892" s="245" t="s">
        <v>234</v>
      </c>
      <c r="N892" s="245" t="s">
        <v>234</v>
      </c>
      <c r="O892" s="245" t="s">
        <v>234</v>
      </c>
      <c r="P892" s="245" t="s">
        <v>234</v>
      </c>
      <c r="Q892" s="245" t="s">
        <v>234</v>
      </c>
      <c r="R892" s="245" t="s">
        <v>233</v>
      </c>
      <c r="S892" s="245" t="s">
        <v>233</v>
      </c>
      <c r="T892" s="245" t="s">
        <v>233</v>
      </c>
      <c r="U892" s="245" t="s">
        <v>233</v>
      </c>
      <c r="V892" s="245" t="s">
        <v>233</v>
      </c>
    </row>
    <row r="893" spans="1:42" x14ac:dyDescent="0.3">
      <c r="A893" s="245">
        <v>123161</v>
      </c>
      <c r="B893" s="245" t="s">
        <v>549</v>
      </c>
      <c r="C893" s="245" t="s">
        <v>234</v>
      </c>
      <c r="D893" s="245" t="s">
        <v>234</v>
      </c>
      <c r="E893" s="245" t="s">
        <v>234</v>
      </c>
      <c r="F893" s="245" t="s">
        <v>234</v>
      </c>
      <c r="G893" s="245" t="s">
        <v>234</v>
      </c>
      <c r="H893" s="245" t="s">
        <v>234</v>
      </c>
      <c r="I893" s="245" t="s">
        <v>234</v>
      </c>
      <c r="J893" s="245" t="s">
        <v>234</v>
      </c>
      <c r="K893" s="245" t="s">
        <v>234</v>
      </c>
      <c r="L893" s="245" t="s">
        <v>234</v>
      </c>
      <c r="M893" s="245" t="s">
        <v>234</v>
      </c>
      <c r="N893" s="245" t="s">
        <v>234</v>
      </c>
      <c r="O893" s="245" t="s">
        <v>234</v>
      </c>
      <c r="P893" s="245" t="s">
        <v>234</v>
      </c>
      <c r="Q893" s="245" t="s">
        <v>234</v>
      </c>
      <c r="R893" s="245" t="s">
        <v>233</v>
      </c>
      <c r="S893" s="245" t="s">
        <v>233</v>
      </c>
      <c r="T893" s="245" t="s">
        <v>233</v>
      </c>
      <c r="U893" s="245" t="s">
        <v>233</v>
      </c>
      <c r="V893" s="245" t="s">
        <v>233</v>
      </c>
    </row>
    <row r="894" spans="1:42" x14ac:dyDescent="0.3">
      <c r="A894" s="245">
        <v>123162</v>
      </c>
      <c r="B894" s="245" t="s">
        <v>549</v>
      </c>
      <c r="C894" s="245" t="s">
        <v>234</v>
      </c>
      <c r="D894" s="245" t="s">
        <v>234</v>
      </c>
      <c r="E894" s="245" t="s">
        <v>234</v>
      </c>
      <c r="F894" s="245" t="s">
        <v>234</v>
      </c>
      <c r="G894" s="245" t="s">
        <v>232</v>
      </c>
      <c r="H894" s="245" t="s">
        <v>232</v>
      </c>
      <c r="I894" s="245" t="s">
        <v>232</v>
      </c>
      <c r="J894" s="245" t="s">
        <v>234</v>
      </c>
      <c r="K894" s="245" t="s">
        <v>234</v>
      </c>
      <c r="L894" s="245" t="s">
        <v>232</v>
      </c>
      <c r="M894" s="245" t="s">
        <v>232</v>
      </c>
      <c r="N894" s="245" t="s">
        <v>234</v>
      </c>
      <c r="O894" s="245" t="s">
        <v>234</v>
      </c>
      <c r="P894" s="245" t="s">
        <v>232</v>
      </c>
      <c r="Q894" s="245" t="s">
        <v>232</v>
      </c>
      <c r="R894" s="245" t="s">
        <v>234</v>
      </c>
      <c r="S894" s="245" t="s">
        <v>234</v>
      </c>
      <c r="T894" s="245" t="s">
        <v>234</v>
      </c>
      <c r="U894" s="245" t="s">
        <v>234</v>
      </c>
      <c r="V894" s="245" t="s">
        <v>234</v>
      </c>
      <c r="W894" s="245" t="s">
        <v>406</v>
      </c>
      <c r="X894" s="245" t="s">
        <v>406</v>
      </c>
      <c r="Y894" s="245" t="s">
        <v>406</v>
      </c>
      <c r="Z894" s="245" t="s">
        <v>406</v>
      </c>
      <c r="AA894" s="245" t="s">
        <v>406</v>
      </c>
      <c r="AB894" s="245" t="s">
        <v>406</v>
      </c>
      <c r="AC894" s="245" t="s">
        <v>406</v>
      </c>
      <c r="AD894" s="245" t="s">
        <v>406</v>
      </c>
      <c r="AE894" s="245" t="s">
        <v>406</v>
      </c>
      <c r="AF894" s="245" t="s">
        <v>406</v>
      </c>
      <c r="AG894" s="245" t="s">
        <v>406</v>
      </c>
      <c r="AH894" s="245" t="s">
        <v>406</v>
      </c>
      <c r="AI894" s="245" t="s">
        <v>406</v>
      </c>
      <c r="AJ894" s="245" t="s">
        <v>406</v>
      </c>
      <c r="AK894" s="245" t="s">
        <v>406</v>
      </c>
      <c r="AL894" s="245" t="s">
        <v>406</v>
      </c>
      <c r="AM894" s="245" t="s">
        <v>406</v>
      </c>
      <c r="AN894" s="245" t="s">
        <v>406</v>
      </c>
      <c r="AO894" s="245" t="s">
        <v>406</v>
      </c>
      <c r="AP894" s="245" t="s">
        <v>406</v>
      </c>
    </row>
    <row r="895" spans="1:42" x14ac:dyDescent="0.3">
      <c r="A895" s="245">
        <v>123164</v>
      </c>
      <c r="B895" s="245" t="s">
        <v>549</v>
      </c>
      <c r="C895" s="245" t="s">
        <v>234</v>
      </c>
      <c r="D895" s="245" t="s">
        <v>232</v>
      </c>
      <c r="E895" s="245" t="s">
        <v>232</v>
      </c>
      <c r="F895" s="245" t="s">
        <v>232</v>
      </c>
      <c r="G895" s="245" t="s">
        <v>233</v>
      </c>
      <c r="H895" s="245" t="s">
        <v>234</v>
      </c>
      <c r="I895" s="245" t="s">
        <v>234</v>
      </c>
      <c r="J895" s="245" t="s">
        <v>234</v>
      </c>
      <c r="K895" s="245" t="s">
        <v>234</v>
      </c>
      <c r="L895" s="245" t="s">
        <v>233</v>
      </c>
      <c r="M895" s="245" t="s">
        <v>233</v>
      </c>
      <c r="N895" s="245" t="s">
        <v>233</v>
      </c>
      <c r="O895" s="245" t="s">
        <v>233</v>
      </c>
      <c r="P895" s="245" t="s">
        <v>233</v>
      </c>
      <c r="Q895" s="245" t="s">
        <v>233</v>
      </c>
      <c r="R895" s="245" t="s">
        <v>233</v>
      </c>
      <c r="S895" s="245" t="s">
        <v>233</v>
      </c>
      <c r="T895" s="245" t="s">
        <v>233</v>
      </c>
      <c r="U895" s="245" t="s">
        <v>233</v>
      </c>
      <c r="V895" s="245" t="s">
        <v>233</v>
      </c>
    </row>
    <row r="896" spans="1:42" x14ac:dyDescent="0.3">
      <c r="A896" s="245">
        <v>123165</v>
      </c>
      <c r="B896" s="245" t="s">
        <v>549</v>
      </c>
      <c r="C896" s="245" t="s">
        <v>234</v>
      </c>
      <c r="D896" s="245" t="s">
        <v>232</v>
      </c>
      <c r="E896" s="245" t="s">
        <v>234</v>
      </c>
      <c r="F896" s="245" t="s">
        <v>232</v>
      </c>
      <c r="G896" s="245" t="s">
        <v>232</v>
      </c>
      <c r="H896" s="245" t="s">
        <v>234</v>
      </c>
      <c r="I896" s="245" t="s">
        <v>232</v>
      </c>
      <c r="J896" s="245" t="s">
        <v>232</v>
      </c>
      <c r="K896" s="245" t="s">
        <v>232</v>
      </c>
      <c r="L896" s="245" t="s">
        <v>234</v>
      </c>
      <c r="M896" s="245" t="s">
        <v>234</v>
      </c>
      <c r="N896" s="245" t="s">
        <v>234</v>
      </c>
      <c r="O896" s="245" t="s">
        <v>234</v>
      </c>
      <c r="P896" s="245" t="s">
        <v>234</v>
      </c>
      <c r="Q896" s="245" t="s">
        <v>234</v>
      </c>
      <c r="R896" s="245" t="s">
        <v>233</v>
      </c>
      <c r="S896" s="245" t="s">
        <v>233</v>
      </c>
      <c r="T896" s="245" t="s">
        <v>233</v>
      </c>
      <c r="U896" s="245" t="s">
        <v>233</v>
      </c>
      <c r="V896" s="245" t="s">
        <v>233</v>
      </c>
      <c r="W896" s="245" t="s">
        <v>406</v>
      </c>
      <c r="X896" s="245" t="s">
        <v>406</v>
      </c>
      <c r="Y896" s="245" t="s">
        <v>406</v>
      </c>
      <c r="Z896" s="245" t="s">
        <v>406</v>
      </c>
      <c r="AA896" s="245" t="s">
        <v>406</v>
      </c>
      <c r="AB896" s="245" t="s">
        <v>406</v>
      </c>
      <c r="AC896" s="245" t="s">
        <v>406</v>
      </c>
      <c r="AD896" s="245" t="s">
        <v>406</v>
      </c>
      <c r="AE896" s="245" t="s">
        <v>406</v>
      </c>
      <c r="AF896" s="245" t="s">
        <v>406</v>
      </c>
      <c r="AG896" s="245" t="s">
        <v>406</v>
      </c>
      <c r="AH896" s="245" t="s">
        <v>406</v>
      </c>
      <c r="AI896" s="245" t="s">
        <v>406</v>
      </c>
      <c r="AJ896" s="245" t="s">
        <v>406</v>
      </c>
      <c r="AK896" s="245" t="s">
        <v>406</v>
      </c>
      <c r="AL896" s="245" t="s">
        <v>406</v>
      </c>
      <c r="AM896" s="245" t="s">
        <v>406</v>
      </c>
      <c r="AN896" s="245" t="s">
        <v>406</v>
      </c>
      <c r="AO896" s="245" t="s">
        <v>406</v>
      </c>
      <c r="AP896" s="245" t="s">
        <v>406</v>
      </c>
    </row>
    <row r="897" spans="1:42" x14ac:dyDescent="0.3">
      <c r="A897" s="245">
        <v>123169</v>
      </c>
      <c r="B897" s="245" t="s">
        <v>549</v>
      </c>
      <c r="C897" s="245" t="s">
        <v>234</v>
      </c>
      <c r="D897" s="245" t="s">
        <v>232</v>
      </c>
      <c r="E897" s="245" t="s">
        <v>232</v>
      </c>
      <c r="F897" s="245" t="s">
        <v>234</v>
      </c>
      <c r="G897" s="245" t="s">
        <v>234</v>
      </c>
      <c r="H897" s="245" t="s">
        <v>234</v>
      </c>
      <c r="I897" s="245" t="s">
        <v>233</v>
      </c>
      <c r="J897" s="245" t="s">
        <v>234</v>
      </c>
      <c r="K897" s="245" t="s">
        <v>232</v>
      </c>
      <c r="L897" s="245" t="s">
        <v>234</v>
      </c>
      <c r="M897" s="245" t="s">
        <v>234</v>
      </c>
      <c r="N897" s="245" t="s">
        <v>232</v>
      </c>
      <c r="O897" s="245" t="s">
        <v>233</v>
      </c>
      <c r="P897" s="245" t="s">
        <v>234</v>
      </c>
      <c r="Q897" s="245" t="s">
        <v>234</v>
      </c>
      <c r="R897" s="245" t="s">
        <v>234</v>
      </c>
      <c r="S897" s="245" t="s">
        <v>234</v>
      </c>
      <c r="T897" s="245" t="s">
        <v>234</v>
      </c>
      <c r="U897" s="245" t="s">
        <v>234</v>
      </c>
      <c r="V897" s="245" t="s">
        <v>234</v>
      </c>
      <c r="W897" s="245" t="s">
        <v>406</v>
      </c>
      <c r="X897" s="245" t="s">
        <v>406</v>
      </c>
      <c r="Y897" s="245" t="s">
        <v>406</v>
      </c>
      <c r="Z897" s="245" t="s">
        <v>406</v>
      </c>
      <c r="AA897" s="245" t="s">
        <v>406</v>
      </c>
      <c r="AB897" s="245" t="s">
        <v>406</v>
      </c>
      <c r="AC897" s="245" t="s">
        <v>406</v>
      </c>
      <c r="AD897" s="245" t="s">
        <v>406</v>
      </c>
      <c r="AE897" s="245" t="s">
        <v>406</v>
      </c>
      <c r="AF897" s="245" t="s">
        <v>406</v>
      </c>
      <c r="AG897" s="245" t="s">
        <v>406</v>
      </c>
      <c r="AH897" s="245" t="s">
        <v>406</v>
      </c>
      <c r="AI897" s="245" t="s">
        <v>406</v>
      </c>
      <c r="AJ897" s="245" t="s">
        <v>406</v>
      </c>
      <c r="AK897" s="245" t="s">
        <v>406</v>
      </c>
      <c r="AL897" s="245" t="s">
        <v>406</v>
      </c>
      <c r="AM897" s="245" t="s">
        <v>406</v>
      </c>
      <c r="AN897" s="245" t="s">
        <v>406</v>
      </c>
      <c r="AO897" s="245" t="s">
        <v>406</v>
      </c>
      <c r="AP897" s="245" t="s">
        <v>406</v>
      </c>
    </row>
    <row r="898" spans="1:42" x14ac:dyDescent="0.3">
      <c r="A898" s="245">
        <v>123174</v>
      </c>
      <c r="B898" s="245" t="s">
        <v>549</v>
      </c>
      <c r="C898" s="245" t="s">
        <v>234</v>
      </c>
      <c r="D898" s="245" t="s">
        <v>234</v>
      </c>
      <c r="E898" s="245" t="s">
        <v>234</v>
      </c>
      <c r="F898" s="245" t="s">
        <v>234</v>
      </c>
      <c r="G898" s="245" t="s">
        <v>232</v>
      </c>
      <c r="H898" s="245" t="s">
        <v>234</v>
      </c>
      <c r="I898" s="245" t="s">
        <v>233</v>
      </c>
      <c r="J898" s="245" t="s">
        <v>234</v>
      </c>
      <c r="K898" s="245" t="s">
        <v>234</v>
      </c>
      <c r="L898" s="245" t="s">
        <v>234</v>
      </c>
      <c r="M898" s="245" t="s">
        <v>234</v>
      </c>
      <c r="N898" s="245" t="s">
        <v>232</v>
      </c>
      <c r="O898" s="245" t="s">
        <v>233</v>
      </c>
      <c r="P898" s="245" t="s">
        <v>234</v>
      </c>
      <c r="Q898" s="245" t="s">
        <v>234</v>
      </c>
      <c r="R898" s="245" t="s">
        <v>234</v>
      </c>
      <c r="S898" s="245" t="s">
        <v>234</v>
      </c>
      <c r="T898" s="245" t="s">
        <v>234</v>
      </c>
      <c r="U898" s="245" t="s">
        <v>234</v>
      </c>
      <c r="V898" s="245" t="s">
        <v>234</v>
      </c>
      <c r="W898" s="245" t="s">
        <v>406</v>
      </c>
      <c r="X898" s="245" t="s">
        <v>406</v>
      </c>
      <c r="Y898" s="245" t="s">
        <v>406</v>
      </c>
      <c r="Z898" s="245" t="s">
        <v>406</v>
      </c>
      <c r="AA898" s="245" t="s">
        <v>406</v>
      </c>
      <c r="AB898" s="245" t="s">
        <v>406</v>
      </c>
      <c r="AC898" s="245" t="s">
        <v>406</v>
      </c>
      <c r="AD898" s="245" t="s">
        <v>406</v>
      </c>
      <c r="AE898" s="245" t="s">
        <v>406</v>
      </c>
      <c r="AF898" s="245" t="s">
        <v>406</v>
      </c>
      <c r="AG898" s="245" t="s">
        <v>406</v>
      </c>
      <c r="AH898" s="245" t="s">
        <v>406</v>
      </c>
      <c r="AI898" s="245" t="s">
        <v>406</v>
      </c>
      <c r="AJ898" s="245" t="s">
        <v>406</v>
      </c>
      <c r="AK898" s="245" t="s">
        <v>406</v>
      </c>
      <c r="AL898" s="245" t="s">
        <v>406</v>
      </c>
      <c r="AM898" s="245" t="s">
        <v>406</v>
      </c>
      <c r="AN898" s="245" t="s">
        <v>406</v>
      </c>
      <c r="AO898" s="245" t="s">
        <v>406</v>
      </c>
      <c r="AP898" s="245" t="s">
        <v>406</v>
      </c>
    </row>
    <row r="899" spans="1:42" x14ac:dyDescent="0.3">
      <c r="A899" s="245">
        <v>123182</v>
      </c>
      <c r="B899" s="245" t="s">
        <v>549</v>
      </c>
      <c r="C899" s="245" t="s">
        <v>234</v>
      </c>
      <c r="D899" s="245" t="s">
        <v>234</v>
      </c>
      <c r="E899" s="245" t="s">
        <v>232</v>
      </c>
      <c r="F899" s="245" t="s">
        <v>234</v>
      </c>
      <c r="G899" s="245" t="s">
        <v>233</v>
      </c>
      <c r="H899" s="245" t="s">
        <v>234</v>
      </c>
      <c r="I899" s="245" t="s">
        <v>232</v>
      </c>
      <c r="J899" s="245" t="s">
        <v>234</v>
      </c>
      <c r="K899" s="245" t="s">
        <v>234</v>
      </c>
      <c r="L899" s="245" t="s">
        <v>233</v>
      </c>
      <c r="M899" s="245" t="s">
        <v>234</v>
      </c>
      <c r="N899" s="245" t="s">
        <v>234</v>
      </c>
      <c r="O899" s="245" t="s">
        <v>234</v>
      </c>
      <c r="P899" s="245" t="s">
        <v>234</v>
      </c>
      <c r="Q899" s="245" t="s">
        <v>234</v>
      </c>
      <c r="R899" s="245" t="s">
        <v>233</v>
      </c>
      <c r="S899" s="245" t="s">
        <v>233</v>
      </c>
      <c r="T899" s="245" t="s">
        <v>233</v>
      </c>
      <c r="U899" s="245" t="s">
        <v>233</v>
      </c>
      <c r="V899" s="245" t="s">
        <v>233</v>
      </c>
    </row>
    <row r="900" spans="1:42" x14ac:dyDescent="0.3">
      <c r="A900" s="245">
        <v>123183</v>
      </c>
      <c r="B900" s="245" t="s">
        <v>549</v>
      </c>
      <c r="C900" s="245" t="s">
        <v>234</v>
      </c>
      <c r="D900" s="245" t="s">
        <v>234</v>
      </c>
      <c r="E900" s="245" t="s">
        <v>234</v>
      </c>
      <c r="F900" s="245" t="s">
        <v>234</v>
      </c>
      <c r="G900" s="245" t="s">
        <v>234</v>
      </c>
      <c r="H900" s="245" t="s">
        <v>234</v>
      </c>
      <c r="I900" s="245" t="s">
        <v>234</v>
      </c>
      <c r="J900" s="245" t="s">
        <v>234</v>
      </c>
      <c r="K900" s="245" t="s">
        <v>234</v>
      </c>
      <c r="L900" s="245" t="s">
        <v>234</v>
      </c>
      <c r="M900" s="245" t="s">
        <v>234</v>
      </c>
      <c r="N900" s="245" t="s">
        <v>234</v>
      </c>
      <c r="O900" s="245" t="s">
        <v>232</v>
      </c>
      <c r="P900" s="245" t="s">
        <v>234</v>
      </c>
      <c r="Q900" s="245" t="s">
        <v>232</v>
      </c>
      <c r="R900" s="245" t="s">
        <v>234</v>
      </c>
      <c r="S900" s="245" t="s">
        <v>234</v>
      </c>
      <c r="T900" s="245" t="s">
        <v>233</v>
      </c>
      <c r="U900" s="245" t="s">
        <v>234</v>
      </c>
      <c r="V900" s="245" t="s">
        <v>233</v>
      </c>
      <c r="W900" s="245" t="s">
        <v>406</v>
      </c>
      <c r="X900" s="245" t="s">
        <v>406</v>
      </c>
      <c r="Y900" s="245" t="s">
        <v>406</v>
      </c>
      <c r="Z900" s="245" t="s">
        <v>406</v>
      </c>
      <c r="AA900" s="245" t="s">
        <v>406</v>
      </c>
      <c r="AB900" s="245" t="s">
        <v>406</v>
      </c>
      <c r="AC900" s="245" t="s">
        <v>406</v>
      </c>
      <c r="AD900" s="245" t="s">
        <v>406</v>
      </c>
      <c r="AE900" s="245" t="s">
        <v>406</v>
      </c>
      <c r="AF900" s="245" t="s">
        <v>406</v>
      </c>
      <c r="AG900" s="245" t="s">
        <v>406</v>
      </c>
      <c r="AH900" s="245" t="s">
        <v>406</v>
      </c>
      <c r="AI900" s="245" t="s">
        <v>406</v>
      </c>
      <c r="AJ900" s="245" t="s">
        <v>406</v>
      </c>
      <c r="AK900" s="245" t="s">
        <v>406</v>
      </c>
      <c r="AL900" s="245" t="s">
        <v>406</v>
      </c>
      <c r="AM900" s="245" t="s">
        <v>406</v>
      </c>
      <c r="AN900" s="245" t="s">
        <v>406</v>
      </c>
      <c r="AO900" s="245" t="s">
        <v>406</v>
      </c>
      <c r="AP900" s="245" t="s">
        <v>406</v>
      </c>
    </row>
    <row r="901" spans="1:42" x14ac:dyDescent="0.3">
      <c r="A901" s="245">
        <v>123185</v>
      </c>
      <c r="B901" s="245" t="s">
        <v>549</v>
      </c>
      <c r="C901" s="245" t="s">
        <v>234</v>
      </c>
      <c r="D901" s="245" t="s">
        <v>234</v>
      </c>
      <c r="E901" s="245" t="s">
        <v>232</v>
      </c>
      <c r="F901" s="245" t="s">
        <v>234</v>
      </c>
      <c r="G901" s="245" t="s">
        <v>232</v>
      </c>
      <c r="H901" s="245" t="s">
        <v>234</v>
      </c>
      <c r="I901" s="245" t="s">
        <v>232</v>
      </c>
      <c r="J901" s="245" t="s">
        <v>232</v>
      </c>
      <c r="K901" s="245" t="s">
        <v>232</v>
      </c>
      <c r="L901" s="245" t="s">
        <v>234</v>
      </c>
      <c r="M901" s="245" t="s">
        <v>234</v>
      </c>
      <c r="N901" s="245" t="s">
        <v>234</v>
      </c>
      <c r="O901" s="245" t="s">
        <v>233</v>
      </c>
      <c r="P901" s="245" t="s">
        <v>234</v>
      </c>
      <c r="Q901" s="245" t="s">
        <v>233</v>
      </c>
      <c r="R901" s="245" t="s">
        <v>233</v>
      </c>
      <c r="S901" s="245" t="s">
        <v>233</v>
      </c>
      <c r="T901" s="245" t="s">
        <v>233</v>
      </c>
      <c r="U901" s="245" t="s">
        <v>233</v>
      </c>
      <c r="V901" s="245" t="s">
        <v>233</v>
      </c>
      <c r="W901" s="245" t="s">
        <v>406</v>
      </c>
      <c r="X901" s="245" t="s">
        <v>406</v>
      </c>
      <c r="Y901" s="245" t="s">
        <v>406</v>
      </c>
      <c r="Z901" s="245" t="s">
        <v>406</v>
      </c>
      <c r="AA901" s="245" t="s">
        <v>406</v>
      </c>
      <c r="AB901" s="245" t="s">
        <v>406</v>
      </c>
      <c r="AC901" s="245" t="s">
        <v>406</v>
      </c>
      <c r="AD901" s="245" t="s">
        <v>406</v>
      </c>
      <c r="AE901" s="245" t="s">
        <v>406</v>
      </c>
      <c r="AF901" s="245" t="s">
        <v>406</v>
      </c>
      <c r="AG901" s="245" t="s">
        <v>406</v>
      </c>
      <c r="AH901" s="245" t="s">
        <v>406</v>
      </c>
      <c r="AI901" s="245" t="s">
        <v>406</v>
      </c>
      <c r="AJ901" s="245" t="s">
        <v>406</v>
      </c>
      <c r="AK901" s="245" t="s">
        <v>406</v>
      </c>
      <c r="AL901" s="245" t="s">
        <v>406</v>
      </c>
      <c r="AM901" s="245" t="s">
        <v>406</v>
      </c>
      <c r="AN901" s="245" t="s">
        <v>406</v>
      </c>
      <c r="AO901" s="245" t="s">
        <v>406</v>
      </c>
      <c r="AP901" s="245" t="s">
        <v>406</v>
      </c>
    </row>
    <row r="902" spans="1:42" x14ac:dyDescent="0.3">
      <c r="A902" s="245">
        <v>123187</v>
      </c>
      <c r="B902" s="245" t="s">
        <v>549</v>
      </c>
      <c r="C902" s="245" t="s">
        <v>234</v>
      </c>
      <c r="D902" s="245" t="s">
        <v>234</v>
      </c>
      <c r="E902" s="245" t="s">
        <v>234</v>
      </c>
      <c r="F902" s="245" t="s">
        <v>234</v>
      </c>
      <c r="G902" s="245" t="s">
        <v>232</v>
      </c>
      <c r="H902" s="245" t="s">
        <v>234</v>
      </c>
      <c r="I902" s="245" t="s">
        <v>234</v>
      </c>
      <c r="J902" s="245" t="s">
        <v>234</v>
      </c>
      <c r="K902" s="245" t="s">
        <v>234</v>
      </c>
      <c r="L902" s="245" t="s">
        <v>234</v>
      </c>
      <c r="M902" s="245" t="s">
        <v>234</v>
      </c>
      <c r="N902" s="245" t="s">
        <v>234</v>
      </c>
      <c r="O902" s="245" t="s">
        <v>234</v>
      </c>
      <c r="P902" s="245" t="s">
        <v>234</v>
      </c>
      <c r="Q902" s="245" t="s">
        <v>234</v>
      </c>
      <c r="R902" s="245" t="s">
        <v>233</v>
      </c>
      <c r="S902" s="245" t="s">
        <v>233</v>
      </c>
      <c r="T902" s="245" t="s">
        <v>233</v>
      </c>
      <c r="U902" s="245" t="s">
        <v>233</v>
      </c>
      <c r="V902" s="245" t="s">
        <v>233</v>
      </c>
    </row>
    <row r="903" spans="1:42" x14ac:dyDescent="0.3">
      <c r="A903" s="245">
        <v>123191</v>
      </c>
      <c r="B903" s="245" t="s">
        <v>549</v>
      </c>
      <c r="C903" s="245" t="s">
        <v>234</v>
      </c>
      <c r="D903" s="245" t="s">
        <v>234</v>
      </c>
      <c r="E903" s="245" t="s">
        <v>234</v>
      </c>
      <c r="F903" s="245" t="s">
        <v>234</v>
      </c>
      <c r="G903" s="245" t="s">
        <v>232</v>
      </c>
      <c r="H903" s="245" t="s">
        <v>234</v>
      </c>
      <c r="I903" s="245" t="s">
        <v>233</v>
      </c>
      <c r="J903" s="245" t="s">
        <v>234</v>
      </c>
      <c r="K903" s="245" t="s">
        <v>234</v>
      </c>
      <c r="L903" s="245" t="s">
        <v>232</v>
      </c>
      <c r="M903" s="245" t="s">
        <v>234</v>
      </c>
      <c r="N903" s="245" t="s">
        <v>234</v>
      </c>
      <c r="O903" s="245" t="s">
        <v>233</v>
      </c>
      <c r="P903" s="245" t="s">
        <v>233</v>
      </c>
      <c r="Q903" s="245" t="s">
        <v>233</v>
      </c>
      <c r="R903" s="245" t="s">
        <v>233</v>
      </c>
      <c r="S903" s="245" t="s">
        <v>233</v>
      </c>
      <c r="T903" s="245" t="s">
        <v>233</v>
      </c>
      <c r="U903" s="245" t="s">
        <v>233</v>
      </c>
      <c r="V903" s="245" t="s">
        <v>233</v>
      </c>
      <c r="W903" s="245" t="s">
        <v>406</v>
      </c>
      <c r="X903" s="245" t="s">
        <v>406</v>
      </c>
      <c r="Y903" s="245" t="s">
        <v>406</v>
      </c>
      <c r="Z903" s="245" t="s">
        <v>406</v>
      </c>
      <c r="AA903" s="245" t="s">
        <v>406</v>
      </c>
      <c r="AB903" s="245" t="s">
        <v>406</v>
      </c>
      <c r="AC903" s="245" t="s">
        <v>406</v>
      </c>
      <c r="AD903" s="245" t="s">
        <v>406</v>
      </c>
      <c r="AE903" s="245" t="s">
        <v>406</v>
      </c>
      <c r="AF903" s="245" t="s">
        <v>406</v>
      </c>
      <c r="AG903" s="245" t="s">
        <v>406</v>
      </c>
      <c r="AH903" s="245" t="s">
        <v>406</v>
      </c>
      <c r="AI903" s="245" t="s">
        <v>406</v>
      </c>
      <c r="AJ903" s="245" t="s">
        <v>406</v>
      </c>
      <c r="AK903" s="245" t="s">
        <v>406</v>
      </c>
      <c r="AL903" s="245" t="s">
        <v>406</v>
      </c>
      <c r="AM903" s="245" t="s">
        <v>406</v>
      </c>
      <c r="AN903" s="245" t="s">
        <v>406</v>
      </c>
      <c r="AO903" s="245" t="s">
        <v>406</v>
      </c>
      <c r="AP903" s="245" t="s">
        <v>406</v>
      </c>
    </row>
    <row r="904" spans="1:42" x14ac:dyDescent="0.3">
      <c r="A904" s="245">
        <v>123192</v>
      </c>
      <c r="B904" s="245" t="s">
        <v>549</v>
      </c>
      <c r="C904" s="245" t="s">
        <v>234</v>
      </c>
      <c r="D904" s="245" t="s">
        <v>234</v>
      </c>
      <c r="E904" s="245" t="s">
        <v>232</v>
      </c>
      <c r="F904" s="245" t="s">
        <v>234</v>
      </c>
      <c r="G904" s="245" t="s">
        <v>232</v>
      </c>
      <c r="H904" s="245" t="s">
        <v>234</v>
      </c>
      <c r="I904" s="245" t="s">
        <v>233</v>
      </c>
      <c r="J904" s="245" t="s">
        <v>232</v>
      </c>
      <c r="K904" s="245" t="s">
        <v>232</v>
      </c>
      <c r="L904" s="245" t="s">
        <v>234</v>
      </c>
      <c r="M904" s="245" t="s">
        <v>233</v>
      </c>
      <c r="N904" s="245" t="s">
        <v>233</v>
      </c>
      <c r="O904" s="245" t="s">
        <v>233</v>
      </c>
      <c r="P904" s="245" t="s">
        <v>233</v>
      </c>
      <c r="Q904" s="245" t="s">
        <v>233</v>
      </c>
      <c r="R904" s="245" t="s">
        <v>233</v>
      </c>
      <c r="S904" s="245" t="s">
        <v>233</v>
      </c>
      <c r="T904" s="245" t="s">
        <v>233</v>
      </c>
      <c r="U904" s="245" t="s">
        <v>233</v>
      </c>
      <c r="V904" s="245" t="s">
        <v>233</v>
      </c>
      <c r="W904" s="245" t="s">
        <v>406</v>
      </c>
      <c r="X904" s="245" t="s">
        <v>406</v>
      </c>
      <c r="Y904" s="245" t="s">
        <v>406</v>
      </c>
      <c r="Z904" s="245" t="s">
        <v>406</v>
      </c>
      <c r="AA904" s="245" t="s">
        <v>406</v>
      </c>
      <c r="AB904" s="245" t="s">
        <v>406</v>
      </c>
      <c r="AC904" s="245" t="s">
        <v>406</v>
      </c>
      <c r="AD904" s="245" t="s">
        <v>406</v>
      </c>
      <c r="AE904" s="245" t="s">
        <v>406</v>
      </c>
      <c r="AF904" s="245" t="s">
        <v>406</v>
      </c>
      <c r="AG904" s="245" t="s">
        <v>406</v>
      </c>
      <c r="AH904" s="245" t="s">
        <v>406</v>
      </c>
      <c r="AI904" s="245" t="s">
        <v>406</v>
      </c>
      <c r="AJ904" s="245" t="s">
        <v>406</v>
      </c>
      <c r="AK904" s="245" t="s">
        <v>406</v>
      </c>
      <c r="AL904" s="245" t="s">
        <v>406</v>
      </c>
      <c r="AM904" s="245" t="s">
        <v>406</v>
      </c>
      <c r="AN904" s="245" t="s">
        <v>406</v>
      </c>
      <c r="AO904" s="245" t="s">
        <v>406</v>
      </c>
      <c r="AP904" s="245" t="s">
        <v>406</v>
      </c>
    </row>
    <row r="905" spans="1:42" x14ac:dyDescent="0.3">
      <c r="A905" s="245">
        <v>123194</v>
      </c>
      <c r="B905" s="245" t="s">
        <v>549</v>
      </c>
      <c r="C905" s="245" t="s">
        <v>234</v>
      </c>
      <c r="D905" s="245" t="s">
        <v>234</v>
      </c>
      <c r="E905" s="245" t="s">
        <v>234</v>
      </c>
      <c r="F905" s="245" t="s">
        <v>232</v>
      </c>
      <c r="G905" s="245" t="s">
        <v>234</v>
      </c>
      <c r="H905" s="245" t="s">
        <v>234</v>
      </c>
      <c r="I905" s="245" t="s">
        <v>234</v>
      </c>
      <c r="J905" s="245" t="s">
        <v>234</v>
      </c>
      <c r="K905" s="245" t="s">
        <v>234</v>
      </c>
      <c r="L905" s="245" t="s">
        <v>234</v>
      </c>
      <c r="M905" s="245" t="s">
        <v>233</v>
      </c>
      <c r="N905" s="245" t="s">
        <v>233</v>
      </c>
      <c r="O905" s="245" t="s">
        <v>233</v>
      </c>
      <c r="P905" s="245" t="s">
        <v>233</v>
      </c>
      <c r="Q905" s="245" t="s">
        <v>233</v>
      </c>
      <c r="R905" s="245" t="s">
        <v>233</v>
      </c>
      <c r="S905" s="245" t="s">
        <v>233</v>
      </c>
      <c r="T905" s="245" t="s">
        <v>233</v>
      </c>
      <c r="U905" s="245" t="s">
        <v>233</v>
      </c>
      <c r="V905" s="245" t="s">
        <v>233</v>
      </c>
    </row>
    <row r="906" spans="1:42" x14ac:dyDescent="0.3">
      <c r="A906" s="245">
        <v>123195</v>
      </c>
      <c r="B906" s="245" t="s">
        <v>549</v>
      </c>
      <c r="C906" s="245" t="s">
        <v>232</v>
      </c>
      <c r="D906" s="245" t="s">
        <v>234</v>
      </c>
      <c r="E906" s="245" t="s">
        <v>234</v>
      </c>
      <c r="F906" s="245" t="s">
        <v>234</v>
      </c>
      <c r="G906" s="245" t="s">
        <v>234</v>
      </c>
      <c r="H906" s="245" t="s">
        <v>232</v>
      </c>
      <c r="I906" s="245" t="s">
        <v>232</v>
      </c>
      <c r="J906" s="245" t="s">
        <v>234</v>
      </c>
      <c r="K906" s="245" t="s">
        <v>234</v>
      </c>
      <c r="L906" s="245" t="s">
        <v>234</v>
      </c>
      <c r="M906" s="245" t="s">
        <v>234</v>
      </c>
      <c r="N906" s="245" t="s">
        <v>232</v>
      </c>
      <c r="O906" s="245" t="s">
        <v>232</v>
      </c>
      <c r="P906" s="245" t="s">
        <v>234</v>
      </c>
      <c r="Q906" s="245" t="s">
        <v>234</v>
      </c>
      <c r="R906" s="245" t="s">
        <v>234</v>
      </c>
      <c r="S906" s="245" t="s">
        <v>234</v>
      </c>
      <c r="T906" s="245" t="s">
        <v>234</v>
      </c>
      <c r="U906" s="245" t="s">
        <v>234</v>
      </c>
      <c r="V906" s="245" t="s">
        <v>234</v>
      </c>
      <c r="W906" s="245" t="s">
        <v>406</v>
      </c>
      <c r="X906" s="245" t="s">
        <v>406</v>
      </c>
      <c r="Y906" s="245" t="s">
        <v>406</v>
      </c>
      <c r="Z906" s="245" t="s">
        <v>406</v>
      </c>
      <c r="AA906" s="245" t="s">
        <v>406</v>
      </c>
      <c r="AB906" s="245" t="s">
        <v>406</v>
      </c>
      <c r="AC906" s="245" t="s">
        <v>406</v>
      </c>
      <c r="AD906" s="245" t="s">
        <v>406</v>
      </c>
      <c r="AE906" s="245" t="s">
        <v>406</v>
      </c>
      <c r="AF906" s="245" t="s">
        <v>406</v>
      </c>
      <c r="AG906" s="245" t="s">
        <v>406</v>
      </c>
      <c r="AH906" s="245" t="s">
        <v>406</v>
      </c>
      <c r="AI906" s="245" t="s">
        <v>406</v>
      </c>
      <c r="AJ906" s="245" t="s">
        <v>406</v>
      </c>
      <c r="AK906" s="245" t="s">
        <v>406</v>
      </c>
      <c r="AL906" s="245" t="s">
        <v>406</v>
      </c>
      <c r="AM906" s="245" t="s">
        <v>406</v>
      </c>
      <c r="AN906" s="245" t="s">
        <v>406</v>
      </c>
      <c r="AO906" s="245" t="s">
        <v>406</v>
      </c>
      <c r="AP906" s="245" t="s">
        <v>406</v>
      </c>
    </row>
    <row r="907" spans="1:42" x14ac:dyDescent="0.3">
      <c r="A907" s="245">
        <v>123198</v>
      </c>
      <c r="B907" s="245" t="s">
        <v>549</v>
      </c>
      <c r="C907" s="245" t="s">
        <v>234</v>
      </c>
      <c r="D907" s="245" t="s">
        <v>234</v>
      </c>
      <c r="E907" s="245" t="s">
        <v>234</v>
      </c>
      <c r="F907" s="245" t="s">
        <v>234</v>
      </c>
      <c r="G907" s="245" t="s">
        <v>234</v>
      </c>
      <c r="H907" s="245" t="s">
        <v>234</v>
      </c>
      <c r="I907" s="245" t="s">
        <v>234</v>
      </c>
      <c r="J907" s="245" t="s">
        <v>234</v>
      </c>
      <c r="K907" s="245" t="s">
        <v>234</v>
      </c>
      <c r="L907" s="245" t="s">
        <v>234</v>
      </c>
      <c r="M907" s="245" t="s">
        <v>232</v>
      </c>
      <c r="N907" s="245" t="s">
        <v>234</v>
      </c>
      <c r="O907" s="245" t="s">
        <v>234</v>
      </c>
      <c r="P907" s="245" t="s">
        <v>232</v>
      </c>
      <c r="Q907" s="245" t="s">
        <v>234</v>
      </c>
      <c r="R907" s="245" t="s">
        <v>234</v>
      </c>
      <c r="S907" s="245" t="s">
        <v>234</v>
      </c>
      <c r="T907" s="245" t="s">
        <v>234</v>
      </c>
      <c r="U907" s="245" t="s">
        <v>234</v>
      </c>
      <c r="V907" s="245" t="s">
        <v>234</v>
      </c>
      <c r="W907" s="245" t="s">
        <v>406</v>
      </c>
      <c r="X907" s="245" t="s">
        <v>406</v>
      </c>
      <c r="Y907" s="245" t="s">
        <v>406</v>
      </c>
      <c r="Z907" s="245" t="s">
        <v>406</v>
      </c>
      <c r="AA907" s="245" t="s">
        <v>406</v>
      </c>
      <c r="AB907" s="245" t="s">
        <v>406</v>
      </c>
      <c r="AC907" s="245" t="s">
        <v>406</v>
      </c>
      <c r="AD907" s="245" t="s">
        <v>406</v>
      </c>
      <c r="AE907" s="245" t="s">
        <v>406</v>
      </c>
      <c r="AF907" s="245" t="s">
        <v>406</v>
      </c>
      <c r="AG907" s="245" t="s">
        <v>406</v>
      </c>
      <c r="AH907" s="245" t="s">
        <v>406</v>
      </c>
      <c r="AI907" s="245" t="s">
        <v>406</v>
      </c>
      <c r="AJ907" s="245" t="s">
        <v>406</v>
      </c>
      <c r="AK907" s="245" t="s">
        <v>406</v>
      </c>
      <c r="AL907" s="245" t="s">
        <v>406</v>
      </c>
      <c r="AM907" s="245" t="s">
        <v>406</v>
      </c>
      <c r="AN907" s="245" t="s">
        <v>406</v>
      </c>
      <c r="AO907" s="245" t="s">
        <v>406</v>
      </c>
      <c r="AP907" s="245" t="s">
        <v>406</v>
      </c>
    </row>
    <row r="908" spans="1:42" x14ac:dyDescent="0.3">
      <c r="A908" s="245">
        <v>123200</v>
      </c>
      <c r="B908" s="245" t="s">
        <v>549</v>
      </c>
      <c r="C908" s="245" t="s">
        <v>234</v>
      </c>
      <c r="D908" s="245" t="s">
        <v>234</v>
      </c>
      <c r="E908" s="245" t="s">
        <v>234</v>
      </c>
      <c r="F908" s="245" t="s">
        <v>234</v>
      </c>
      <c r="G908" s="245" t="s">
        <v>234</v>
      </c>
      <c r="H908" s="245" t="s">
        <v>234</v>
      </c>
      <c r="I908" s="245" t="s">
        <v>234</v>
      </c>
      <c r="J908" s="245" t="s">
        <v>234</v>
      </c>
      <c r="K908" s="245" t="s">
        <v>234</v>
      </c>
      <c r="L908" s="245" t="s">
        <v>234</v>
      </c>
      <c r="M908" s="245" t="s">
        <v>233</v>
      </c>
      <c r="N908" s="245" t="s">
        <v>234</v>
      </c>
      <c r="O908" s="245" t="s">
        <v>233</v>
      </c>
      <c r="P908" s="245" t="s">
        <v>234</v>
      </c>
      <c r="Q908" s="245" t="s">
        <v>234</v>
      </c>
      <c r="R908" s="245" t="s">
        <v>233</v>
      </c>
      <c r="S908" s="245" t="s">
        <v>233</v>
      </c>
      <c r="T908" s="245" t="s">
        <v>233</v>
      </c>
      <c r="U908" s="245" t="s">
        <v>233</v>
      </c>
      <c r="V908" s="245" t="s">
        <v>233</v>
      </c>
    </row>
    <row r="909" spans="1:42" x14ac:dyDescent="0.3">
      <c r="A909" s="245">
        <v>123212</v>
      </c>
      <c r="B909" s="245" t="s">
        <v>549</v>
      </c>
      <c r="C909" s="245" t="s">
        <v>234</v>
      </c>
      <c r="D909" s="245" t="s">
        <v>234</v>
      </c>
      <c r="E909" s="245" t="s">
        <v>234</v>
      </c>
      <c r="F909" s="245" t="s">
        <v>234</v>
      </c>
      <c r="G909" s="245" t="s">
        <v>234</v>
      </c>
      <c r="H909" s="245" t="s">
        <v>234</v>
      </c>
      <c r="I909" s="245" t="s">
        <v>234</v>
      </c>
      <c r="J909" s="245" t="s">
        <v>234</v>
      </c>
      <c r="K909" s="245" t="s">
        <v>234</v>
      </c>
      <c r="L909" s="245" t="s">
        <v>234</v>
      </c>
      <c r="M909" s="245" t="s">
        <v>233</v>
      </c>
      <c r="N909" s="245" t="s">
        <v>233</v>
      </c>
      <c r="O909" s="245" t="s">
        <v>233</v>
      </c>
      <c r="P909" s="245" t="s">
        <v>233</v>
      </c>
      <c r="Q909" s="245" t="s">
        <v>233</v>
      </c>
      <c r="R909" s="245" t="s">
        <v>233</v>
      </c>
      <c r="S909" s="245" t="s">
        <v>233</v>
      </c>
      <c r="T909" s="245" t="s">
        <v>233</v>
      </c>
      <c r="U909" s="245" t="s">
        <v>233</v>
      </c>
      <c r="V909" s="245" t="s">
        <v>233</v>
      </c>
    </row>
    <row r="910" spans="1:42" x14ac:dyDescent="0.3">
      <c r="A910" s="245">
        <v>123217</v>
      </c>
      <c r="B910" s="245" t="s">
        <v>549</v>
      </c>
      <c r="C910" s="245" t="s">
        <v>234</v>
      </c>
      <c r="D910" s="245" t="s">
        <v>232</v>
      </c>
      <c r="E910" s="245" t="s">
        <v>232</v>
      </c>
      <c r="F910" s="245" t="s">
        <v>232</v>
      </c>
      <c r="G910" s="245" t="s">
        <v>232</v>
      </c>
      <c r="H910" s="245" t="s">
        <v>234</v>
      </c>
      <c r="I910" s="245" t="s">
        <v>232</v>
      </c>
      <c r="J910" s="245" t="s">
        <v>234</v>
      </c>
      <c r="K910" s="245" t="s">
        <v>232</v>
      </c>
      <c r="L910" s="245" t="s">
        <v>234</v>
      </c>
      <c r="M910" s="245" t="s">
        <v>234</v>
      </c>
      <c r="N910" s="245" t="s">
        <v>233</v>
      </c>
      <c r="O910" s="245" t="s">
        <v>233</v>
      </c>
      <c r="P910" s="245" t="s">
        <v>233</v>
      </c>
      <c r="Q910" s="245" t="s">
        <v>234</v>
      </c>
      <c r="R910" s="245" t="s">
        <v>233</v>
      </c>
      <c r="S910" s="245" t="s">
        <v>233</v>
      </c>
      <c r="T910" s="245" t="s">
        <v>233</v>
      </c>
      <c r="U910" s="245" t="s">
        <v>233</v>
      </c>
      <c r="V910" s="245" t="s">
        <v>233</v>
      </c>
      <c r="W910" s="245" t="s">
        <v>406</v>
      </c>
      <c r="X910" s="245" t="s">
        <v>406</v>
      </c>
      <c r="Y910" s="245" t="s">
        <v>406</v>
      </c>
      <c r="Z910" s="245" t="s">
        <v>406</v>
      </c>
      <c r="AA910" s="245" t="s">
        <v>406</v>
      </c>
      <c r="AB910" s="245" t="s">
        <v>406</v>
      </c>
      <c r="AC910" s="245" t="s">
        <v>406</v>
      </c>
      <c r="AD910" s="245" t="s">
        <v>406</v>
      </c>
      <c r="AE910" s="245" t="s">
        <v>406</v>
      </c>
      <c r="AF910" s="245" t="s">
        <v>406</v>
      </c>
      <c r="AG910" s="245" t="s">
        <v>406</v>
      </c>
      <c r="AH910" s="245" t="s">
        <v>406</v>
      </c>
      <c r="AI910" s="245" t="s">
        <v>406</v>
      </c>
      <c r="AJ910" s="245" t="s">
        <v>406</v>
      </c>
      <c r="AK910" s="245" t="s">
        <v>406</v>
      </c>
      <c r="AL910" s="245" t="s">
        <v>406</v>
      </c>
      <c r="AM910" s="245" t="s">
        <v>406</v>
      </c>
      <c r="AN910" s="245" t="s">
        <v>406</v>
      </c>
      <c r="AO910" s="245" t="s">
        <v>406</v>
      </c>
      <c r="AP910" s="245" t="s">
        <v>406</v>
      </c>
    </row>
    <row r="911" spans="1:42" x14ac:dyDescent="0.3">
      <c r="A911" s="245">
        <v>123220</v>
      </c>
      <c r="B911" s="245" t="s">
        <v>549</v>
      </c>
      <c r="C911" s="245" t="s">
        <v>234</v>
      </c>
      <c r="D911" s="245" t="s">
        <v>232</v>
      </c>
      <c r="E911" s="245" t="s">
        <v>234</v>
      </c>
      <c r="F911" s="245" t="s">
        <v>234</v>
      </c>
      <c r="G911" s="245" t="s">
        <v>234</v>
      </c>
      <c r="H911" s="245" t="s">
        <v>234</v>
      </c>
      <c r="I911" s="245" t="s">
        <v>234</v>
      </c>
      <c r="J911" s="245" t="s">
        <v>232</v>
      </c>
      <c r="K911" s="245" t="s">
        <v>234</v>
      </c>
      <c r="L911" s="245" t="s">
        <v>233</v>
      </c>
      <c r="M911" s="245" t="s">
        <v>234</v>
      </c>
      <c r="N911" s="245" t="s">
        <v>232</v>
      </c>
      <c r="O911" s="245" t="s">
        <v>234</v>
      </c>
      <c r="P911" s="245" t="s">
        <v>234</v>
      </c>
      <c r="Q911" s="245" t="s">
        <v>234</v>
      </c>
      <c r="R911" s="245" t="s">
        <v>234</v>
      </c>
      <c r="S911" s="245" t="s">
        <v>234</v>
      </c>
      <c r="T911" s="245" t="s">
        <v>233</v>
      </c>
      <c r="U911" s="245" t="s">
        <v>234</v>
      </c>
      <c r="V911" s="245" t="s">
        <v>233</v>
      </c>
      <c r="W911" s="245" t="s">
        <v>406</v>
      </c>
      <c r="X911" s="245" t="s">
        <v>406</v>
      </c>
      <c r="Y911" s="245" t="s">
        <v>406</v>
      </c>
      <c r="Z911" s="245" t="s">
        <v>406</v>
      </c>
      <c r="AA911" s="245" t="s">
        <v>406</v>
      </c>
      <c r="AB911" s="245" t="s">
        <v>406</v>
      </c>
      <c r="AC911" s="245" t="s">
        <v>406</v>
      </c>
      <c r="AD911" s="245" t="s">
        <v>406</v>
      </c>
      <c r="AE911" s="245" t="s">
        <v>406</v>
      </c>
      <c r="AF911" s="245" t="s">
        <v>406</v>
      </c>
      <c r="AG911" s="245" t="s">
        <v>406</v>
      </c>
      <c r="AH911" s="245" t="s">
        <v>406</v>
      </c>
      <c r="AI911" s="245" t="s">
        <v>406</v>
      </c>
      <c r="AJ911" s="245" t="s">
        <v>406</v>
      </c>
      <c r="AK911" s="245" t="s">
        <v>406</v>
      </c>
      <c r="AL911" s="245" t="s">
        <v>406</v>
      </c>
      <c r="AM911" s="245" t="s">
        <v>406</v>
      </c>
      <c r="AN911" s="245" t="s">
        <v>406</v>
      </c>
      <c r="AO911" s="245" t="s">
        <v>406</v>
      </c>
      <c r="AP911" s="245" t="s">
        <v>406</v>
      </c>
    </row>
    <row r="912" spans="1:42" x14ac:dyDescent="0.3">
      <c r="A912" s="245">
        <v>123225</v>
      </c>
      <c r="B912" s="245" t="s">
        <v>549</v>
      </c>
      <c r="C912" s="245" t="s">
        <v>234</v>
      </c>
      <c r="D912" s="245" t="s">
        <v>232</v>
      </c>
      <c r="E912" s="245" t="s">
        <v>234</v>
      </c>
      <c r="F912" s="245" t="s">
        <v>232</v>
      </c>
      <c r="G912" s="245" t="s">
        <v>232</v>
      </c>
      <c r="H912" s="245" t="s">
        <v>234</v>
      </c>
      <c r="I912" s="245" t="s">
        <v>234</v>
      </c>
      <c r="J912" s="245" t="s">
        <v>232</v>
      </c>
      <c r="K912" s="245" t="s">
        <v>234</v>
      </c>
      <c r="L912" s="245" t="s">
        <v>233</v>
      </c>
      <c r="M912" s="245" t="s">
        <v>234</v>
      </c>
      <c r="N912" s="245" t="s">
        <v>233</v>
      </c>
      <c r="O912" s="245" t="s">
        <v>233</v>
      </c>
      <c r="P912" s="245" t="s">
        <v>233</v>
      </c>
      <c r="Q912" s="245" t="s">
        <v>233</v>
      </c>
      <c r="R912" s="245" t="s">
        <v>233</v>
      </c>
      <c r="S912" s="245" t="s">
        <v>233</v>
      </c>
      <c r="T912" s="245" t="s">
        <v>233</v>
      </c>
      <c r="U912" s="245" t="s">
        <v>233</v>
      </c>
      <c r="V912" s="245" t="s">
        <v>233</v>
      </c>
      <c r="W912" s="245" t="s">
        <v>406</v>
      </c>
      <c r="X912" s="245" t="s">
        <v>406</v>
      </c>
      <c r="Y912" s="245" t="s">
        <v>406</v>
      </c>
      <c r="Z912" s="245" t="s">
        <v>406</v>
      </c>
      <c r="AA912" s="245" t="s">
        <v>406</v>
      </c>
      <c r="AB912" s="245" t="s">
        <v>406</v>
      </c>
      <c r="AC912" s="245" t="s">
        <v>406</v>
      </c>
      <c r="AD912" s="245" t="s">
        <v>406</v>
      </c>
      <c r="AE912" s="245" t="s">
        <v>406</v>
      </c>
      <c r="AF912" s="245" t="s">
        <v>406</v>
      </c>
      <c r="AG912" s="245" t="s">
        <v>406</v>
      </c>
      <c r="AH912" s="245" t="s">
        <v>406</v>
      </c>
      <c r="AI912" s="245" t="s">
        <v>406</v>
      </c>
      <c r="AJ912" s="245" t="s">
        <v>406</v>
      </c>
      <c r="AK912" s="245" t="s">
        <v>406</v>
      </c>
      <c r="AL912" s="245" t="s">
        <v>406</v>
      </c>
      <c r="AM912" s="245" t="s">
        <v>406</v>
      </c>
      <c r="AN912" s="245" t="s">
        <v>406</v>
      </c>
      <c r="AO912" s="245" t="s">
        <v>406</v>
      </c>
      <c r="AP912" s="245" t="s">
        <v>406</v>
      </c>
    </row>
    <row r="913" spans="1:42" x14ac:dyDescent="0.3">
      <c r="A913" s="245">
        <v>123226</v>
      </c>
      <c r="B913" s="245" t="s">
        <v>549</v>
      </c>
      <c r="C913" s="245" t="s">
        <v>232</v>
      </c>
      <c r="D913" s="245" t="s">
        <v>234</v>
      </c>
      <c r="E913" s="245" t="s">
        <v>234</v>
      </c>
      <c r="F913" s="245" t="s">
        <v>234</v>
      </c>
      <c r="G913" s="245" t="s">
        <v>233</v>
      </c>
      <c r="H913" s="245" t="s">
        <v>234</v>
      </c>
      <c r="I913" s="245" t="s">
        <v>234</v>
      </c>
      <c r="J913" s="245" t="s">
        <v>234</v>
      </c>
      <c r="K913" s="245" t="s">
        <v>233</v>
      </c>
      <c r="L913" s="245" t="s">
        <v>233</v>
      </c>
      <c r="M913" s="245" t="s">
        <v>234</v>
      </c>
      <c r="N913" s="245" t="s">
        <v>234</v>
      </c>
      <c r="O913" s="245" t="s">
        <v>233</v>
      </c>
      <c r="P913" s="245" t="s">
        <v>233</v>
      </c>
      <c r="Q913" s="245" t="s">
        <v>233</v>
      </c>
      <c r="R913" s="245" t="s">
        <v>233</v>
      </c>
      <c r="S913" s="245" t="s">
        <v>233</v>
      </c>
      <c r="T913" s="245" t="s">
        <v>233</v>
      </c>
      <c r="U913" s="245" t="s">
        <v>233</v>
      </c>
      <c r="V913" s="245" t="s">
        <v>233</v>
      </c>
    </row>
    <row r="914" spans="1:42" x14ac:dyDescent="0.3">
      <c r="A914" s="245">
        <v>123228</v>
      </c>
      <c r="B914" s="245" t="s">
        <v>549</v>
      </c>
      <c r="C914" s="245" t="s">
        <v>234</v>
      </c>
      <c r="D914" s="245" t="s">
        <v>234</v>
      </c>
      <c r="E914" s="245" t="s">
        <v>232</v>
      </c>
      <c r="F914" s="245" t="s">
        <v>232</v>
      </c>
      <c r="G914" s="245" t="s">
        <v>232</v>
      </c>
      <c r="H914" s="245" t="s">
        <v>234</v>
      </c>
      <c r="I914" s="245" t="s">
        <v>234</v>
      </c>
      <c r="J914" s="245" t="s">
        <v>234</v>
      </c>
      <c r="K914" s="245" t="s">
        <v>234</v>
      </c>
      <c r="L914" s="245" t="s">
        <v>234</v>
      </c>
      <c r="M914" s="245" t="s">
        <v>234</v>
      </c>
      <c r="N914" s="245" t="s">
        <v>234</v>
      </c>
      <c r="O914" s="245" t="s">
        <v>232</v>
      </c>
      <c r="P914" s="245" t="s">
        <v>234</v>
      </c>
      <c r="Q914" s="245" t="s">
        <v>234</v>
      </c>
      <c r="R914" s="245" t="s">
        <v>234</v>
      </c>
      <c r="S914" s="245" t="s">
        <v>234</v>
      </c>
      <c r="T914" s="245" t="s">
        <v>234</v>
      </c>
      <c r="U914" s="245" t="s">
        <v>234</v>
      </c>
      <c r="V914" s="245" t="s">
        <v>234</v>
      </c>
      <c r="W914" s="245" t="s">
        <v>406</v>
      </c>
      <c r="X914" s="245" t="s">
        <v>406</v>
      </c>
      <c r="Y914" s="245" t="s">
        <v>406</v>
      </c>
      <c r="Z914" s="245" t="s">
        <v>406</v>
      </c>
      <c r="AA914" s="245" t="s">
        <v>406</v>
      </c>
      <c r="AB914" s="245" t="s">
        <v>406</v>
      </c>
      <c r="AC914" s="245" t="s">
        <v>406</v>
      </c>
      <c r="AD914" s="245" t="s">
        <v>406</v>
      </c>
      <c r="AE914" s="245" t="s">
        <v>406</v>
      </c>
      <c r="AF914" s="245" t="s">
        <v>406</v>
      </c>
      <c r="AG914" s="245" t="s">
        <v>406</v>
      </c>
      <c r="AH914" s="245" t="s">
        <v>406</v>
      </c>
      <c r="AI914" s="245" t="s">
        <v>406</v>
      </c>
      <c r="AJ914" s="245" t="s">
        <v>406</v>
      </c>
      <c r="AK914" s="245" t="s">
        <v>406</v>
      </c>
      <c r="AL914" s="245" t="s">
        <v>406</v>
      </c>
      <c r="AM914" s="245" t="s">
        <v>406</v>
      </c>
      <c r="AN914" s="245" t="s">
        <v>406</v>
      </c>
      <c r="AO914" s="245" t="s">
        <v>406</v>
      </c>
      <c r="AP914" s="245" t="s">
        <v>406</v>
      </c>
    </row>
    <row r="915" spans="1:42" x14ac:dyDescent="0.3">
      <c r="A915" s="245">
        <v>123234</v>
      </c>
      <c r="B915" s="245" t="s">
        <v>549</v>
      </c>
      <c r="C915" s="245" t="s">
        <v>234</v>
      </c>
      <c r="D915" s="245" t="s">
        <v>233</v>
      </c>
      <c r="E915" s="245" t="s">
        <v>234</v>
      </c>
      <c r="F915" s="245" t="s">
        <v>234</v>
      </c>
      <c r="G915" s="245" t="s">
        <v>234</v>
      </c>
      <c r="H915" s="245" t="s">
        <v>234</v>
      </c>
      <c r="I915" s="245" t="s">
        <v>233</v>
      </c>
      <c r="J915" s="245" t="s">
        <v>234</v>
      </c>
      <c r="K915" s="245" t="s">
        <v>234</v>
      </c>
      <c r="L915" s="245" t="s">
        <v>234</v>
      </c>
      <c r="M915" s="245" t="s">
        <v>233</v>
      </c>
      <c r="N915" s="245" t="s">
        <v>234</v>
      </c>
      <c r="O915" s="245" t="s">
        <v>234</v>
      </c>
      <c r="P915" s="245" t="s">
        <v>234</v>
      </c>
      <c r="Q915" s="245" t="s">
        <v>234</v>
      </c>
      <c r="R915" s="245" t="s">
        <v>234</v>
      </c>
      <c r="S915" s="245" t="s">
        <v>234</v>
      </c>
      <c r="T915" s="245" t="s">
        <v>234</v>
      </c>
      <c r="U915" s="245" t="s">
        <v>234</v>
      </c>
      <c r="V915" s="245" t="s">
        <v>234</v>
      </c>
      <c r="W915" s="245" t="s">
        <v>406</v>
      </c>
      <c r="X915" s="245" t="s">
        <v>406</v>
      </c>
      <c r="Y915" s="245" t="s">
        <v>406</v>
      </c>
      <c r="Z915" s="245" t="s">
        <v>406</v>
      </c>
      <c r="AA915" s="245" t="s">
        <v>406</v>
      </c>
      <c r="AB915" s="245" t="s">
        <v>406</v>
      </c>
      <c r="AC915" s="245" t="s">
        <v>406</v>
      </c>
      <c r="AD915" s="245" t="s">
        <v>406</v>
      </c>
      <c r="AE915" s="245" t="s">
        <v>406</v>
      </c>
      <c r="AF915" s="245" t="s">
        <v>406</v>
      </c>
      <c r="AG915" s="245" t="s">
        <v>406</v>
      </c>
      <c r="AH915" s="245" t="s">
        <v>406</v>
      </c>
      <c r="AI915" s="245" t="s">
        <v>406</v>
      </c>
      <c r="AJ915" s="245" t="s">
        <v>406</v>
      </c>
      <c r="AK915" s="245" t="s">
        <v>406</v>
      </c>
      <c r="AL915" s="245" t="s">
        <v>406</v>
      </c>
      <c r="AM915" s="245" t="s">
        <v>406</v>
      </c>
      <c r="AN915" s="245" t="s">
        <v>406</v>
      </c>
      <c r="AO915" s="245" t="s">
        <v>406</v>
      </c>
      <c r="AP915" s="245" t="s">
        <v>406</v>
      </c>
    </row>
    <row r="916" spans="1:42" x14ac:dyDescent="0.3">
      <c r="A916" s="245">
        <v>123240</v>
      </c>
      <c r="B916" s="245" t="s">
        <v>549</v>
      </c>
      <c r="C916" s="245" t="s">
        <v>234</v>
      </c>
      <c r="D916" s="245" t="s">
        <v>232</v>
      </c>
      <c r="E916" s="245" t="s">
        <v>232</v>
      </c>
      <c r="F916" s="245" t="s">
        <v>232</v>
      </c>
      <c r="G916" s="245" t="s">
        <v>234</v>
      </c>
      <c r="H916" s="245" t="s">
        <v>234</v>
      </c>
      <c r="I916" s="245" t="s">
        <v>232</v>
      </c>
      <c r="J916" s="245" t="s">
        <v>234</v>
      </c>
      <c r="K916" s="245" t="s">
        <v>234</v>
      </c>
      <c r="L916" s="245" t="s">
        <v>232</v>
      </c>
      <c r="M916" s="245" t="s">
        <v>233</v>
      </c>
      <c r="N916" s="245" t="s">
        <v>234</v>
      </c>
      <c r="O916" s="245" t="s">
        <v>234</v>
      </c>
      <c r="P916" s="245" t="s">
        <v>234</v>
      </c>
      <c r="Q916" s="245" t="s">
        <v>234</v>
      </c>
      <c r="R916" s="245" t="s">
        <v>233</v>
      </c>
      <c r="S916" s="245" t="s">
        <v>233</v>
      </c>
      <c r="T916" s="245" t="s">
        <v>233</v>
      </c>
      <c r="U916" s="245" t="s">
        <v>233</v>
      </c>
      <c r="V916" s="245" t="s">
        <v>233</v>
      </c>
      <c r="W916" s="245" t="s">
        <v>406</v>
      </c>
      <c r="X916" s="245" t="s">
        <v>406</v>
      </c>
      <c r="Y916" s="245" t="s">
        <v>406</v>
      </c>
      <c r="Z916" s="245" t="s">
        <v>406</v>
      </c>
      <c r="AA916" s="245" t="s">
        <v>406</v>
      </c>
      <c r="AB916" s="245" t="s">
        <v>406</v>
      </c>
      <c r="AC916" s="245" t="s">
        <v>406</v>
      </c>
      <c r="AD916" s="245" t="s">
        <v>406</v>
      </c>
      <c r="AE916" s="245" t="s">
        <v>406</v>
      </c>
      <c r="AF916" s="245" t="s">
        <v>406</v>
      </c>
      <c r="AG916" s="245" t="s">
        <v>406</v>
      </c>
      <c r="AH916" s="245" t="s">
        <v>406</v>
      </c>
      <c r="AI916" s="245" t="s">
        <v>406</v>
      </c>
      <c r="AJ916" s="245" t="s">
        <v>406</v>
      </c>
      <c r="AK916" s="245" t="s">
        <v>406</v>
      </c>
      <c r="AL916" s="245" t="s">
        <v>406</v>
      </c>
      <c r="AM916" s="245" t="s">
        <v>406</v>
      </c>
      <c r="AN916" s="245" t="s">
        <v>406</v>
      </c>
      <c r="AO916" s="245" t="s">
        <v>406</v>
      </c>
      <c r="AP916" s="245" t="s">
        <v>406</v>
      </c>
    </row>
    <row r="917" spans="1:42" x14ac:dyDescent="0.3">
      <c r="A917" s="245">
        <v>123253</v>
      </c>
      <c r="B917" s="245" t="s">
        <v>549</v>
      </c>
      <c r="C917" s="245" t="s">
        <v>234</v>
      </c>
      <c r="D917" s="245" t="s">
        <v>234</v>
      </c>
      <c r="E917" s="245" t="s">
        <v>232</v>
      </c>
      <c r="F917" s="245" t="s">
        <v>234</v>
      </c>
      <c r="G917" s="245" t="s">
        <v>234</v>
      </c>
      <c r="H917" s="245" t="s">
        <v>232</v>
      </c>
      <c r="I917" s="245" t="s">
        <v>233</v>
      </c>
      <c r="J917" s="245" t="s">
        <v>232</v>
      </c>
      <c r="K917" s="245" t="s">
        <v>234</v>
      </c>
      <c r="L917" s="245" t="s">
        <v>234</v>
      </c>
      <c r="M917" s="245" t="s">
        <v>233</v>
      </c>
      <c r="N917" s="245" t="s">
        <v>233</v>
      </c>
      <c r="O917" s="245" t="s">
        <v>234</v>
      </c>
      <c r="P917" s="245" t="s">
        <v>234</v>
      </c>
      <c r="Q917" s="245" t="s">
        <v>234</v>
      </c>
      <c r="R917" s="245" t="s">
        <v>233</v>
      </c>
      <c r="S917" s="245" t="s">
        <v>233</v>
      </c>
      <c r="T917" s="245" t="s">
        <v>233</v>
      </c>
      <c r="U917" s="245" t="s">
        <v>233</v>
      </c>
      <c r="V917" s="245" t="s">
        <v>233</v>
      </c>
    </row>
    <row r="918" spans="1:42" x14ac:dyDescent="0.3">
      <c r="A918" s="245">
        <v>123257</v>
      </c>
      <c r="B918" s="245" t="s">
        <v>549</v>
      </c>
      <c r="C918" s="245" t="s">
        <v>234</v>
      </c>
      <c r="D918" s="245" t="s">
        <v>234</v>
      </c>
      <c r="E918" s="245" t="s">
        <v>234</v>
      </c>
      <c r="F918" s="245" t="s">
        <v>234</v>
      </c>
      <c r="G918" s="245" t="s">
        <v>234</v>
      </c>
      <c r="H918" s="245" t="s">
        <v>234</v>
      </c>
      <c r="I918" s="245" t="s">
        <v>234</v>
      </c>
      <c r="J918" s="245" t="s">
        <v>234</v>
      </c>
      <c r="K918" s="245" t="s">
        <v>234</v>
      </c>
      <c r="L918" s="245" t="s">
        <v>234</v>
      </c>
      <c r="M918" s="245" t="s">
        <v>234</v>
      </c>
      <c r="N918" s="245" t="s">
        <v>234</v>
      </c>
      <c r="O918" s="245" t="s">
        <v>233</v>
      </c>
      <c r="P918" s="245" t="s">
        <v>233</v>
      </c>
      <c r="Q918" s="245" t="s">
        <v>234</v>
      </c>
      <c r="R918" s="245" t="s">
        <v>233</v>
      </c>
      <c r="S918" s="245" t="s">
        <v>233</v>
      </c>
      <c r="T918" s="245" t="s">
        <v>233</v>
      </c>
      <c r="U918" s="245" t="s">
        <v>233</v>
      </c>
      <c r="V918" s="245" t="s">
        <v>233</v>
      </c>
      <c r="W918" s="245" t="s">
        <v>406</v>
      </c>
      <c r="X918" s="245" t="s">
        <v>406</v>
      </c>
      <c r="Y918" s="245" t="s">
        <v>406</v>
      </c>
      <c r="Z918" s="245" t="s">
        <v>406</v>
      </c>
      <c r="AA918" s="245" t="s">
        <v>406</v>
      </c>
      <c r="AB918" s="245" t="s">
        <v>406</v>
      </c>
      <c r="AC918" s="245" t="s">
        <v>406</v>
      </c>
      <c r="AD918" s="245" t="s">
        <v>406</v>
      </c>
      <c r="AE918" s="245" t="s">
        <v>406</v>
      </c>
      <c r="AF918" s="245" t="s">
        <v>406</v>
      </c>
      <c r="AG918" s="245" t="s">
        <v>406</v>
      </c>
      <c r="AH918" s="245" t="s">
        <v>406</v>
      </c>
      <c r="AI918" s="245" t="s">
        <v>406</v>
      </c>
      <c r="AJ918" s="245" t="s">
        <v>406</v>
      </c>
      <c r="AK918" s="245" t="s">
        <v>406</v>
      </c>
      <c r="AL918" s="245" t="s">
        <v>406</v>
      </c>
      <c r="AM918" s="245" t="s">
        <v>406</v>
      </c>
      <c r="AN918" s="245" t="s">
        <v>406</v>
      </c>
      <c r="AO918" s="245" t="s">
        <v>406</v>
      </c>
      <c r="AP918" s="245" t="s">
        <v>406</v>
      </c>
    </row>
    <row r="919" spans="1:42" x14ac:dyDescent="0.3">
      <c r="A919" s="245">
        <v>123263</v>
      </c>
      <c r="B919" s="245" t="s">
        <v>549</v>
      </c>
      <c r="C919" s="245" t="s">
        <v>234</v>
      </c>
      <c r="D919" s="245" t="s">
        <v>234</v>
      </c>
      <c r="E919" s="245" t="s">
        <v>234</v>
      </c>
      <c r="F919" s="245" t="s">
        <v>232</v>
      </c>
      <c r="G919" s="245" t="s">
        <v>234</v>
      </c>
      <c r="H919" s="245" t="s">
        <v>232</v>
      </c>
      <c r="I919" s="245" t="s">
        <v>234</v>
      </c>
      <c r="J919" s="245" t="s">
        <v>234</v>
      </c>
      <c r="K919" s="245" t="s">
        <v>234</v>
      </c>
      <c r="L919" s="245" t="s">
        <v>234</v>
      </c>
      <c r="M919" s="245" t="s">
        <v>233</v>
      </c>
      <c r="N919" s="245" t="s">
        <v>233</v>
      </c>
      <c r="O919" s="245" t="s">
        <v>233</v>
      </c>
      <c r="P919" s="245" t="s">
        <v>233</v>
      </c>
      <c r="Q919" s="245" t="s">
        <v>233</v>
      </c>
      <c r="R919" s="245" t="s">
        <v>233</v>
      </c>
      <c r="S919" s="245" t="s">
        <v>233</v>
      </c>
      <c r="T919" s="245" t="s">
        <v>233</v>
      </c>
      <c r="U919" s="245" t="s">
        <v>233</v>
      </c>
      <c r="V919" s="245" t="s">
        <v>233</v>
      </c>
    </row>
    <row r="920" spans="1:42" x14ac:dyDescent="0.3">
      <c r="A920" s="245">
        <v>123267</v>
      </c>
      <c r="B920" s="245" t="s">
        <v>549</v>
      </c>
      <c r="C920" s="245" t="s">
        <v>234</v>
      </c>
      <c r="D920" s="245" t="s">
        <v>234</v>
      </c>
      <c r="E920" s="245" t="s">
        <v>234</v>
      </c>
      <c r="F920" s="245" t="s">
        <v>234</v>
      </c>
      <c r="G920" s="245" t="s">
        <v>234</v>
      </c>
      <c r="H920" s="245" t="s">
        <v>234</v>
      </c>
      <c r="I920" s="245" t="s">
        <v>234</v>
      </c>
      <c r="J920" s="245" t="s">
        <v>234</v>
      </c>
      <c r="K920" s="245" t="s">
        <v>234</v>
      </c>
      <c r="L920" s="245" t="s">
        <v>234</v>
      </c>
      <c r="M920" s="245" t="s">
        <v>234</v>
      </c>
      <c r="N920" s="245" t="s">
        <v>234</v>
      </c>
      <c r="O920" s="245" t="s">
        <v>234</v>
      </c>
      <c r="P920" s="245" t="s">
        <v>234</v>
      </c>
      <c r="Q920" s="245" t="s">
        <v>234</v>
      </c>
      <c r="R920" s="245" t="s">
        <v>233</v>
      </c>
      <c r="S920" s="245" t="s">
        <v>233</v>
      </c>
      <c r="T920" s="245" t="s">
        <v>233</v>
      </c>
      <c r="U920" s="245" t="s">
        <v>233</v>
      </c>
      <c r="V920" s="245" t="s">
        <v>233</v>
      </c>
    </row>
    <row r="921" spans="1:42" x14ac:dyDescent="0.3">
      <c r="A921" s="245">
        <v>123270</v>
      </c>
      <c r="B921" s="245" t="s">
        <v>549</v>
      </c>
      <c r="C921" s="245" t="s">
        <v>234</v>
      </c>
      <c r="D921" s="245" t="s">
        <v>232</v>
      </c>
      <c r="E921" s="245" t="s">
        <v>234</v>
      </c>
      <c r="F921" s="245" t="s">
        <v>234</v>
      </c>
      <c r="G921" s="245" t="s">
        <v>234</v>
      </c>
      <c r="H921" s="245" t="s">
        <v>234</v>
      </c>
      <c r="I921" s="245" t="s">
        <v>234</v>
      </c>
      <c r="J921" s="245" t="s">
        <v>234</v>
      </c>
      <c r="K921" s="245" t="s">
        <v>234</v>
      </c>
      <c r="L921" s="245" t="s">
        <v>234</v>
      </c>
      <c r="M921" s="245" t="s">
        <v>233</v>
      </c>
      <c r="N921" s="245" t="s">
        <v>234</v>
      </c>
      <c r="O921" s="245" t="s">
        <v>234</v>
      </c>
      <c r="P921" s="245" t="s">
        <v>234</v>
      </c>
      <c r="Q921" s="245" t="s">
        <v>234</v>
      </c>
      <c r="R921" s="245" t="s">
        <v>233</v>
      </c>
      <c r="S921" s="245" t="s">
        <v>233</v>
      </c>
      <c r="T921" s="245" t="s">
        <v>233</v>
      </c>
      <c r="U921" s="245" t="s">
        <v>233</v>
      </c>
      <c r="V921" s="245" t="s">
        <v>233</v>
      </c>
      <c r="W921" s="245" t="s">
        <v>406</v>
      </c>
      <c r="X921" s="245" t="s">
        <v>406</v>
      </c>
      <c r="Y921" s="245" t="s">
        <v>406</v>
      </c>
      <c r="Z921" s="245" t="s">
        <v>406</v>
      </c>
      <c r="AA921" s="245" t="s">
        <v>406</v>
      </c>
      <c r="AB921" s="245" t="s">
        <v>406</v>
      </c>
      <c r="AC921" s="245" t="s">
        <v>406</v>
      </c>
      <c r="AD921" s="245" t="s">
        <v>406</v>
      </c>
      <c r="AE921" s="245" t="s">
        <v>406</v>
      </c>
      <c r="AF921" s="245" t="s">
        <v>406</v>
      </c>
      <c r="AG921" s="245" t="s">
        <v>406</v>
      </c>
      <c r="AH921" s="245" t="s">
        <v>406</v>
      </c>
      <c r="AI921" s="245" t="s">
        <v>406</v>
      </c>
      <c r="AJ921" s="245" t="s">
        <v>406</v>
      </c>
      <c r="AK921" s="245" t="s">
        <v>406</v>
      </c>
      <c r="AL921" s="245" t="s">
        <v>406</v>
      </c>
      <c r="AM921" s="245" t="s">
        <v>406</v>
      </c>
      <c r="AN921" s="245" t="s">
        <v>406</v>
      </c>
      <c r="AO921" s="245" t="s">
        <v>406</v>
      </c>
      <c r="AP921" s="245" t="s">
        <v>406</v>
      </c>
    </row>
    <row r="922" spans="1:42" x14ac:dyDescent="0.3">
      <c r="A922" s="245">
        <v>123277</v>
      </c>
      <c r="B922" s="245" t="s">
        <v>549</v>
      </c>
      <c r="C922" s="245" t="s">
        <v>233</v>
      </c>
      <c r="D922" s="245" t="s">
        <v>233</v>
      </c>
      <c r="E922" s="245" t="s">
        <v>233</v>
      </c>
      <c r="F922" s="245" t="s">
        <v>232</v>
      </c>
      <c r="G922" s="245" t="s">
        <v>232</v>
      </c>
      <c r="H922" s="245" t="s">
        <v>234</v>
      </c>
      <c r="I922" s="245" t="s">
        <v>233</v>
      </c>
      <c r="J922" s="245" t="s">
        <v>232</v>
      </c>
      <c r="K922" s="245" t="s">
        <v>233</v>
      </c>
      <c r="L922" s="245" t="s">
        <v>233</v>
      </c>
      <c r="M922" s="245" t="s">
        <v>232</v>
      </c>
      <c r="N922" s="245" t="s">
        <v>232</v>
      </c>
      <c r="O922" s="245" t="s">
        <v>232</v>
      </c>
      <c r="P922" s="245" t="s">
        <v>234</v>
      </c>
      <c r="Q922" s="245" t="s">
        <v>232</v>
      </c>
      <c r="R922" s="245" t="s">
        <v>234</v>
      </c>
      <c r="S922" s="245" t="s">
        <v>234</v>
      </c>
      <c r="T922" s="245" t="s">
        <v>234</v>
      </c>
      <c r="U922" s="245" t="s">
        <v>234</v>
      </c>
      <c r="V922" s="245" t="s">
        <v>234</v>
      </c>
      <c r="W922" s="245" t="s">
        <v>406</v>
      </c>
      <c r="X922" s="245" t="s">
        <v>406</v>
      </c>
      <c r="Y922" s="245" t="s">
        <v>406</v>
      </c>
      <c r="Z922" s="245" t="s">
        <v>406</v>
      </c>
      <c r="AA922" s="245" t="s">
        <v>406</v>
      </c>
      <c r="AB922" s="245" t="s">
        <v>406</v>
      </c>
      <c r="AC922" s="245" t="s">
        <v>406</v>
      </c>
      <c r="AD922" s="245" t="s">
        <v>406</v>
      </c>
      <c r="AE922" s="245" t="s">
        <v>406</v>
      </c>
      <c r="AF922" s="245" t="s">
        <v>406</v>
      </c>
      <c r="AG922" s="245" t="s">
        <v>406</v>
      </c>
      <c r="AH922" s="245" t="s">
        <v>406</v>
      </c>
      <c r="AI922" s="245" t="s">
        <v>406</v>
      </c>
      <c r="AJ922" s="245" t="s">
        <v>406</v>
      </c>
      <c r="AK922" s="245" t="s">
        <v>406</v>
      </c>
      <c r="AL922" s="245" t="s">
        <v>406</v>
      </c>
      <c r="AM922" s="245" t="s">
        <v>406</v>
      </c>
      <c r="AN922" s="245" t="s">
        <v>406</v>
      </c>
      <c r="AO922" s="245" t="s">
        <v>406</v>
      </c>
      <c r="AP922" s="245" t="s">
        <v>406</v>
      </c>
    </row>
    <row r="923" spans="1:42" x14ac:dyDescent="0.3">
      <c r="A923" s="245">
        <v>123281</v>
      </c>
      <c r="B923" s="245" t="s">
        <v>549</v>
      </c>
      <c r="C923" s="245" t="s">
        <v>232</v>
      </c>
      <c r="D923" s="245" t="s">
        <v>233</v>
      </c>
      <c r="E923" s="245" t="s">
        <v>232</v>
      </c>
      <c r="F923" s="245" t="s">
        <v>233</v>
      </c>
      <c r="G923" s="245" t="s">
        <v>234</v>
      </c>
      <c r="H923" s="245" t="s">
        <v>232</v>
      </c>
      <c r="I923" s="245" t="s">
        <v>234</v>
      </c>
      <c r="J923" s="245" t="s">
        <v>234</v>
      </c>
      <c r="K923" s="245" t="s">
        <v>233</v>
      </c>
      <c r="L923" s="245" t="s">
        <v>234</v>
      </c>
      <c r="M923" s="245" t="s">
        <v>233</v>
      </c>
      <c r="N923" s="245" t="s">
        <v>233</v>
      </c>
      <c r="O923" s="245" t="s">
        <v>234</v>
      </c>
      <c r="P923" s="245" t="s">
        <v>234</v>
      </c>
      <c r="Q923" s="245" t="s">
        <v>233</v>
      </c>
      <c r="R923" s="245" t="s">
        <v>233</v>
      </c>
      <c r="S923" s="245" t="s">
        <v>233</v>
      </c>
      <c r="T923" s="245" t="s">
        <v>233</v>
      </c>
      <c r="U923" s="245" t="s">
        <v>233</v>
      </c>
      <c r="V923" s="245" t="s">
        <v>233</v>
      </c>
      <c r="W923" s="245" t="s">
        <v>406</v>
      </c>
      <c r="X923" s="245" t="s">
        <v>406</v>
      </c>
      <c r="Y923" s="245" t="s">
        <v>406</v>
      </c>
      <c r="Z923" s="245" t="s">
        <v>406</v>
      </c>
      <c r="AA923" s="245" t="s">
        <v>406</v>
      </c>
      <c r="AB923" s="245" t="s">
        <v>406</v>
      </c>
      <c r="AC923" s="245" t="s">
        <v>406</v>
      </c>
      <c r="AD923" s="245" t="s">
        <v>406</v>
      </c>
      <c r="AE923" s="245" t="s">
        <v>406</v>
      </c>
      <c r="AF923" s="245" t="s">
        <v>406</v>
      </c>
      <c r="AG923" s="245" t="s">
        <v>406</v>
      </c>
      <c r="AH923" s="245" t="s">
        <v>406</v>
      </c>
      <c r="AI923" s="245" t="s">
        <v>406</v>
      </c>
      <c r="AJ923" s="245" t="s">
        <v>406</v>
      </c>
      <c r="AK923" s="245" t="s">
        <v>406</v>
      </c>
      <c r="AL923" s="245" t="s">
        <v>406</v>
      </c>
      <c r="AM923" s="245" t="s">
        <v>406</v>
      </c>
      <c r="AN923" s="245" t="s">
        <v>406</v>
      </c>
      <c r="AO923" s="245" t="s">
        <v>406</v>
      </c>
      <c r="AP923" s="245" t="s">
        <v>406</v>
      </c>
    </row>
    <row r="924" spans="1:42" x14ac:dyDescent="0.3">
      <c r="A924" s="245">
        <v>123285</v>
      </c>
      <c r="B924" s="245" t="s">
        <v>549</v>
      </c>
      <c r="C924" s="245" t="s">
        <v>233</v>
      </c>
      <c r="D924" s="245" t="s">
        <v>233</v>
      </c>
      <c r="E924" s="245" t="s">
        <v>233</v>
      </c>
      <c r="F924" s="245" t="s">
        <v>234</v>
      </c>
      <c r="G924" s="245" t="s">
        <v>233</v>
      </c>
      <c r="H924" s="245" t="s">
        <v>234</v>
      </c>
      <c r="I924" s="245" t="s">
        <v>233</v>
      </c>
      <c r="J924" s="245" t="s">
        <v>233</v>
      </c>
      <c r="K924" s="245" t="s">
        <v>234</v>
      </c>
      <c r="L924" s="245" t="s">
        <v>234</v>
      </c>
      <c r="M924" s="245" t="s">
        <v>233</v>
      </c>
      <c r="N924" s="245" t="s">
        <v>233</v>
      </c>
      <c r="O924" s="245" t="s">
        <v>233</v>
      </c>
      <c r="P924" s="245" t="s">
        <v>233</v>
      </c>
      <c r="Q924" s="245" t="s">
        <v>233</v>
      </c>
      <c r="R924" s="245" t="s">
        <v>233</v>
      </c>
      <c r="S924" s="245" t="s">
        <v>233</v>
      </c>
      <c r="T924" s="245" t="s">
        <v>233</v>
      </c>
      <c r="U924" s="245" t="s">
        <v>233</v>
      </c>
      <c r="V924" s="245" t="s">
        <v>233</v>
      </c>
    </row>
    <row r="925" spans="1:42" x14ac:dyDescent="0.3">
      <c r="A925" s="245">
        <v>123286</v>
      </c>
      <c r="B925" s="245" t="s">
        <v>549</v>
      </c>
      <c r="C925" s="245" t="s">
        <v>233</v>
      </c>
      <c r="D925" s="245" t="s">
        <v>234</v>
      </c>
      <c r="E925" s="245" t="s">
        <v>233</v>
      </c>
      <c r="F925" s="245" t="s">
        <v>233</v>
      </c>
      <c r="G925" s="245" t="s">
        <v>233</v>
      </c>
      <c r="H925" s="245" t="s">
        <v>233</v>
      </c>
      <c r="I925" s="245" t="s">
        <v>233</v>
      </c>
      <c r="J925" s="245" t="s">
        <v>233</v>
      </c>
      <c r="K925" s="245" t="s">
        <v>233</v>
      </c>
      <c r="L925" s="245" t="s">
        <v>233</v>
      </c>
      <c r="M925" s="245" t="s">
        <v>234</v>
      </c>
      <c r="N925" s="245" t="s">
        <v>233</v>
      </c>
      <c r="O925" s="245" t="s">
        <v>233</v>
      </c>
      <c r="P925" s="245" t="s">
        <v>233</v>
      </c>
      <c r="Q925" s="245" t="s">
        <v>233</v>
      </c>
      <c r="R925" s="245" t="s">
        <v>233</v>
      </c>
      <c r="S925" s="245" t="s">
        <v>233</v>
      </c>
      <c r="T925" s="245" t="s">
        <v>233</v>
      </c>
      <c r="U925" s="245" t="s">
        <v>233</v>
      </c>
      <c r="V925" s="245" t="s">
        <v>233</v>
      </c>
    </row>
    <row r="926" spans="1:42" x14ac:dyDescent="0.3">
      <c r="A926" s="245">
        <v>123287</v>
      </c>
      <c r="B926" s="245" t="s">
        <v>549</v>
      </c>
      <c r="C926" s="245" t="s">
        <v>233</v>
      </c>
      <c r="D926" s="245" t="s">
        <v>232</v>
      </c>
      <c r="E926" s="245" t="s">
        <v>233</v>
      </c>
      <c r="F926" s="245" t="s">
        <v>233</v>
      </c>
      <c r="G926" s="245" t="s">
        <v>232</v>
      </c>
      <c r="H926" s="245" t="s">
        <v>232</v>
      </c>
      <c r="I926" s="245" t="s">
        <v>233</v>
      </c>
      <c r="J926" s="245" t="s">
        <v>233</v>
      </c>
      <c r="K926" s="245" t="s">
        <v>233</v>
      </c>
      <c r="L926" s="245" t="s">
        <v>234</v>
      </c>
      <c r="M926" s="245" t="s">
        <v>234</v>
      </c>
      <c r="N926" s="245" t="s">
        <v>233</v>
      </c>
      <c r="O926" s="245" t="s">
        <v>233</v>
      </c>
      <c r="P926" s="245" t="s">
        <v>233</v>
      </c>
      <c r="Q926" s="245" t="s">
        <v>233</v>
      </c>
      <c r="R926" s="245" t="s">
        <v>234</v>
      </c>
      <c r="S926" s="245" t="s">
        <v>233</v>
      </c>
      <c r="T926" s="245" t="s">
        <v>234</v>
      </c>
      <c r="U926" s="245" t="s">
        <v>234</v>
      </c>
      <c r="V926" s="245" t="s">
        <v>233</v>
      </c>
      <c r="W926" s="245" t="s">
        <v>406</v>
      </c>
      <c r="X926" s="245" t="s">
        <v>406</v>
      </c>
      <c r="Y926" s="245" t="s">
        <v>406</v>
      </c>
      <c r="Z926" s="245" t="s">
        <v>406</v>
      </c>
      <c r="AA926" s="245" t="s">
        <v>406</v>
      </c>
      <c r="AB926" s="245" t="s">
        <v>406</v>
      </c>
      <c r="AC926" s="245" t="s">
        <v>406</v>
      </c>
      <c r="AD926" s="245" t="s">
        <v>406</v>
      </c>
      <c r="AE926" s="245" t="s">
        <v>406</v>
      </c>
      <c r="AF926" s="245" t="s">
        <v>406</v>
      </c>
      <c r="AG926" s="245" t="s">
        <v>406</v>
      </c>
      <c r="AH926" s="245" t="s">
        <v>406</v>
      </c>
      <c r="AI926" s="245" t="s">
        <v>406</v>
      </c>
      <c r="AJ926" s="245" t="s">
        <v>406</v>
      </c>
      <c r="AK926" s="245" t="s">
        <v>406</v>
      </c>
      <c r="AL926" s="245" t="s">
        <v>406</v>
      </c>
      <c r="AM926" s="245" t="s">
        <v>406</v>
      </c>
      <c r="AN926" s="245" t="s">
        <v>406</v>
      </c>
      <c r="AO926" s="245" t="s">
        <v>406</v>
      </c>
      <c r="AP926" s="245" t="s">
        <v>406</v>
      </c>
    </row>
    <row r="927" spans="1:42" x14ac:dyDescent="0.3">
      <c r="A927" s="245">
        <v>123289</v>
      </c>
      <c r="B927" s="245" t="s">
        <v>549</v>
      </c>
      <c r="C927" s="245" t="s">
        <v>233</v>
      </c>
      <c r="D927" s="245" t="s">
        <v>233</v>
      </c>
      <c r="E927" s="245" t="s">
        <v>233</v>
      </c>
      <c r="F927" s="245" t="s">
        <v>233</v>
      </c>
      <c r="G927" s="245" t="s">
        <v>233</v>
      </c>
      <c r="H927" s="245" t="s">
        <v>233</v>
      </c>
      <c r="I927" s="245" t="s">
        <v>232</v>
      </c>
      <c r="J927" s="245" t="s">
        <v>233</v>
      </c>
      <c r="K927" s="245" t="s">
        <v>233</v>
      </c>
      <c r="L927" s="245" t="s">
        <v>232</v>
      </c>
      <c r="M927" s="245" t="s">
        <v>233</v>
      </c>
      <c r="N927" s="245" t="s">
        <v>233</v>
      </c>
      <c r="O927" s="245" t="s">
        <v>234</v>
      </c>
      <c r="P927" s="245" t="s">
        <v>233</v>
      </c>
      <c r="Q927" s="245" t="s">
        <v>233</v>
      </c>
      <c r="R927" s="245" t="s">
        <v>233</v>
      </c>
      <c r="S927" s="245" t="s">
        <v>233</v>
      </c>
      <c r="T927" s="245" t="s">
        <v>233</v>
      </c>
      <c r="U927" s="245" t="s">
        <v>233</v>
      </c>
      <c r="V927" s="245" t="s">
        <v>233</v>
      </c>
      <c r="W927" s="245" t="s">
        <v>406</v>
      </c>
      <c r="X927" s="245" t="s">
        <v>406</v>
      </c>
      <c r="Y927" s="245" t="s">
        <v>406</v>
      </c>
      <c r="Z927" s="245" t="s">
        <v>406</v>
      </c>
      <c r="AA927" s="245" t="s">
        <v>406</v>
      </c>
      <c r="AB927" s="245" t="s">
        <v>406</v>
      </c>
      <c r="AC927" s="245" t="s">
        <v>406</v>
      </c>
      <c r="AD927" s="245" t="s">
        <v>406</v>
      </c>
      <c r="AE927" s="245" t="s">
        <v>406</v>
      </c>
      <c r="AF927" s="245" t="s">
        <v>406</v>
      </c>
      <c r="AG927" s="245" t="s">
        <v>406</v>
      </c>
      <c r="AH927" s="245" t="s">
        <v>406</v>
      </c>
      <c r="AI927" s="245" t="s">
        <v>406</v>
      </c>
      <c r="AJ927" s="245" t="s">
        <v>406</v>
      </c>
      <c r="AK927" s="245" t="s">
        <v>406</v>
      </c>
      <c r="AL927" s="245" t="s">
        <v>406</v>
      </c>
      <c r="AM927" s="245" t="s">
        <v>406</v>
      </c>
      <c r="AN927" s="245" t="s">
        <v>406</v>
      </c>
      <c r="AO927" s="245" t="s">
        <v>406</v>
      </c>
      <c r="AP927" s="245" t="s">
        <v>406</v>
      </c>
    </row>
    <row r="928" spans="1:42" x14ac:dyDescent="0.3">
      <c r="A928" s="245">
        <v>123290</v>
      </c>
      <c r="B928" s="245" t="s">
        <v>549</v>
      </c>
      <c r="C928" s="245" t="s">
        <v>233</v>
      </c>
      <c r="D928" s="245" t="s">
        <v>233</v>
      </c>
      <c r="E928" s="245" t="s">
        <v>234</v>
      </c>
      <c r="F928" s="245" t="s">
        <v>233</v>
      </c>
      <c r="G928" s="245" t="s">
        <v>234</v>
      </c>
      <c r="H928" s="245" t="s">
        <v>233</v>
      </c>
      <c r="I928" s="245" t="s">
        <v>233</v>
      </c>
      <c r="J928" s="245" t="s">
        <v>233</v>
      </c>
      <c r="K928" s="245" t="s">
        <v>233</v>
      </c>
      <c r="L928" s="245" t="s">
        <v>233</v>
      </c>
      <c r="M928" s="245" t="s">
        <v>234</v>
      </c>
      <c r="N928" s="245" t="s">
        <v>234</v>
      </c>
      <c r="O928" s="245" t="s">
        <v>233</v>
      </c>
      <c r="P928" s="245" t="s">
        <v>233</v>
      </c>
      <c r="Q928" s="245" t="s">
        <v>233</v>
      </c>
      <c r="R928" s="245" t="s">
        <v>233</v>
      </c>
      <c r="S928" s="245" t="s">
        <v>233</v>
      </c>
      <c r="T928" s="245" t="s">
        <v>233</v>
      </c>
      <c r="U928" s="245" t="s">
        <v>233</v>
      </c>
      <c r="V928" s="245" t="s">
        <v>233</v>
      </c>
    </row>
    <row r="929" spans="1:42" x14ac:dyDescent="0.3">
      <c r="A929" s="245">
        <v>123292</v>
      </c>
      <c r="B929" s="245" t="s">
        <v>549</v>
      </c>
      <c r="C929" s="245" t="s">
        <v>233</v>
      </c>
      <c r="D929" s="245" t="s">
        <v>233</v>
      </c>
      <c r="E929" s="245" t="s">
        <v>233</v>
      </c>
      <c r="F929" s="245" t="s">
        <v>233</v>
      </c>
      <c r="G929" s="245" t="s">
        <v>234</v>
      </c>
      <c r="H929" s="245" t="s">
        <v>234</v>
      </c>
      <c r="I929" s="245" t="s">
        <v>233</v>
      </c>
      <c r="J929" s="245" t="s">
        <v>234</v>
      </c>
      <c r="K929" s="245" t="s">
        <v>233</v>
      </c>
      <c r="L929" s="245" t="s">
        <v>232</v>
      </c>
      <c r="M929" s="245" t="s">
        <v>234</v>
      </c>
      <c r="N929" s="245" t="s">
        <v>234</v>
      </c>
      <c r="O929" s="245" t="s">
        <v>232</v>
      </c>
      <c r="P929" s="245" t="s">
        <v>232</v>
      </c>
      <c r="Q929" s="245" t="s">
        <v>233</v>
      </c>
      <c r="R929" s="245" t="s">
        <v>234</v>
      </c>
      <c r="S929" s="245" t="s">
        <v>233</v>
      </c>
      <c r="T929" s="245" t="s">
        <v>233</v>
      </c>
      <c r="U929" s="245" t="s">
        <v>233</v>
      </c>
      <c r="V929" s="245" t="s">
        <v>232</v>
      </c>
      <c r="W929" s="245" t="s">
        <v>406</v>
      </c>
      <c r="X929" s="245" t="s">
        <v>406</v>
      </c>
      <c r="Y929" s="245" t="s">
        <v>406</v>
      </c>
      <c r="Z929" s="245" t="s">
        <v>406</v>
      </c>
      <c r="AA929" s="245" t="s">
        <v>406</v>
      </c>
      <c r="AB929" s="245" t="s">
        <v>406</v>
      </c>
      <c r="AC929" s="245" t="s">
        <v>406</v>
      </c>
      <c r="AD929" s="245" t="s">
        <v>406</v>
      </c>
      <c r="AE929" s="245" t="s">
        <v>406</v>
      </c>
      <c r="AF929" s="245" t="s">
        <v>406</v>
      </c>
      <c r="AG929" s="245" t="s">
        <v>406</v>
      </c>
      <c r="AH929" s="245" t="s">
        <v>406</v>
      </c>
      <c r="AI929" s="245" t="s">
        <v>406</v>
      </c>
      <c r="AJ929" s="245" t="s">
        <v>406</v>
      </c>
      <c r="AK929" s="245" t="s">
        <v>406</v>
      </c>
      <c r="AL929" s="245" t="s">
        <v>406</v>
      </c>
      <c r="AM929" s="245" t="s">
        <v>406</v>
      </c>
      <c r="AN929" s="245" t="s">
        <v>406</v>
      </c>
      <c r="AO929" s="245" t="s">
        <v>406</v>
      </c>
      <c r="AP929" s="245" t="s">
        <v>406</v>
      </c>
    </row>
    <row r="930" spans="1:42" x14ac:dyDescent="0.3">
      <c r="A930" s="245">
        <v>123293</v>
      </c>
      <c r="B930" s="245" t="s">
        <v>549</v>
      </c>
      <c r="C930" s="245" t="s">
        <v>233</v>
      </c>
      <c r="D930" s="245" t="s">
        <v>232</v>
      </c>
      <c r="E930" s="245" t="s">
        <v>233</v>
      </c>
      <c r="F930" s="245" t="s">
        <v>233</v>
      </c>
      <c r="G930" s="245" t="s">
        <v>233</v>
      </c>
      <c r="H930" s="245" t="s">
        <v>233</v>
      </c>
      <c r="I930" s="245" t="s">
        <v>233</v>
      </c>
      <c r="J930" s="245" t="s">
        <v>233</v>
      </c>
      <c r="K930" s="245" t="s">
        <v>233</v>
      </c>
      <c r="L930" s="245" t="s">
        <v>233</v>
      </c>
      <c r="M930" s="245" t="s">
        <v>232</v>
      </c>
      <c r="N930" s="245" t="s">
        <v>232</v>
      </c>
      <c r="O930" s="245" t="s">
        <v>232</v>
      </c>
      <c r="P930" s="245" t="s">
        <v>232</v>
      </c>
      <c r="Q930" s="245" t="s">
        <v>234</v>
      </c>
      <c r="R930" s="245" t="s">
        <v>232</v>
      </c>
      <c r="S930" s="245" t="s">
        <v>234</v>
      </c>
      <c r="T930" s="245" t="s">
        <v>232</v>
      </c>
      <c r="U930" s="245" t="s">
        <v>233</v>
      </c>
      <c r="V930" s="245" t="s">
        <v>234</v>
      </c>
      <c r="W930" s="245" t="s">
        <v>406</v>
      </c>
      <c r="X930" s="245" t="s">
        <v>406</v>
      </c>
      <c r="Y930" s="245" t="s">
        <v>406</v>
      </c>
      <c r="Z930" s="245" t="s">
        <v>406</v>
      </c>
      <c r="AA930" s="245" t="s">
        <v>406</v>
      </c>
      <c r="AB930" s="245" t="s">
        <v>406</v>
      </c>
      <c r="AC930" s="245" t="s">
        <v>406</v>
      </c>
      <c r="AD930" s="245" t="s">
        <v>406</v>
      </c>
      <c r="AE930" s="245" t="s">
        <v>406</v>
      </c>
      <c r="AF930" s="245" t="s">
        <v>406</v>
      </c>
      <c r="AG930" s="245" t="s">
        <v>406</v>
      </c>
      <c r="AH930" s="245" t="s">
        <v>406</v>
      </c>
      <c r="AI930" s="245" t="s">
        <v>406</v>
      </c>
      <c r="AJ930" s="245" t="s">
        <v>406</v>
      </c>
      <c r="AK930" s="245" t="s">
        <v>406</v>
      </c>
      <c r="AL930" s="245" t="s">
        <v>406</v>
      </c>
      <c r="AM930" s="245" t="s">
        <v>406</v>
      </c>
      <c r="AN930" s="245" t="s">
        <v>406</v>
      </c>
      <c r="AO930" s="245" t="s">
        <v>406</v>
      </c>
      <c r="AP930" s="245" t="s">
        <v>406</v>
      </c>
    </row>
    <row r="931" spans="1:42" x14ac:dyDescent="0.3">
      <c r="A931" s="245">
        <v>123294</v>
      </c>
      <c r="B931" s="245" t="s">
        <v>549</v>
      </c>
      <c r="C931" s="245" t="s">
        <v>233</v>
      </c>
      <c r="D931" s="245" t="s">
        <v>233</v>
      </c>
      <c r="E931" s="245" t="s">
        <v>233</v>
      </c>
      <c r="F931" s="245" t="s">
        <v>233</v>
      </c>
      <c r="G931" s="245" t="s">
        <v>233</v>
      </c>
      <c r="H931" s="245" t="s">
        <v>233</v>
      </c>
      <c r="I931" s="245" t="s">
        <v>233</v>
      </c>
      <c r="J931" s="245" t="s">
        <v>233</v>
      </c>
      <c r="K931" s="245" t="s">
        <v>233</v>
      </c>
      <c r="L931" s="245" t="s">
        <v>233</v>
      </c>
      <c r="M931" s="245" t="s">
        <v>233</v>
      </c>
      <c r="N931" s="245" t="s">
        <v>234</v>
      </c>
      <c r="O931" s="245" t="s">
        <v>233</v>
      </c>
      <c r="P931" s="245" t="s">
        <v>233</v>
      </c>
      <c r="Q931" s="245" t="s">
        <v>234</v>
      </c>
      <c r="R931" s="245" t="s">
        <v>234</v>
      </c>
      <c r="S931" s="245" t="s">
        <v>233</v>
      </c>
      <c r="T931" s="245" t="s">
        <v>233</v>
      </c>
      <c r="U931" s="245" t="s">
        <v>233</v>
      </c>
      <c r="V931" s="245" t="s">
        <v>233</v>
      </c>
    </row>
    <row r="932" spans="1:42" x14ac:dyDescent="0.3">
      <c r="A932" s="245">
        <v>123296</v>
      </c>
      <c r="B932" s="245" t="s">
        <v>549</v>
      </c>
      <c r="C932" s="245" t="s">
        <v>233</v>
      </c>
      <c r="D932" s="245" t="s">
        <v>233</v>
      </c>
      <c r="E932" s="245" t="s">
        <v>233</v>
      </c>
      <c r="F932" s="245" t="s">
        <v>233</v>
      </c>
      <c r="G932" s="245" t="s">
        <v>233</v>
      </c>
      <c r="H932" s="245" t="s">
        <v>234</v>
      </c>
      <c r="I932" s="245" t="s">
        <v>233</v>
      </c>
      <c r="J932" s="245" t="s">
        <v>234</v>
      </c>
      <c r="K932" s="245" t="s">
        <v>233</v>
      </c>
      <c r="L932" s="245" t="s">
        <v>233</v>
      </c>
      <c r="M932" s="245" t="s">
        <v>232</v>
      </c>
      <c r="N932" s="245" t="s">
        <v>234</v>
      </c>
      <c r="O932" s="245" t="s">
        <v>234</v>
      </c>
      <c r="P932" s="245" t="s">
        <v>234</v>
      </c>
      <c r="Q932" s="245" t="s">
        <v>232</v>
      </c>
      <c r="R932" s="245" t="s">
        <v>232</v>
      </c>
      <c r="S932" s="245" t="s">
        <v>234</v>
      </c>
      <c r="T932" s="245" t="s">
        <v>232</v>
      </c>
      <c r="U932" s="245" t="s">
        <v>234</v>
      </c>
      <c r="V932" s="245" t="s">
        <v>232</v>
      </c>
      <c r="W932" s="245" t="s">
        <v>406</v>
      </c>
      <c r="X932" s="245" t="s">
        <v>406</v>
      </c>
      <c r="Y932" s="245" t="s">
        <v>406</v>
      </c>
      <c r="Z932" s="245" t="s">
        <v>406</v>
      </c>
      <c r="AA932" s="245" t="s">
        <v>406</v>
      </c>
      <c r="AB932" s="245" t="s">
        <v>406</v>
      </c>
      <c r="AC932" s="245" t="s">
        <v>406</v>
      </c>
      <c r="AD932" s="245" t="s">
        <v>406</v>
      </c>
      <c r="AE932" s="245" t="s">
        <v>406</v>
      </c>
      <c r="AF932" s="245" t="s">
        <v>406</v>
      </c>
      <c r="AG932" s="245" t="s">
        <v>406</v>
      </c>
      <c r="AH932" s="245" t="s">
        <v>406</v>
      </c>
      <c r="AI932" s="245" t="s">
        <v>406</v>
      </c>
      <c r="AJ932" s="245" t="s">
        <v>406</v>
      </c>
      <c r="AK932" s="245" t="s">
        <v>406</v>
      </c>
      <c r="AL932" s="245" t="s">
        <v>406</v>
      </c>
      <c r="AM932" s="245" t="s">
        <v>406</v>
      </c>
      <c r="AN932" s="245" t="s">
        <v>406</v>
      </c>
      <c r="AO932" s="245" t="s">
        <v>406</v>
      </c>
      <c r="AP932" s="245" t="s">
        <v>406</v>
      </c>
    </row>
    <row r="933" spans="1:42" x14ac:dyDescent="0.3">
      <c r="A933" s="245">
        <v>123297</v>
      </c>
      <c r="B933" s="245" t="s">
        <v>549</v>
      </c>
      <c r="C933" s="245" t="s">
        <v>233</v>
      </c>
      <c r="D933" s="245" t="s">
        <v>233</v>
      </c>
      <c r="E933" s="245" t="s">
        <v>233</v>
      </c>
      <c r="F933" s="245" t="s">
        <v>233</v>
      </c>
      <c r="G933" s="245" t="s">
        <v>232</v>
      </c>
      <c r="H933" s="245" t="s">
        <v>232</v>
      </c>
      <c r="I933" s="245" t="s">
        <v>233</v>
      </c>
      <c r="J933" s="245" t="s">
        <v>233</v>
      </c>
      <c r="K933" s="245" t="s">
        <v>234</v>
      </c>
      <c r="L933" s="245" t="s">
        <v>234</v>
      </c>
      <c r="M933" s="245" t="s">
        <v>234</v>
      </c>
      <c r="N933" s="245" t="s">
        <v>233</v>
      </c>
      <c r="O933" s="245" t="s">
        <v>234</v>
      </c>
      <c r="P933" s="245" t="s">
        <v>232</v>
      </c>
      <c r="Q933" s="245" t="s">
        <v>232</v>
      </c>
      <c r="R933" s="245" t="s">
        <v>232</v>
      </c>
      <c r="S933" s="245" t="s">
        <v>232</v>
      </c>
      <c r="T933" s="245" t="s">
        <v>233</v>
      </c>
      <c r="U933" s="245" t="s">
        <v>233</v>
      </c>
      <c r="V933" s="245" t="s">
        <v>234</v>
      </c>
      <c r="W933" s="245" t="s">
        <v>406</v>
      </c>
      <c r="X933" s="245" t="s">
        <v>406</v>
      </c>
      <c r="Y933" s="245" t="s">
        <v>406</v>
      </c>
      <c r="Z933" s="245" t="s">
        <v>406</v>
      </c>
      <c r="AA933" s="245" t="s">
        <v>406</v>
      </c>
      <c r="AB933" s="245" t="s">
        <v>406</v>
      </c>
      <c r="AC933" s="245" t="s">
        <v>406</v>
      </c>
      <c r="AD933" s="245" t="s">
        <v>406</v>
      </c>
      <c r="AE933" s="245" t="s">
        <v>406</v>
      </c>
      <c r="AF933" s="245" t="s">
        <v>406</v>
      </c>
      <c r="AG933" s="245" t="s">
        <v>406</v>
      </c>
      <c r="AH933" s="245" t="s">
        <v>406</v>
      </c>
      <c r="AI933" s="245" t="s">
        <v>406</v>
      </c>
      <c r="AJ933" s="245" t="s">
        <v>406</v>
      </c>
      <c r="AK933" s="245" t="s">
        <v>406</v>
      </c>
      <c r="AL933" s="245" t="s">
        <v>406</v>
      </c>
      <c r="AM933" s="245" t="s">
        <v>406</v>
      </c>
      <c r="AN933" s="245" t="s">
        <v>406</v>
      </c>
      <c r="AO933" s="245" t="s">
        <v>406</v>
      </c>
      <c r="AP933" s="245" t="s">
        <v>406</v>
      </c>
    </row>
    <row r="934" spans="1:42" x14ac:dyDescent="0.3">
      <c r="A934" s="245">
        <v>123298</v>
      </c>
      <c r="B934" s="245" t="s">
        <v>549</v>
      </c>
      <c r="C934" s="245" t="s">
        <v>233</v>
      </c>
      <c r="D934" s="245" t="s">
        <v>232</v>
      </c>
      <c r="E934" s="245" t="s">
        <v>233</v>
      </c>
      <c r="F934" s="245" t="s">
        <v>233</v>
      </c>
      <c r="G934" s="245" t="s">
        <v>232</v>
      </c>
      <c r="H934" s="245" t="s">
        <v>233</v>
      </c>
      <c r="I934" s="245" t="s">
        <v>233</v>
      </c>
      <c r="J934" s="245" t="s">
        <v>234</v>
      </c>
      <c r="K934" s="245" t="s">
        <v>233</v>
      </c>
      <c r="L934" s="245" t="s">
        <v>234</v>
      </c>
      <c r="M934" s="245" t="s">
        <v>233</v>
      </c>
      <c r="N934" s="245" t="s">
        <v>232</v>
      </c>
      <c r="O934" s="245" t="s">
        <v>232</v>
      </c>
      <c r="P934" s="245" t="s">
        <v>233</v>
      </c>
      <c r="Q934" s="245" t="s">
        <v>234</v>
      </c>
      <c r="R934" s="245" t="s">
        <v>233</v>
      </c>
      <c r="S934" s="245" t="s">
        <v>233</v>
      </c>
      <c r="T934" s="245" t="s">
        <v>233</v>
      </c>
      <c r="U934" s="245" t="s">
        <v>234</v>
      </c>
      <c r="V934" s="245" t="s">
        <v>232</v>
      </c>
      <c r="W934" s="245" t="s">
        <v>406</v>
      </c>
      <c r="X934" s="245" t="s">
        <v>406</v>
      </c>
      <c r="Y934" s="245" t="s">
        <v>406</v>
      </c>
      <c r="Z934" s="245" t="s">
        <v>406</v>
      </c>
      <c r="AA934" s="245" t="s">
        <v>406</v>
      </c>
      <c r="AB934" s="245" t="s">
        <v>406</v>
      </c>
      <c r="AC934" s="245" t="s">
        <v>406</v>
      </c>
      <c r="AD934" s="245" t="s">
        <v>406</v>
      </c>
      <c r="AE934" s="245" t="s">
        <v>406</v>
      </c>
      <c r="AF934" s="245" t="s">
        <v>406</v>
      </c>
      <c r="AG934" s="245" t="s">
        <v>406</v>
      </c>
      <c r="AH934" s="245" t="s">
        <v>406</v>
      </c>
      <c r="AI934" s="245" t="s">
        <v>406</v>
      </c>
      <c r="AJ934" s="245" t="s">
        <v>406</v>
      </c>
      <c r="AK934" s="245" t="s">
        <v>406</v>
      </c>
      <c r="AL934" s="245" t="s">
        <v>406</v>
      </c>
      <c r="AM934" s="245" t="s">
        <v>406</v>
      </c>
      <c r="AN934" s="245" t="s">
        <v>406</v>
      </c>
      <c r="AO934" s="245" t="s">
        <v>406</v>
      </c>
      <c r="AP934" s="245" t="s">
        <v>406</v>
      </c>
    </row>
    <row r="935" spans="1:42" x14ac:dyDescent="0.3">
      <c r="A935" s="245">
        <v>123308</v>
      </c>
      <c r="B935" s="245" t="s">
        <v>549</v>
      </c>
      <c r="C935" s="245" t="s">
        <v>233</v>
      </c>
      <c r="D935" s="245" t="s">
        <v>233</v>
      </c>
      <c r="E935" s="245" t="s">
        <v>233</v>
      </c>
      <c r="F935" s="245" t="s">
        <v>233</v>
      </c>
      <c r="G935" s="245" t="s">
        <v>232</v>
      </c>
      <c r="H935" s="245" t="s">
        <v>233</v>
      </c>
      <c r="I935" s="245" t="s">
        <v>233</v>
      </c>
      <c r="J935" s="245" t="s">
        <v>233</v>
      </c>
      <c r="K935" s="245" t="s">
        <v>234</v>
      </c>
      <c r="L935" s="245" t="s">
        <v>233</v>
      </c>
      <c r="M935" s="245" t="s">
        <v>233</v>
      </c>
      <c r="N935" s="245" t="s">
        <v>232</v>
      </c>
      <c r="O935" s="245" t="s">
        <v>234</v>
      </c>
      <c r="P935" s="245" t="s">
        <v>234</v>
      </c>
      <c r="Q935" s="245" t="s">
        <v>234</v>
      </c>
      <c r="R935" s="245" t="s">
        <v>233</v>
      </c>
      <c r="S935" s="245" t="s">
        <v>234</v>
      </c>
      <c r="T935" s="245" t="s">
        <v>233</v>
      </c>
      <c r="U935" s="245" t="s">
        <v>233</v>
      </c>
      <c r="V935" s="245" t="s">
        <v>234</v>
      </c>
      <c r="W935" s="245" t="s">
        <v>406</v>
      </c>
      <c r="X935" s="245" t="s">
        <v>406</v>
      </c>
      <c r="Y935" s="245" t="s">
        <v>406</v>
      </c>
      <c r="Z935" s="245" t="s">
        <v>406</v>
      </c>
      <c r="AA935" s="245" t="s">
        <v>406</v>
      </c>
      <c r="AB935" s="245" t="s">
        <v>406</v>
      </c>
      <c r="AC935" s="245" t="s">
        <v>406</v>
      </c>
      <c r="AD935" s="245" t="s">
        <v>406</v>
      </c>
      <c r="AE935" s="245" t="s">
        <v>406</v>
      </c>
      <c r="AF935" s="245" t="s">
        <v>406</v>
      </c>
      <c r="AG935" s="245" t="s">
        <v>406</v>
      </c>
      <c r="AH935" s="245" t="s">
        <v>406</v>
      </c>
      <c r="AI935" s="245" t="s">
        <v>406</v>
      </c>
      <c r="AJ935" s="245" t="s">
        <v>406</v>
      </c>
      <c r="AK935" s="245" t="s">
        <v>406</v>
      </c>
      <c r="AL935" s="245" t="s">
        <v>406</v>
      </c>
      <c r="AM935" s="245" t="s">
        <v>406</v>
      </c>
      <c r="AN935" s="245" t="s">
        <v>406</v>
      </c>
      <c r="AO935" s="245" t="s">
        <v>406</v>
      </c>
      <c r="AP935" s="245" t="s">
        <v>406</v>
      </c>
    </row>
    <row r="936" spans="1:42" x14ac:dyDescent="0.3">
      <c r="A936" s="245">
        <v>123309</v>
      </c>
      <c r="B936" s="245" t="s">
        <v>549</v>
      </c>
      <c r="C936" s="245" t="s">
        <v>233</v>
      </c>
      <c r="D936" s="245" t="s">
        <v>233</v>
      </c>
      <c r="E936" s="245" t="s">
        <v>233</v>
      </c>
      <c r="F936" s="245" t="s">
        <v>233</v>
      </c>
      <c r="G936" s="245" t="s">
        <v>233</v>
      </c>
      <c r="H936" s="245" t="s">
        <v>233</v>
      </c>
      <c r="I936" s="245" t="s">
        <v>233</v>
      </c>
      <c r="J936" s="245" t="s">
        <v>233</v>
      </c>
      <c r="K936" s="245" t="s">
        <v>233</v>
      </c>
      <c r="L936" s="245" t="s">
        <v>233</v>
      </c>
      <c r="M936" s="245" t="s">
        <v>233</v>
      </c>
      <c r="N936" s="245" t="s">
        <v>233</v>
      </c>
      <c r="O936" s="245" t="s">
        <v>233</v>
      </c>
      <c r="P936" s="245" t="s">
        <v>233</v>
      </c>
      <c r="Q936" s="245" t="s">
        <v>233</v>
      </c>
      <c r="R936" s="245" t="s">
        <v>233</v>
      </c>
      <c r="S936" s="245" t="s">
        <v>233</v>
      </c>
      <c r="T936" s="245" t="s">
        <v>233</v>
      </c>
      <c r="U936" s="245" t="s">
        <v>233</v>
      </c>
      <c r="V936" s="245" t="s">
        <v>233</v>
      </c>
    </row>
    <row r="937" spans="1:42" x14ac:dyDescent="0.3">
      <c r="A937" s="245">
        <v>123336</v>
      </c>
      <c r="B937" s="245" t="s">
        <v>549</v>
      </c>
      <c r="C937" s="245" t="s">
        <v>233</v>
      </c>
      <c r="D937" s="245" t="s">
        <v>233</v>
      </c>
      <c r="E937" s="245" t="s">
        <v>233</v>
      </c>
      <c r="F937" s="245" t="s">
        <v>233</v>
      </c>
      <c r="G937" s="245" t="s">
        <v>233</v>
      </c>
      <c r="H937" s="245" t="s">
        <v>234</v>
      </c>
      <c r="I937" s="245" t="s">
        <v>233</v>
      </c>
      <c r="J937" s="245" t="s">
        <v>233</v>
      </c>
      <c r="K937" s="245" t="s">
        <v>234</v>
      </c>
      <c r="L937" s="245" t="s">
        <v>233</v>
      </c>
      <c r="M937" s="245" t="s">
        <v>234</v>
      </c>
      <c r="N937" s="245" t="s">
        <v>232</v>
      </c>
      <c r="O937" s="245" t="s">
        <v>232</v>
      </c>
      <c r="P937" s="245" t="s">
        <v>234</v>
      </c>
      <c r="Q937" s="245" t="s">
        <v>234</v>
      </c>
      <c r="R937" s="245" t="s">
        <v>234</v>
      </c>
      <c r="S937" s="245" t="s">
        <v>234</v>
      </c>
      <c r="T937" s="245" t="s">
        <v>233</v>
      </c>
      <c r="U937" s="245" t="s">
        <v>234</v>
      </c>
      <c r="V937" s="245" t="s">
        <v>233</v>
      </c>
      <c r="W937" s="245" t="s">
        <v>406</v>
      </c>
      <c r="X937" s="245" t="s">
        <v>406</v>
      </c>
      <c r="Y937" s="245" t="s">
        <v>406</v>
      </c>
      <c r="Z937" s="245" t="s">
        <v>406</v>
      </c>
      <c r="AA937" s="245" t="s">
        <v>406</v>
      </c>
      <c r="AB937" s="245" t="s">
        <v>406</v>
      </c>
      <c r="AC937" s="245" t="s">
        <v>406</v>
      </c>
      <c r="AD937" s="245" t="s">
        <v>406</v>
      </c>
      <c r="AE937" s="245" t="s">
        <v>406</v>
      </c>
      <c r="AF937" s="245" t="s">
        <v>406</v>
      </c>
      <c r="AG937" s="245" t="s">
        <v>406</v>
      </c>
      <c r="AH937" s="245" t="s">
        <v>406</v>
      </c>
      <c r="AI937" s="245" t="s">
        <v>406</v>
      </c>
      <c r="AJ937" s="245" t="s">
        <v>406</v>
      </c>
      <c r="AK937" s="245" t="s">
        <v>406</v>
      </c>
      <c r="AL937" s="245" t="s">
        <v>406</v>
      </c>
      <c r="AM937" s="245" t="s">
        <v>406</v>
      </c>
      <c r="AN937" s="245" t="s">
        <v>406</v>
      </c>
      <c r="AO937" s="245" t="s">
        <v>406</v>
      </c>
      <c r="AP937" s="245" t="s">
        <v>406</v>
      </c>
    </row>
    <row r="938" spans="1:42" x14ac:dyDescent="0.3">
      <c r="A938" s="245">
        <v>123438</v>
      </c>
      <c r="B938" s="245" t="s">
        <v>549</v>
      </c>
      <c r="C938" s="245" t="s">
        <v>233</v>
      </c>
      <c r="D938" s="245" t="s">
        <v>233</v>
      </c>
      <c r="E938" s="245" t="s">
        <v>233</v>
      </c>
      <c r="F938" s="245" t="s">
        <v>233</v>
      </c>
      <c r="G938" s="245" t="s">
        <v>234</v>
      </c>
      <c r="H938" s="245" t="s">
        <v>234</v>
      </c>
      <c r="I938" s="245" t="s">
        <v>233</v>
      </c>
      <c r="J938" s="245" t="s">
        <v>233</v>
      </c>
      <c r="K938" s="245" t="s">
        <v>234</v>
      </c>
      <c r="L938" s="245" t="s">
        <v>233</v>
      </c>
      <c r="M938" s="245" t="s">
        <v>234</v>
      </c>
      <c r="N938" s="245" t="s">
        <v>232</v>
      </c>
      <c r="O938" s="245" t="s">
        <v>232</v>
      </c>
      <c r="P938" s="245" t="s">
        <v>234</v>
      </c>
      <c r="Q938" s="245" t="s">
        <v>234</v>
      </c>
      <c r="R938" s="245" t="s">
        <v>234</v>
      </c>
      <c r="S938" s="245" t="s">
        <v>234</v>
      </c>
      <c r="T938" s="245" t="s">
        <v>233</v>
      </c>
      <c r="U938" s="245" t="s">
        <v>234</v>
      </c>
      <c r="V938" s="245" t="s">
        <v>233</v>
      </c>
      <c r="W938" s="245" t="s">
        <v>406</v>
      </c>
      <c r="X938" s="245" t="s">
        <v>406</v>
      </c>
      <c r="Y938" s="245" t="s">
        <v>406</v>
      </c>
      <c r="Z938" s="245" t="s">
        <v>406</v>
      </c>
      <c r="AA938" s="245" t="s">
        <v>406</v>
      </c>
      <c r="AB938" s="245" t="s">
        <v>406</v>
      </c>
      <c r="AC938" s="245" t="s">
        <v>406</v>
      </c>
      <c r="AD938" s="245" t="s">
        <v>406</v>
      </c>
      <c r="AE938" s="245" t="s">
        <v>406</v>
      </c>
      <c r="AF938" s="245" t="s">
        <v>406</v>
      </c>
      <c r="AG938" s="245" t="s">
        <v>406</v>
      </c>
      <c r="AH938" s="245" t="s">
        <v>406</v>
      </c>
      <c r="AI938" s="245" t="s">
        <v>406</v>
      </c>
      <c r="AJ938" s="245" t="s">
        <v>406</v>
      </c>
      <c r="AK938" s="245" t="s">
        <v>406</v>
      </c>
      <c r="AL938" s="245" t="s">
        <v>406</v>
      </c>
      <c r="AM938" s="245" t="s">
        <v>406</v>
      </c>
      <c r="AN938" s="245" t="s">
        <v>406</v>
      </c>
      <c r="AO938" s="245" t="s">
        <v>406</v>
      </c>
      <c r="AP938" s="245" t="s">
        <v>406</v>
      </c>
    </row>
    <row r="939" spans="1:42" x14ac:dyDescent="0.3">
      <c r="A939" s="245">
        <v>123481</v>
      </c>
      <c r="B939" s="245" t="s">
        <v>549</v>
      </c>
      <c r="C939" s="245" t="s">
        <v>233</v>
      </c>
      <c r="D939" s="245" t="s">
        <v>233</v>
      </c>
      <c r="E939" s="245" t="s">
        <v>233</v>
      </c>
      <c r="F939" s="245" t="s">
        <v>233</v>
      </c>
      <c r="G939" s="245" t="s">
        <v>234</v>
      </c>
      <c r="H939" s="245" t="s">
        <v>232</v>
      </c>
      <c r="I939" s="245" t="s">
        <v>233</v>
      </c>
      <c r="J939" s="245" t="s">
        <v>234</v>
      </c>
      <c r="K939" s="245" t="s">
        <v>233</v>
      </c>
      <c r="L939" s="245" t="s">
        <v>234</v>
      </c>
      <c r="M939" s="245" t="s">
        <v>233</v>
      </c>
      <c r="N939" s="245" t="s">
        <v>234</v>
      </c>
      <c r="O939" s="245" t="s">
        <v>233</v>
      </c>
      <c r="P939" s="245" t="s">
        <v>233</v>
      </c>
      <c r="Q939" s="245" t="s">
        <v>234</v>
      </c>
      <c r="R939" s="245" t="s">
        <v>233</v>
      </c>
      <c r="S939" s="245" t="s">
        <v>233</v>
      </c>
      <c r="T939" s="245" t="s">
        <v>233</v>
      </c>
      <c r="U939" s="245" t="s">
        <v>233</v>
      </c>
      <c r="V939" s="245" t="s">
        <v>234</v>
      </c>
      <c r="W939" s="245" t="s">
        <v>406</v>
      </c>
      <c r="X939" s="245" t="s">
        <v>406</v>
      </c>
      <c r="Y939" s="245" t="s">
        <v>406</v>
      </c>
      <c r="Z939" s="245" t="s">
        <v>406</v>
      </c>
      <c r="AA939" s="245" t="s">
        <v>406</v>
      </c>
      <c r="AB939" s="245" t="s">
        <v>406</v>
      </c>
      <c r="AC939" s="245" t="s">
        <v>406</v>
      </c>
      <c r="AD939" s="245" t="s">
        <v>406</v>
      </c>
      <c r="AE939" s="245" t="s">
        <v>406</v>
      </c>
      <c r="AF939" s="245" t="s">
        <v>406</v>
      </c>
      <c r="AG939" s="245" t="s">
        <v>406</v>
      </c>
      <c r="AH939" s="245" t="s">
        <v>406</v>
      </c>
      <c r="AI939" s="245" t="s">
        <v>406</v>
      </c>
      <c r="AJ939" s="245" t="s">
        <v>406</v>
      </c>
      <c r="AK939" s="245" t="s">
        <v>406</v>
      </c>
      <c r="AL939" s="245" t="s">
        <v>406</v>
      </c>
      <c r="AM939" s="245" t="s">
        <v>406</v>
      </c>
      <c r="AN939" s="245" t="s">
        <v>406</v>
      </c>
      <c r="AO939" s="245" t="s">
        <v>406</v>
      </c>
      <c r="AP939" s="245" t="s">
        <v>406</v>
      </c>
    </row>
    <row r="940" spans="1:42" x14ac:dyDescent="0.3">
      <c r="A940" s="245">
        <v>123561</v>
      </c>
      <c r="B940" s="245" t="s">
        <v>549</v>
      </c>
      <c r="C940" s="245" t="s">
        <v>233</v>
      </c>
      <c r="D940" s="245" t="s">
        <v>233</v>
      </c>
      <c r="E940" s="245" t="s">
        <v>233</v>
      </c>
      <c r="F940" s="245" t="s">
        <v>233</v>
      </c>
      <c r="G940" s="245" t="s">
        <v>234</v>
      </c>
      <c r="H940" s="245" t="s">
        <v>234</v>
      </c>
      <c r="I940" s="245" t="s">
        <v>233</v>
      </c>
      <c r="J940" s="245" t="s">
        <v>233</v>
      </c>
      <c r="K940" s="245" t="s">
        <v>234</v>
      </c>
      <c r="L940" s="245" t="s">
        <v>233</v>
      </c>
      <c r="M940" s="245" t="s">
        <v>233</v>
      </c>
      <c r="N940" s="245" t="s">
        <v>233</v>
      </c>
      <c r="O940" s="245" t="s">
        <v>233</v>
      </c>
      <c r="P940" s="245" t="s">
        <v>233</v>
      </c>
      <c r="Q940" s="245" t="s">
        <v>233</v>
      </c>
      <c r="R940" s="245" t="s">
        <v>233</v>
      </c>
      <c r="S940" s="245" t="s">
        <v>233</v>
      </c>
      <c r="T940" s="245" t="s">
        <v>233</v>
      </c>
      <c r="U940" s="245" t="s">
        <v>233</v>
      </c>
      <c r="V940" s="245" t="s">
        <v>233</v>
      </c>
    </row>
    <row r="941" spans="1:42" x14ac:dyDescent="0.3">
      <c r="A941" s="245">
        <v>123600</v>
      </c>
      <c r="B941" s="245" t="s">
        <v>549</v>
      </c>
      <c r="C941" s="245" t="s">
        <v>233</v>
      </c>
      <c r="D941" s="245" t="s">
        <v>233</v>
      </c>
      <c r="E941" s="245" t="s">
        <v>233</v>
      </c>
      <c r="F941" s="245" t="s">
        <v>233</v>
      </c>
      <c r="G941" s="245" t="s">
        <v>234</v>
      </c>
      <c r="H941" s="245" t="s">
        <v>234</v>
      </c>
      <c r="I941" s="245" t="s">
        <v>233</v>
      </c>
      <c r="J941" s="245" t="s">
        <v>233</v>
      </c>
      <c r="K941" s="245" t="s">
        <v>234</v>
      </c>
      <c r="L941" s="245" t="s">
        <v>232</v>
      </c>
      <c r="M941" s="245" t="s">
        <v>233</v>
      </c>
      <c r="N941" s="245" t="s">
        <v>234</v>
      </c>
      <c r="O941" s="245" t="s">
        <v>232</v>
      </c>
      <c r="P941" s="245" t="s">
        <v>233</v>
      </c>
      <c r="Q941" s="245" t="s">
        <v>234</v>
      </c>
      <c r="R941" s="245" t="s">
        <v>234</v>
      </c>
      <c r="S941" s="245" t="s">
        <v>234</v>
      </c>
      <c r="T941" s="245" t="s">
        <v>233</v>
      </c>
      <c r="U941" s="245" t="s">
        <v>233</v>
      </c>
      <c r="V941" s="245" t="s">
        <v>234</v>
      </c>
      <c r="W941" s="245" t="s">
        <v>234</v>
      </c>
      <c r="X941" s="245" t="s">
        <v>234</v>
      </c>
      <c r="Y941" s="245" t="s">
        <v>233</v>
      </c>
      <c r="Z941" s="245" t="s">
        <v>234</v>
      </c>
      <c r="AA941" s="245" t="s">
        <v>233</v>
      </c>
      <c r="AB941" s="245" t="s">
        <v>233</v>
      </c>
      <c r="AC941" s="245" t="s">
        <v>233</v>
      </c>
      <c r="AD941" s="245" t="s">
        <v>233</v>
      </c>
      <c r="AE941" s="245" t="s">
        <v>233</v>
      </c>
      <c r="AF941" s="245" t="s">
        <v>233</v>
      </c>
      <c r="AG941" s="245" t="s">
        <v>406</v>
      </c>
      <c r="AH941" s="245" t="s">
        <v>406</v>
      </c>
      <c r="AI941" s="245" t="s">
        <v>406</v>
      </c>
      <c r="AJ941" s="245" t="s">
        <v>406</v>
      </c>
      <c r="AK941" s="245" t="s">
        <v>406</v>
      </c>
      <c r="AL941" s="245" t="s">
        <v>406</v>
      </c>
      <c r="AM941" s="245" t="s">
        <v>406</v>
      </c>
      <c r="AN941" s="245" t="s">
        <v>406</v>
      </c>
      <c r="AO941" s="245" t="s">
        <v>406</v>
      </c>
      <c r="AP941" s="245" t="s">
        <v>406</v>
      </c>
    </row>
    <row r="942" spans="1:42" x14ac:dyDescent="0.3">
      <c r="A942" s="245">
        <v>123700</v>
      </c>
      <c r="B942" s="245" t="s">
        <v>549</v>
      </c>
      <c r="C942" s="245" t="s">
        <v>233</v>
      </c>
      <c r="D942" s="245" t="s">
        <v>233</v>
      </c>
      <c r="E942" s="245" t="s">
        <v>233</v>
      </c>
      <c r="F942" s="245" t="s">
        <v>233</v>
      </c>
      <c r="G942" s="245" t="s">
        <v>234</v>
      </c>
      <c r="H942" s="245" t="s">
        <v>233</v>
      </c>
      <c r="I942" s="245" t="s">
        <v>233</v>
      </c>
      <c r="J942" s="245" t="s">
        <v>233</v>
      </c>
      <c r="K942" s="245" t="s">
        <v>233</v>
      </c>
      <c r="L942" s="245" t="s">
        <v>234</v>
      </c>
      <c r="M942" s="245" t="s">
        <v>233</v>
      </c>
      <c r="N942" s="245" t="s">
        <v>234</v>
      </c>
      <c r="O942" s="245" t="s">
        <v>233</v>
      </c>
      <c r="P942" s="245" t="s">
        <v>234</v>
      </c>
      <c r="Q942" s="245" t="s">
        <v>234</v>
      </c>
      <c r="R942" s="245" t="s">
        <v>233</v>
      </c>
      <c r="S942" s="245" t="s">
        <v>234</v>
      </c>
      <c r="T942" s="245" t="s">
        <v>234</v>
      </c>
      <c r="U942" s="245" t="s">
        <v>233</v>
      </c>
      <c r="V942" s="245" t="s">
        <v>233</v>
      </c>
      <c r="W942" s="245" t="s">
        <v>406</v>
      </c>
      <c r="X942" s="245" t="s">
        <v>406</v>
      </c>
      <c r="Y942" s="245" t="s">
        <v>406</v>
      </c>
      <c r="Z942" s="245" t="s">
        <v>406</v>
      </c>
      <c r="AA942" s="245" t="s">
        <v>406</v>
      </c>
      <c r="AB942" s="245" t="s">
        <v>406</v>
      </c>
      <c r="AC942" s="245" t="s">
        <v>406</v>
      </c>
      <c r="AD942" s="245" t="s">
        <v>406</v>
      </c>
      <c r="AE942" s="245" t="s">
        <v>406</v>
      </c>
      <c r="AF942" s="245" t="s">
        <v>406</v>
      </c>
      <c r="AG942" s="245" t="s">
        <v>406</v>
      </c>
      <c r="AH942" s="245" t="s">
        <v>406</v>
      </c>
      <c r="AI942" s="245" t="s">
        <v>406</v>
      </c>
      <c r="AJ942" s="245" t="s">
        <v>406</v>
      </c>
      <c r="AK942" s="245" t="s">
        <v>406</v>
      </c>
      <c r="AL942" s="245" t="s">
        <v>406</v>
      </c>
      <c r="AM942" s="245" t="s">
        <v>406</v>
      </c>
      <c r="AN942" s="245" t="s">
        <v>406</v>
      </c>
      <c r="AO942" s="245" t="s">
        <v>406</v>
      </c>
      <c r="AP942" s="245" t="s">
        <v>406</v>
      </c>
    </row>
    <row r="943" spans="1:42" x14ac:dyDescent="0.3">
      <c r="A943" s="245">
        <v>123785</v>
      </c>
      <c r="B943" s="245" t="s">
        <v>549</v>
      </c>
      <c r="C943" s="245" t="s">
        <v>233</v>
      </c>
      <c r="D943" s="245" t="s">
        <v>233</v>
      </c>
      <c r="E943" s="245" t="s">
        <v>233</v>
      </c>
      <c r="F943" s="245" t="s">
        <v>233</v>
      </c>
      <c r="G943" s="245" t="s">
        <v>234</v>
      </c>
      <c r="H943" s="245" t="s">
        <v>234</v>
      </c>
      <c r="I943" s="245" t="s">
        <v>233</v>
      </c>
      <c r="J943" s="245" t="s">
        <v>233</v>
      </c>
      <c r="K943" s="245" t="s">
        <v>233</v>
      </c>
      <c r="L943" s="245" t="s">
        <v>234</v>
      </c>
      <c r="M943" s="245" t="s">
        <v>234</v>
      </c>
      <c r="N943" s="245" t="s">
        <v>232</v>
      </c>
      <c r="O943" s="245" t="s">
        <v>233</v>
      </c>
      <c r="P943" s="245" t="s">
        <v>233</v>
      </c>
      <c r="Q943" s="245" t="s">
        <v>234</v>
      </c>
      <c r="R943" s="245" t="s">
        <v>234</v>
      </c>
      <c r="S943" s="245" t="s">
        <v>233</v>
      </c>
      <c r="T943" s="245" t="s">
        <v>233</v>
      </c>
      <c r="U943" s="245" t="s">
        <v>233</v>
      </c>
      <c r="V943" s="245" t="s">
        <v>233</v>
      </c>
      <c r="W943" s="245" t="s">
        <v>406</v>
      </c>
      <c r="X943" s="245" t="s">
        <v>406</v>
      </c>
      <c r="Y943" s="245" t="s">
        <v>406</v>
      </c>
      <c r="Z943" s="245" t="s">
        <v>406</v>
      </c>
      <c r="AA943" s="245" t="s">
        <v>406</v>
      </c>
      <c r="AB943" s="245" t="s">
        <v>406</v>
      </c>
      <c r="AC943" s="245" t="s">
        <v>406</v>
      </c>
      <c r="AD943" s="245" t="s">
        <v>406</v>
      </c>
      <c r="AE943" s="245" t="s">
        <v>406</v>
      </c>
      <c r="AF943" s="245" t="s">
        <v>406</v>
      </c>
      <c r="AG943" s="245" t="s">
        <v>406</v>
      </c>
      <c r="AH943" s="245" t="s">
        <v>406</v>
      </c>
      <c r="AI943" s="245" t="s">
        <v>406</v>
      </c>
      <c r="AJ943" s="245" t="s">
        <v>406</v>
      </c>
      <c r="AK943" s="245" t="s">
        <v>406</v>
      </c>
      <c r="AL943" s="245" t="s">
        <v>406</v>
      </c>
      <c r="AM943" s="245" t="s">
        <v>406</v>
      </c>
      <c r="AN943" s="245" t="s">
        <v>406</v>
      </c>
      <c r="AO943" s="245" t="s">
        <v>406</v>
      </c>
      <c r="AP943" s="245" t="s">
        <v>406</v>
      </c>
    </row>
    <row r="944" spans="1:42" x14ac:dyDescent="0.3">
      <c r="A944" s="245">
        <v>123818</v>
      </c>
      <c r="B944" s="245" t="s">
        <v>549</v>
      </c>
      <c r="C944" s="245" t="s">
        <v>234</v>
      </c>
      <c r="D944" s="245" t="s">
        <v>233</v>
      </c>
      <c r="E944" s="245" t="s">
        <v>233</v>
      </c>
      <c r="F944" s="245" t="s">
        <v>233</v>
      </c>
      <c r="G944" s="245" t="s">
        <v>233</v>
      </c>
      <c r="H944" s="245" t="s">
        <v>234</v>
      </c>
      <c r="I944" s="245" t="s">
        <v>233</v>
      </c>
      <c r="J944" s="245" t="s">
        <v>234</v>
      </c>
      <c r="K944" s="245" t="s">
        <v>233</v>
      </c>
      <c r="L944" s="245" t="s">
        <v>233</v>
      </c>
      <c r="M944" s="245" t="s">
        <v>234</v>
      </c>
      <c r="N944" s="245" t="s">
        <v>233</v>
      </c>
      <c r="O944" s="245" t="s">
        <v>233</v>
      </c>
      <c r="P944" s="245" t="s">
        <v>233</v>
      </c>
      <c r="Q944" s="245" t="s">
        <v>234</v>
      </c>
      <c r="R944" s="245" t="s">
        <v>234</v>
      </c>
      <c r="S944" s="245" t="s">
        <v>234</v>
      </c>
      <c r="T944" s="245" t="s">
        <v>234</v>
      </c>
      <c r="U944" s="245" t="s">
        <v>234</v>
      </c>
      <c r="V944" s="245" t="s">
        <v>234</v>
      </c>
    </row>
    <row r="945" spans="1:42" x14ac:dyDescent="0.3">
      <c r="A945" s="245">
        <v>121494</v>
      </c>
      <c r="B945" s="245" t="s">
        <v>549</v>
      </c>
      <c r="C945" s="245" t="s">
        <v>406</v>
      </c>
      <c r="D945" s="245" t="s">
        <v>406</v>
      </c>
      <c r="E945" s="245" t="s">
        <v>406</v>
      </c>
      <c r="F945" s="245" t="s">
        <v>406</v>
      </c>
      <c r="G945" s="245" t="s">
        <v>406</v>
      </c>
      <c r="H945" s="245" t="s">
        <v>406</v>
      </c>
      <c r="I945" s="245" t="s">
        <v>406</v>
      </c>
      <c r="J945" s="245" t="s">
        <v>406</v>
      </c>
      <c r="K945" s="245" t="s">
        <v>406</v>
      </c>
      <c r="L945" s="245" t="s">
        <v>406</v>
      </c>
      <c r="M945" s="245" t="s">
        <v>406</v>
      </c>
      <c r="N945" s="245" t="s">
        <v>406</v>
      </c>
      <c r="O945" s="245" t="s">
        <v>406</v>
      </c>
      <c r="P945" s="245" t="s">
        <v>406</v>
      </c>
      <c r="Q945" s="245" t="s">
        <v>406</v>
      </c>
      <c r="R945" s="245" t="s">
        <v>406</v>
      </c>
      <c r="S945" s="245" t="s">
        <v>406</v>
      </c>
      <c r="T945" s="245" t="s">
        <v>406</v>
      </c>
      <c r="U945" s="245" t="s">
        <v>406</v>
      </c>
      <c r="V945" s="245" t="s">
        <v>406</v>
      </c>
      <c r="W945" s="245" t="s">
        <v>406</v>
      </c>
      <c r="X945" s="245" t="s">
        <v>406</v>
      </c>
      <c r="Y945" s="245" t="s">
        <v>406</v>
      </c>
      <c r="Z945" s="245" t="s">
        <v>232</v>
      </c>
      <c r="AA945" s="245" t="s">
        <v>406</v>
      </c>
      <c r="AB945" s="245" t="s">
        <v>234</v>
      </c>
      <c r="AC945" s="245" t="s">
        <v>234</v>
      </c>
      <c r="AD945" s="245" t="s">
        <v>234</v>
      </c>
      <c r="AE945" s="245" t="s">
        <v>234</v>
      </c>
      <c r="AF945" s="245" t="s">
        <v>233</v>
      </c>
      <c r="AG945" s="245" t="s">
        <v>406</v>
      </c>
      <c r="AH945" s="245" t="s">
        <v>406</v>
      </c>
      <c r="AI945" s="245" t="s">
        <v>406</v>
      </c>
      <c r="AJ945" s="245" t="s">
        <v>406</v>
      </c>
      <c r="AK945" s="245" t="s">
        <v>406</v>
      </c>
      <c r="AL945" s="245" t="s">
        <v>406</v>
      </c>
      <c r="AM945" s="245" t="s">
        <v>406</v>
      </c>
      <c r="AN945" s="245" t="s">
        <v>406</v>
      </c>
      <c r="AO945" s="245" t="s">
        <v>406</v>
      </c>
      <c r="AP945" s="245" t="s">
        <v>406</v>
      </c>
    </row>
    <row r="946" spans="1:42" x14ac:dyDescent="0.3">
      <c r="A946" s="245">
        <v>111330</v>
      </c>
      <c r="B946" s="245" t="s">
        <v>549</v>
      </c>
      <c r="C946" s="245" t="s">
        <v>406</v>
      </c>
      <c r="D946" s="245" t="s">
        <v>406</v>
      </c>
      <c r="E946" s="245" t="s">
        <v>406</v>
      </c>
      <c r="F946" s="245" t="s">
        <v>406</v>
      </c>
      <c r="G946" s="245" t="s">
        <v>232</v>
      </c>
      <c r="H946" s="245" t="s">
        <v>406</v>
      </c>
      <c r="I946" s="245" t="s">
        <v>406</v>
      </c>
      <c r="J946" s="245" t="s">
        <v>406</v>
      </c>
      <c r="K946" s="245" t="s">
        <v>406</v>
      </c>
      <c r="L946" s="245" t="s">
        <v>406</v>
      </c>
      <c r="M946" s="245" t="s">
        <v>406</v>
      </c>
      <c r="N946" s="245" t="s">
        <v>406</v>
      </c>
      <c r="O946" s="245" t="s">
        <v>232</v>
      </c>
      <c r="P946" s="245" t="s">
        <v>232</v>
      </c>
      <c r="Q946" s="245" t="s">
        <v>232</v>
      </c>
      <c r="R946" s="245" t="s">
        <v>406</v>
      </c>
      <c r="S946" s="245" t="s">
        <v>406</v>
      </c>
      <c r="T946" s="245" t="s">
        <v>232</v>
      </c>
      <c r="U946" s="245" t="s">
        <v>232</v>
      </c>
      <c r="V946" s="245" t="s">
        <v>232</v>
      </c>
      <c r="W946" s="245" t="s">
        <v>406</v>
      </c>
      <c r="X946" s="245" t="s">
        <v>234</v>
      </c>
      <c r="Y946" s="245" t="s">
        <v>233</v>
      </c>
      <c r="Z946" s="245" t="s">
        <v>233</v>
      </c>
      <c r="AA946" s="245" t="s">
        <v>233</v>
      </c>
      <c r="AB946" s="245" t="s">
        <v>406</v>
      </c>
      <c r="AC946" s="245" t="s">
        <v>233</v>
      </c>
      <c r="AD946" s="245" t="s">
        <v>233</v>
      </c>
      <c r="AE946" s="245" t="s">
        <v>233</v>
      </c>
      <c r="AF946" s="245" t="s">
        <v>233</v>
      </c>
      <c r="AG946" s="245" t="s">
        <v>406</v>
      </c>
      <c r="AH946" s="245" t="s">
        <v>406</v>
      </c>
      <c r="AI946" s="245" t="s">
        <v>406</v>
      </c>
      <c r="AJ946" s="245" t="s">
        <v>406</v>
      </c>
      <c r="AK946" s="245" t="s">
        <v>406</v>
      </c>
      <c r="AL946" s="245" t="s">
        <v>406</v>
      </c>
      <c r="AM946" s="245" t="s">
        <v>406</v>
      </c>
      <c r="AN946" s="245" t="s">
        <v>406</v>
      </c>
      <c r="AO946" s="245" t="s">
        <v>406</v>
      </c>
      <c r="AP946" s="245" t="s">
        <v>406</v>
      </c>
    </row>
    <row r="947" spans="1:42" x14ac:dyDescent="0.3">
      <c r="A947" s="245">
        <v>107456</v>
      </c>
      <c r="B947" s="245" t="s">
        <v>551</v>
      </c>
      <c r="C947" s="245" t="s">
        <v>233</v>
      </c>
      <c r="D947" s="245" t="s">
        <v>234</v>
      </c>
      <c r="E947" s="245" t="s">
        <v>232</v>
      </c>
      <c r="F947" s="245" t="s">
        <v>234</v>
      </c>
      <c r="G947" s="245" t="s">
        <v>232</v>
      </c>
      <c r="H947" s="245" t="s">
        <v>234</v>
      </c>
      <c r="I947" s="245" t="s">
        <v>232</v>
      </c>
      <c r="J947" s="245" t="s">
        <v>234</v>
      </c>
      <c r="K947" s="245" t="s">
        <v>234</v>
      </c>
      <c r="L947" s="245" t="s">
        <v>232</v>
      </c>
      <c r="M947" s="245" t="s">
        <v>233</v>
      </c>
      <c r="N947" s="245" t="s">
        <v>233</v>
      </c>
      <c r="O947" s="245" t="s">
        <v>233</v>
      </c>
      <c r="P947" s="245" t="s">
        <v>233</v>
      </c>
      <c r="Q947" s="245" t="s">
        <v>233</v>
      </c>
      <c r="R947" s="245" t="s">
        <v>406</v>
      </c>
      <c r="S947" s="245" t="s">
        <v>406</v>
      </c>
      <c r="T947" s="245" t="s">
        <v>406</v>
      </c>
      <c r="U947" s="245" t="s">
        <v>406</v>
      </c>
      <c r="V947" s="245" t="s">
        <v>406</v>
      </c>
      <c r="W947" s="245" t="s">
        <v>406</v>
      </c>
      <c r="X947" s="245" t="s">
        <v>406</v>
      </c>
      <c r="Y947" s="245" t="s">
        <v>406</v>
      </c>
      <c r="Z947" s="245" t="s">
        <v>406</v>
      </c>
      <c r="AA947" s="245" t="s">
        <v>406</v>
      </c>
      <c r="AB947" s="245" t="s">
        <v>406</v>
      </c>
      <c r="AC947" s="245" t="s">
        <v>406</v>
      </c>
      <c r="AD947" s="245" t="s">
        <v>406</v>
      </c>
      <c r="AE947" s="245" t="s">
        <v>406</v>
      </c>
      <c r="AF947" s="245" t="s">
        <v>406</v>
      </c>
      <c r="AG947" s="245" t="s">
        <v>406</v>
      </c>
      <c r="AH947" s="245" t="s">
        <v>406</v>
      </c>
      <c r="AI947" s="245" t="s">
        <v>406</v>
      </c>
      <c r="AJ947" s="245" t="s">
        <v>406</v>
      </c>
      <c r="AK947" s="245" t="s">
        <v>406</v>
      </c>
      <c r="AL947" s="245" t="s">
        <v>406</v>
      </c>
      <c r="AM947" s="245" t="s">
        <v>406</v>
      </c>
      <c r="AN947" s="245" t="s">
        <v>406</v>
      </c>
      <c r="AO947" s="245" t="s">
        <v>406</v>
      </c>
      <c r="AP947" s="245" t="s">
        <v>406</v>
      </c>
    </row>
    <row r="948" spans="1:42" x14ac:dyDescent="0.3">
      <c r="A948" s="245">
        <v>118215</v>
      </c>
      <c r="B948" s="245" t="s">
        <v>551</v>
      </c>
      <c r="C948" s="245" t="s">
        <v>234</v>
      </c>
      <c r="D948" s="245" t="s">
        <v>233</v>
      </c>
      <c r="E948" s="245" t="s">
        <v>232</v>
      </c>
      <c r="F948" s="245" t="s">
        <v>234</v>
      </c>
      <c r="G948" s="245" t="s">
        <v>232</v>
      </c>
      <c r="H948" s="245" t="s">
        <v>234</v>
      </c>
      <c r="I948" s="245" t="s">
        <v>234</v>
      </c>
      <c r="J948" s="245" t="s">
        <v>233</v>
      </c>
      <c r="K948" s="245" t="s">
        <v>233</v>
      </c>
      <c r="L948" s="245" t="s">
        <v>232</v>
      </c>
      <c r="M948" s="245" t="s">
        <v>233</v>
      </c>
      <c r="N948" s="245" t="s">
        <v>233</v>
      </c>
      <c r="O948" s="245" t="s">
        <v>233</v>
      </c>
      <c r="P948" s="245" t="s">
        <v>233</v>
      </c>
      <c r="Q948" s="245" t="s">
        <v>233</v>
      </c>
      <c r="R948" s="245" t="s">
        <v>406</v>
      </c>
      <c r="S948" s="245" t="s">
        <v>406</v>
      </c>
      <c r="T948" s="245" t="s">
        <v>406</v>
      </c>
      <c r="U948" s="245" t="s">
        <v>406</v>
      </c>
      <c r="V948" s="245" t="s">
        <v>406</v>
      </c>
      <c r="W948" s="245" t="s">
        <v>406</v>
      </c>
      <c r="X948" s="245" t="s">
        <v>406</v>
      </c>
      <c r="Y948" s="245" t="s">
        <v>406</v>
      </c>
      <c r="Z948" s="245" t="s">
        <v>406</v>
      </c>
      <c r="AA948" s="245" t="s">
        <v>406</v>
      </c>
      <c r="AB948" s="245" t="s">
        <v>406</v>
      </c>
      <c r="AC948" s="245" t="s">
        <v>406</v>
      </c>
      <c r="AD948" s="245" t="s">
        <v>406</v>
      </c>
      <c r="AE948" s="245" t="s">
        <v>406</v>
      </c>
      <c r="AF948" s="245" t="s">
        <v>406</v>
      </c>
      <c r="AG948" s="245" t="s">
        <v>406</v>
      </c>
      <c r="AH948" s="245" t="s">
        <v>406</v>
      </c>
      <c r="AI948" s="245" t="s">
        <v>406</v>
      </c>
      <c r="AJ948" s="245" t="s">
        <v>406</v>
      </c>
      <c r="AK948" s="245" t="s">
        <v>406</v>
      </c>
      <c r="AL948" s="245" t="s">
        <v>406</v>
      </c>
      <c r="AM948" s="245" t="s">
        <v>406</v>
      </c>
      <c r="AN948" s="245" t="s">
        <v>406</v>
      </c>
      <c r="AO948" s="245" t="s">
        <v>406</v>
      </c>
      <c r="AP948" s="245" t="s">
        <v>406</v>
      </c>
    </row>
    <row r="949" spans="1:42" x14ac:dyDescent="0.3">
      <c r="A949" s="245">
        <v>119582</v>
      </c>
      <c r="B949" s="245" t="s">
        <v>551</v>
      </c>
      <c r="C949" s="245" t="s">
        <v>232</v>
      </c>
      <c r="D949" s="245" t="s">
        <v>232</v>
      </c>
      <c r="E949" s="245" t="s">
        <v>232</v>
      </c>
      <c r="F949" s="245" t="s">
        <v>232</v>
      </c>
      <c r="G949" s="245" t="s">
        <v>234</v>
      </c>
      <c r="H949" s="245" t="s">
        <v>234</v>
      </c>
      <c r="I949" s="245" t="s">
        <v>233</v>
      </c>
      <c r="J949" s="245" t="s">
        <v>233</v>
      </c>
      <c r="K949" s="245" t="s">
        <v>234</v>
      </c>
      <c r="L949" s="245" t="s">
        <v>232</v>
      </c>
      <c r="M949" s="245" t="s">
        <v>233</v>
      </c>
      <c r="N949" s="245" t="s">
        <v>233</v>
      </c>
      <c r="O949" s="245" t="s">
        <v>233</v>
      </c>
      <c r="P949" s="245" t="s">
        <v>233</v>
      </c>
      <c r="Q949" s="245" t="s">
        <v>233</v>
      </c>
      <c r="R949" s="245" t="s">
        <v>406</v>
      </c>
      <c r="S949" s="245" t="s">
        <v>406</v>
      </c>
      <c r="T949" s="245" t="s">
        <v>406</v>
      </c>
      <c r="U949" s="245" t="s">
        <v>406</v>
      </c>
      <c r="V949" s="245" t="s">
        <v>406</v>
      </c>
      <c r="W949" s="245" t="s">
        <v>406</v>
      </c>
      <c r="X949" s="245" t="s">
        <v>406</v>
      </c>
      <c r="Y949" s="245" t="s">
        <v>406</v>
      </c>
      <c r="Z949" s="245" t="s">
        <v>406</v>
      </c>
      <c r="AA949" s="245" t="s">
        <v>406</v>
      </c>
      <c r="AB949" s="245" t="s">
        <v>406</v>
      </c>
      <c r="AC949" s="245" t="s">
        <v>406</v>
      </c>
      <c r="AD949" s="245" t="s">
        <v>406</v>
      </c>
      <c r="AE949" s="245" t="s">
        <v>406</v>
      </c>
      <c r="AF949" s="245" t="s">
        <v>406</v>
      </c>
      <c r="AG949" s="245" t="s">
        <v>233</v>
      </c>
      <c r="AH949" s="245" t="s">
        <v>406</v>
      </c>
      <c r="AI949" s="245" t="s">
        <v>233</v>
      </c>
      <c r="AJ949" s="245" t="s">
        <v>233</v>
      </c>
      <c r="AK949" s="245" t="s">
        <v>232</v>
      </c>
      <c r="AL949" s="245" t="s">
        <v>406</v>
      </c>
      <c r="AM949" s="245" t="s">
        <v>406</v>
      </c>
      <c r="AN949" s="245" t="s">
        <v>406</v>
      </c>
      <c r="AO949" s="245" t="s">
        <v>406</v>
      </c>
      <c r="AP949" s="245" t="s">
        <v>406</v>
      </c>
    </row>
    <row r="950" spans="1:42" x14ac:dyDescent="0.3">
      <c r="A950" s="245">
        <v>119804</v>
      </c>
      <c r="B950" s="245" t="s">
        <v>551</v>
      </c>
      <c r="C950" s="245" t="s">
        <v>234</v>
      </c>
      <c r="D950" s="245" t="s">
        <v>232</v>
      </c>
      <c r="E950" s="245" t="s">
        <v>232</v>
      </c>
      <c r="F950" s="245" t="s">
        <v>234</v>
      </c>
      <c r="G950" s="245" t="s">
        <v>234</v>
      </c>
      <c r="H950" s="245" t="s">
        <v>232</v>
      </c>
      <c r="I950" s="245" t="s">
        <v>232</v>
      </c>
      <c r="J950" s="245" t="s">
        <v>234</v>
      </c>
      <c r="K950" s="245" t="s">
        <v>232</v>
      </c>
      <c r="L950" s="245" t="s">
        <v>232</v>
      </c>
      <c r="M950" s="245" t="s">
        <v>233</v>
      </c>
      <c r="N950" s="245" t="s">
        <v>233</v>
      </c>
      <c r="O950" s="245" t="s">
        <v>233</v>
      </c>
      <c r="P950" s="245" t="s">
        <v>233</v>
      </c>
      <c r="Q950" s="245" t="s">
        <v>233</v>
      </c>
      <c r="R950" s="245" t="s">
        <v>406</v>
      </c>
      <c r="S950" s="245" t="s">
        <v>406</v>
      </c>
      <c r="T950" s="245" t="s">
        <v>406</v>
      </c>
      <c r="U950" s="245" t="s">
        <v>406</v>
      </c>
      <c r="V950" s="245" t="s">
        <v>406</v>
      </c>
      <c r="W950" s="245" t="s">
        <v>406</v>
      </c>
      <c r="X950" s="245" t="s">
        <v>406</v>
      </c>
      <c r="Y950" s="245" t="s">
        <v>406</v>
      </c>
      <c r="Z950" s="245" t="s">
        <v>406</v>
      </c>
      <c r="AA950" s="245" t="s">
        <v>406</v>
      </c>
      <c r="AB950" s="245" t="s">
        <v>406</v>
      </c>
      <c r="AC950" s="245" t="s">
        <v>406</v>
      </c>
      <c r="AD950" s="245" t="s">
        <v>406</v>
      </c>
      <c r="AE950" s="245" t="s">
        <v>406</v>
      </c>
      <c r="AF950" s="245" t="s">
        <v>406</v>
      </c>
      <c r="AG950" s="245" t="s">
        <v>406</v>
      </c>
      <c r="AH950" s="245" t="s">
        <v>406</v>
      </c>
      <c r="AI950" s="245" t="s">
        <v>406</v>
      </c>
      <c r="AJ950" s="245" t="s">
        <v>406</v>
      </c>
      <c r="AK950" s="245" t="s">
        <v>406</v>
      </c>
      <c r="AL950" s="245" t="s">
        <v>406</v>
      </c>
      <c r="AM950" s="245" t="s">
        <v>406</v>
      </c>
      <c r="AN950" s="245" t="s">
        <v>406</v>
      </c>
      <c r="AO950" s="245" t="s">
        <v>406</v>
      </c>
      <c r="AP950" s="245" t="s">
        <v>406</v>
      </c>
    </row>
    <row r="951" spans="1:42" x14ac:dyDescent="0.3">
      <c r="A951" s="245">
        <v>119885</v>
      </c>
      <c r="B951" s="245" t="s">
        <v>551</v>
      </c>
      <c r="C951" s="245" t="s">
        <v>232</v>
      </c>
      <c r="D951" s="245" t="s">
        <v>232</v>
      </c>
      <c r="E951" s="245" t="s">
        <v>232</v>
      </c>
      <c r="F951" s="245" t="s">
        <v>232</v>
      </c>
      <c r="G951" s="245" t="s">
        <v>234</v>
      </c>
      <c r="H951" s="245" t="s">
        <v>232</v>
      </c>
      <c r="I951" s="245" t="s">
        <v>232</v>
      </c>
      <c r="J951" s="245" t="s">
        <v>232</v>
      </c>
      <c r="K951" s="245" t="s">
        <v>232</v>
      </c>
      <c r="L951" s="245" t="s">
        <v>232</v>
      </c>
      <c r="M951" s="245" t="s">
        <v>233</v>
      </c>
      <c r="N951" s="245" t="s">
        <v>233</v>
      </c>
      <c r="O951" s="245" t="s">
        <v>233</v>
      </c>
      <c r="P951" s="245" t="s">
        <v>233</v>
      </c>
      <c r="Q951" s="245" t="s">
        <v>233</v>
      </c>
      <c r="R951" s="245" t="s">
        <v>406</v>
      </c>
      <c r="S951" s="245" t="s">
        <v>406</v>
      </c>
      <c r="T951" s="245" t="s">
        <v>406</v>
      </c>
      <c r="U951" s="245" t="s">
        <v>406</v>
      </c>
      <c r="V951" s="245" t="s">
        <v>406</v>
      </c>
      <c r="W951" s="245" t="s">
        <v>406</v>
      </c>
      <c r="X951" s="245" t="s">
        <v>406</v>
      </c>
      <c r="Y951" s="245" t="s">
        <v>406</v>
      </c>
      <c r="Z951" s="245" t="s">
        <v>406</v>
      </c>
      <c r="AA951" s="245" t="s">
        <v>406</v>
      </c>
      <c r="AB951" s="245" t="s">
        <v>406</v>
      </c>
      <c r="AC951" s="245" t="s">
        <v>406</v>
      </c>
      <c r="AD951" s="245" t="s">
        <v>406</v>
      </c>
      <c r="AE951" s="245" t="s">
        <v>406</v>
      </c>
      <c r="AF951" s="245" t="s">
        <v>406</v>
      </c>
      <c r="AG951" s="245" t="s">
        <v>406</v>
      </c>
      <c r="AH951" s="245" t="s">
        <v>406</v>
      </c>
      <c r="AI951" s="245" t="s">
        <v>406</v>
      </c>
      <c r="AJ951" s="245" t="s">
        <v>406</v>
      </c>
      <c r="AK951" s="245" t="s">
        <v>406</v>
      </c>
      <c r="AL951" s="245" t="s">
        <v>406</v>
      </c>
      <c r="AM951" s="245" t="s">
        <v>406</v>
      </c>
      <c r="AN951" s="245" t="s">
        <v>406</v>
      </c>
      <c r="AO951" s="245" t="s">
        <v>406</v>
      </c>
      <c r="AP951" s="245" t="s">
        <v>406</v>
      </c>
    </row>
    <row r="952" spans="1:42" x14ac:dyDescent="0.3">
      <c r="A952" s="245">
        <v>120042</v>
      </c>
      <c r="B952" s="245" t="s">
        <v>551</v>
      </c>
      <c r="C952" s="245" t="s">
        <v>234</v>
      </c>
      <c r="D952" s="245" t="s">
        <v>232</v>
      </c>
      <c r="E952" s="245" t="s">
        <v>232</v>
      </c>
      <c r="F952" s="245" t="s">
        <v>232</v>
      </c>
      <c r="G952" s="245" t="s">
        <v>232</v>
      </c>
      <c r="H952" s="245" t="s">
        <v>234</v>
      </c>
      <c r="I952" s="245" t="s">
        <v>232</v>
      </c>
      <c r="J952" s="245" t="s">
        <v>232</v>
      </c>
      <c r="K952" s="245" t="s">
        <v>234</v>
      </c>
      <c r="L952" s="245" t="s">
        <v>232</v>
      </c>
      <c r="M952" s="245" t="s">
        <v>233</v>
      </c>
      <c r="N952" s="245" t="s">
        <v>233</v>
      </c>
      <c r="O952" s="245" t="s">
        <v>233</v>
      </c>
      <c r="P952" s="245" t="s">
        <v>233</v>
      </c>
      <c r="Q952" s="245" t="s">
        <v>233</v>
      </c>
      <c r="R952" s="245" t="s">
        <v>406</v>
      </c>
      <c r="S952" s="245" t="s">
        <v>406</v>
      </c>
      <c r="T952" s="245" t="s">
        <v>406</v>
      </c>
      <c r="U952" s="245" t="s">
        <v>406</v>
      </c>
      <c r="V952" s="245" t="s">
        <v>406</v>
      </c>
      <c r="W952" s="245" t="s">
        <v>406</v>
      </c>
      <c r="X952" s="245" t="s">
        <v>406</v>
      </c>
      <c r="Y952" s="245" t="s">
        <v>406</v>
      </c>
      <c r="Z952" s="245" t="s">
        <v>406</v>
      </c>
      <c r="AA952" s="245" t="s">
        <v>406</v>
      </c>
      <c r="AB952" s="245" t="s">
        <v>406</v>
      </c>
      <c r="AC952" s="245" t="s">
        <v>406</v>
      </c>
      <c r="AD952" s="245" t="s">
        <v>406</v>
      </c>
      <c r="AE952" s="245" t="s">
        <v>406</v>
      </c>
      <c r="AF952" s="245" t="s">
        <v>406</v>
      </c>
      <c r="AG952" s="245" t="s">
        <v>406</v>
      </c>
      <c r="AH952" s="245" t="s">
        <v>406</v>
      </c>
      <c r="AI952" s="245" t="s">
        <v>406</v>
      </c>
      <c r="AJ952" s="245" t="s">
        <v>406</v>
      </c>
      <c r="AK952" s="245" t="s">
        <v>406</v>
      </c>
      <c r="AL952" s="245" t="s">
        <v>406</v>
      </c>
      <c r="AM952" s="245" t="s">
        <v>406</v>
      </c>
      <c r="AN952" s="245" t="s">
        <v>406</v>
      </c>
      <c r="AO952" s="245" t="s">
        <v>406</v>
      </c>
      <c r="AP952" s="245" t="s">
        <v>406</v>
      </c>
    </row>
    <row r="953" spans="1:42" x14ac:dyDescent="0.3">
      <c r="A953" s="245">
        <v>120056</v>
      </c>
      <c r="B953" s="245" t="s">
        <v>551</v>
      </c>
      <c r="C953" s="245" t="s">
        <v>232</v>
      </c>
      <c r="D953" s="245" t="s">
        <v>234</v>
      </c>
      <c r="E953" s="245" t="s">
        <v>232</v>
      </c>
      <c r="F953" s="245" t="s">
        <v>232</v>
      </c>
      <c r="G953" s="245" t="s">
        <v>232</v>
      </c>
      <c r="H953" s="245" t="s">
        <v>232</v>
      </c>
      <c r="I953" s="245" t="s">
        <v>232</v>
      </c>
      <c r="J953" s="245" t="s">
        <v>234</v>
      </c>
      <c r="K953" s="245" t="s">
        <v>232</v>
      </c>
      <c r="L953" s="245" t="s">
        <v>232</v>
      </c>
      <c r="M953" s="245" t="s">
        <v>233</v>
      </c>
      <c r="N953" s="245" t="s">
        <v>233</v>
      </c>
      <c r="O953" s="245" t="s">
        <v>233</v>
      </c>
      <c r="P953" s="245" t="s">
        <v>233</v>
      </c>
      <c r="Q953" s="245" t="s">
        <v>233</v>
      </c>
      <c r="R953" s="245" t="s">
        <v>406</v>
      </c>
      <c r="S953" s="245" t="s">
        <v>406</v>
      </c>
      <c r="T953" s="245" t="s">
        <v>406</v>
      </c>
      <c r="U953" s="245" t="s">
        <v>406</v>
      </c>
      <c r="V953" s="245" t="s">
        <v>406</v>
      </c>
      <c r="W953" s="245" t="s">
        <v>406</v>
      </c>
      <c r="X953" s="245" t="s">
        <v>406</v>
      </c>
      <c r="Y953" s="245" t="s">
        <v>406</v>
      </c>
      <c r="Z953" s="245" t="s">
        <v>406</v>
      </c>
      <c r="AA953" s="245" t="s">
        <v>406</v>
      </c>
      <c r="AB953" s="245" t="s">
        <v>406</v>
      </c>
      <c r="AC953" s="245" t="s">
        <v>406</v>
      </c>
      <c r="AD953" s="245" t="s">
        <v>406</v>
      </c>
      <c r="AE953" s="245" t="s">
        <v>406</v>
      </c>
      <c r="AF953" s="245" t="s">
        <v>406</v>
      </c>
      <c r="AG953" s="245" t="s">
        <v>406</v>
      </c>
      <c r="AH953" s="245" t="s">
        <v>406</v>
      </c>
      <c r="AI953" s="245" t="s">
        <v>406</v>
      </c>
      <c r="AJ953" s="245" t="s">
        <v>406</v>
      </c>
      <c r="AK953" s="245" t="s">
        <v>406</v>
      </c>
      <c r="AL953" s="245" t="s">
        <v>406</v>
      </c>
      <c r="AM953" s="245" t="s">
        <v>406</v>
      </c>
      <c r="AN953" s="245" t="s">
        <v>406</v>
      </c>
      <c r="AO953" s="245" t="s">
        <v>406</v>
      </c>
      <c r="AP953" s="245" t="s">
        <v>406</v>
      </c>
    </row>
    <row r="954" spans="1:42" x14ac:dyDescent="0.3">
      <c r="A954" s="245">
        <v>120282</v>
      </c>
      <c r="B954" s="245" t="s">
        <v>551</v>
      </c>
      <c r="C954" s="245" t="s">
        <v>234</v>
      </c>
      <c r="D954" s="245" t="s">
        <v>232</v>
      </c>
      <c r="E954" s="245" t="s">
        <v>232</v>
      </c>
      <c r="F954" s="245" t="s">
        <v>233</v>
      </c>
      <c r="G954" s="245" t="s">
        <v>233</v>
      </c>
      <c r="H954" s="245" t="s">
        <v>232</v>
      </c>
      <c r="I954" s="245" t="s">
        <v>232</v>
      </c>
      <c r="J954" s="245" t="s">
        <v>234</v>
      </c>
      <c r="K954" s="245" t="s">
        <v>233</v>
      </c>
      <c r="L954" s="245" t="s">
        <v>232</v>
      </c>
      <c r="M954" s="245" t="s">
        <v>233</v>
      </c>
      <c r="N954" s="245" t="s">
        <v>233</v>
      </c>
      <c r="O954" s="245" t="s">
        <v>233</v>
      </c>
      <c r="P954" s="245" t="s">
        <v>233</v>
      </c>
      <c r="Q954" s="245" t="s">
        <v>233</v>
      </c>
      <c r="R954" s="245" t="s">
        <v>406</v>
      </c>
      <c r="S954" s="245" t="s">
        <v>406</v>
      </c>
      <c r="T954" s="245" t="s">
        <v>406</v>
      </c>
      <c r="U954" s="245" t="s">
        <v>406</v>
      </c>
      <c r="V954" s="245" t="s">
        <v>406</v>
      </c>
      <c r="W954" s="245" t="s">
        <v>406</v>
      </c>
      <c r="X954" s="245" t="s">
        <v>406</v>
      </c>
      <c r="Y954" s="245" t="s">
        <v>406</v>
      </c>
      <c r="Z954" s="245" t="s">
        <v>406</v>
      </c>
      <c r="AA954" s="245" t="s">
        <v>406</v>
      </c>
      <c r="AB954" s="245" t="s">
        <v>406</v>
      </c>
      <c r="AC954" s="245" t="s">
        <v>406</v>
      </c>
      <c r="AD954" s="245" t="s">
        <v>406</v>
      </c>
      <c r="AE954" s="245" t="s">
        <v>406</v>
      </c>
      <c r="AF954" s="245" t="s">
        <v>406</v>
      </c>
      <c r="AG954" s="245" t="s">
        <v>406</v>
      </c>
      <c r="AH954" s="245" t="s">
        <v>406</v>
      </c>
      <c r="AI954" s="245" t="s">
        <v>406</v>
      </c>
      <c r="AJ954" s="245" t="s">
        <v>406</v>
      </c>
      <c r="AK954" s="245" t="s">
        <v>406</v>
      </c>
      <c r="AL954" s="245" t="s">
        <v>406</v>
      </c>
      <c r="AM954" s="245" t="s">
        <v>406</v>
      </c>
      <c r="AN954" s="245" t="s">
        <v>406</v>
      </c>
      <c r="AO954" s="245" t="s">
        <v>406</v>
      </c>
      <c r="AP954" s="245" t="s">
        <v>406</v>
      </c>
    </row>
    <row r="955" spans="1:42" x14ac:dyDescent="0.3">
      <c r="A955" s="245">
        <v>120432</v>
      </c>
      <c r="B955" s="245" t="s">
        <v>551</v>
      </c>
      <c r="C955" s="245" t="s">
        <v>232</v>
      </c>
      <c r="D955" s="245" t="s">
        <v>234</v>
      </c>
      <c r="E955" s="245" t="s">
        <v>232</v>
      </c>
      <c r="F955" s="245" t="s">
        <v>232</v>
      </c>
      <c r="G955" s="245" t="s">
        <v>232</v>
      </c>
      <c r="H955" s="245" t="s">
        <v>232</v>
      </c>
      <c r="I955" s="245" t="s">
        <v>232</v>
      </c>
      <c r="J955" s="245" t="s">
        <v>234</v>
      </c>
      <c r="K955" s="245" t="s">
        <v>234</v>
      </c>
      <c r="L955" s="245" t="s">
        <v>234</v>
      </c>
      <c r="M955" s="245" t="s">
        <v>233</v>
      </c>
      <c r="N955" s="245" t="s">
        <v>233</v>
      </c>
      <c r="O955" s="245" t="s">
        <v>233</v>
      </c>
      <c r="P955" s="245" t="s">
        <v>233</v>
      </c>
      <c r="Q955" s="245" t="s">
        <v>233</v>
      </c>
      <c r="R955" s="245" t="s">
        <v>406</v>
      </c>
      <c r="S955" s="245" t="s">
        <v>406</v>
      </c>
      <c r="T955" s="245" t="s">
        <v>406</v>
      </c>
      <c r="U955" s="245" t="s">
        <v>406</v>
      </c>
      <c r="V955" s="245" t="s">
        <v>406</v>
      </c>
      <c r="W955" s="245" t="s">
        <v>406</v>
      </c>
      <c r="X955" s="245" t="s">
        <v>406</v>
      </c>
      <c r="Y955" s="245" t="s">
        <v>406</v>
      </c>
      <c r="Z955" s="245" t="s">
        <v>406</v>
      </c>
      <c r="AA955" s="245" t="s">
        <v>406</v>
      </c>
      <c r="AB955" s="245" t="s">
        <v>406</v>
      </c>
      <c r="AC955" s="245" t="s">
        <v>406</v>
      </c>
      <c r="AD955" s="245" t="s">
        <v>406</v>
      </c>
      <c r="AE955" s="245" t="s">
        <v>406</v>
      </c>
      <c r="AF955" s="245" t="s">
        <v>406</v>
      </c>
      <c r="AG955" s="245" t="s">
        <v>406</v>
      </c>
      <c r="AH955" s="245" t="s">
        <v>406</v>
      </c>
      <c r="AI955" s="245" t="s">
        <v>406</v>
      </c>
      <c r="AJ955" s="245" t="s">
        <v>406</v>
      </c>
      <c r="AK955" s="245" t="s">
        <v>406</v>
      </c>
      <c r="AL955" s="245" t="s">
        <v>406</v>
      </c>
      <c r="AM955" s="245" t="s">
        <v>406</v>
      </c>
      <c r="AN955" s="245" t="s">
        <v>406</v>
      </c>
      <c r="AO955" s="245" t="s">
        <v>406</v>
      </c>
      <c r="AP955" s="245" t="s">
        <v>406</v>
      </c>
    </row>
    <row r="956" spans="1:42" x14ac:dyDescent="0.3">
      <c r="A956" s="245">
        <v>120466</v>
      </c>
      <c r="B956" s="245" t="s">
        <v>551</v>
      </c>
      <c r="C956" s="245" t="s">
        <v>232</v>
      </c>
      <c r="D956" s="245" t="s">
        <v>232</v>
      </c>
      <c r="E956" s="245" t="s">
        <v>232</v>
      </c>
      <c r="F956" s="245" t="s">
        <v>232</v>
      </c>
      <c r="G956" s="245" t="s">
        <v>234</v>
      </c>
      <c r="H956" s="245" t="s">
        <v>234</v>
      </c>
      <c r="I956" s="245" t="s">
        <v>234</v>
      </c>
      <c r="J956" s="245" t="s">
        <v>234</v>
      </c>
      <c r="K956" s="245" t="s">
        <v>232</v>
      </c>
      <c r="L956" s="245" t="s">
        <v>234</v>
      </c>
      <c r="M956" s="245" t="s">
        <v>233</v>
      </c>
      <c r="N956" s="245" t="s">
        <v>233</v>
      </c>
      <c r="O956" s="245" t="s">
        <v>233</v>
      </c>
      <c r="P956" s="245" t="s">
        <v>233</v>
      </c>
      <c r="Q956" s="245" t="s">
        <v>233</v>
      </c>
      <c r="R956" s="245" t="s">
        <v>406</v>
      </c>
      <c r="S956" s="245" t="s">
        <v>406</v>
      </c>
      <c r="T956" s="245" t="s">
        <v>406</v>
      </c>
      <c r="U956" s="245" t="s">
        <v>406</v>
      </c>
      <c r="V956" s="245" t="s">
        <v>406</v>
      </c>
      <c r="W956" s="245" t="s">
        <v>406</v>
      </c>
      <c r="X956" s="245" t="s">
        <v>406</v>
      </c>
      <c r="Y956" s="245" t="s">
        <v>406</v>
      </c>
      <c r="Z956" s="245" t="s">
        <v>406</v>
      </c>
      <c r="AA956" s="245" t="s">
        <v>406</v>
      </c>
      <c r="AB956" s="245" t="s">
        <v>406</v>
      </c>
      <c r="AC956" s="245" t="s">
        <v>406</v>
      </c>
      <c r="AD956" s="245" t="s">
        <v>406</v>
      </c>
      <c r="AE956" s="245" t="s">
        <v>406</v>
      </c>
      <c r="AF956" s="245" t="s">
        <v>406</v>
      </c>
      <c r="AG956" s="245" t="s">
        <v>406</v>
      </c>
      <c r="AH956" s="245" t="s">
        <v>406</v>
      </c>
      <c r="AI956" s="245" t="s">
        <v>406</v>
      </c>
      <c r="AJ956" s="245" t="s">
        <v>406</v>
      </c>
      <c r="AK956" s="245" t="s">
        <v>406</v>
      </c>
      <c r="AL956" s="245" t="s">
        <v>406</v>
      </c>
      <c r="AM956" s="245" t="s">
        <v>406</v>
      </c>
      <c r="AN956" s="245" t="s">
        <v>406</v>
      </c>
      <c r="AO956" s="245" t="s">
        <v>406</v>
      </c>
      <c r="AP956" s="245" t="s">
        <v>406</v>
      </c>
    </row>
    <row r="957" spans="1:42" x14ac:dyDescent="0.3">
      <c r="A957" s="245">
        <v>120487</v>
      </c>
      <c r="B957" s="245" t="s">
        <v>551</v>
      </c>
      <c r="C957" s="245" t="s">
        <v>233</v>
      </c>
      <c r="D957" s="245" t="s">
        <v>232</v>
      </c>
      <c r="E957" s="245" t="s">
        <v>232</v>
      </c>
      <c r="F957" s="245" t="s">
        <v>232</v>
      </c>
      <c r="G957" s="245" t="s">
        <v>232</v>
      </c>
      <c r="H957" s="245" t="s">
        <v>232</v>
      </c>
      <c r="I957" s="245" t="s">
        <v>234</v>
      </c>
      <c r="J957" s="245" t="s">
        <v>232</v>
      </c>
      <c r="K957" s="245" t="s">
        <v>232</v>
      </c>
      <c r="L957" s="245" t="s">
        <v>234</v>
      </c>
      <c r="M957" s="245" t="s">
        <v>233</v>
      </c>
      <c r="N957" s="245" t="s">
        <v>233</v>
      </c>
      <c r="O957" s="245" t="s">
        <v>233</v>
      </c>
      <c r="P957" s="245" t="s">
        <v>233</v>
      </c>
      <c r="Q957" s="245" t="s">
        <v>233</v>
      </c>
      <c r="R957" s="245" t="s">
        <v>406</v>
      </c>
      <c r="S957" s="245" t="s">
        <v>406</v>
      </c>
      <c r="T957" s="245" t="s">
        <v>406</v>
      </c>
      <c r="U957" s="245" t="s">
        <v>406</v>
      </c>
      <c r="V957" s="245" t="s">
        <v>406</v>
      </c>
      <c r="W957" s="245" t="s">
        <v>406</v>
      </c>
      <c r="X957" s="245" t="s">
        <v>406</v>
      </c>
      <c r="Y957" s="245" t="s">
        <v>406</v>
      </c>
      <c r="Z957" s="245" t="s">
        <v>406</v>
      </c>
      <c r="AA957" s="245" t="s">
        <v>406</v>
      </c>
      <c r="AB957" s="245" t="s">
        <v>406</v>
      </c>
      <c r="AC957" s="245" t="s">
        <v>406</v>
      </c>
      <c r="AD957" s="245" t="s">
        <v>406</v>
      </c>
      <c r="AE957" s="245" t="s">
        <v>406</v>
      </c>
      <c r="AF957" s="245" t="s">
        <v>406</v>
      </c>
      <c r="AG957" s="245" t="s">
        <v>406</v>
      </c>
      <c r="AH957" s="245" t="s">
        <v>406</v>
      </c>
      <c r="AI957" s="245" t="s">
        <v>406</v>
      </c>
      <c r="AJ957" s="245" t="s">
        <v>406</v>
      </c>
      <c r="AK957" s="245" t="s">
        <v>406</v>
      </c>
      <c r="AL957" s="245" t="s">
        <v>406</v>
      </c>
      <c r="AM957" s="245" t="s">
        <v>406</v>
      </c>
      <c r="AN957" s="245" t="s">
        <v>406</v>
      </c>
      <c r="AO957" s="245" t="s">
        <v>406</v>
      </c>
      <c r="AP957" s="245" t="s">
        <v>406</v>
      </c>
    </row>
    <row r="958" spans="1:42" x14ac:dyDescent="0.3">
      <c r="A958" s="245">
        <v>120591</v>
      </c>
      <c r="B958" s="245" t="s">
        <v>551</v>
      </c>
      <c r="C958" s="245" t="s">
        <v>234</v>
      </c>
      <c r="D958" s="245" t="s">
        <v>232</v>
      </c>
      <c r="E958" s="245" t="s">
        <v>232</v>
      </c>
      <c r="F958" s="245" t="s">
        <v>234</v>
      </c>
      <c r="G958" s="245" t="s">
        <v>232</v>
      </c>
      <c r="H958" s="245" t="s">
        <v>234</v>
      </c>
      <c r="I958" s="245" t="s">
        <v>232</v>
      </c>
      <c r="J958" s="245" t="s">
        <v>232</v>
      </c>
      <c r="K958" s="245" t="s">
        <v>233</v>
      </c>
      <c r="L958" s="245" t="s">
        <v>234</v>
      </c>
      <c r="M958" s="245" t="s">
        <v>233</v>
      </c>
      <c r="N958" s="245" t="s">
        <v>233</v>
      </c>
      <c r="O958" s="245" t="s">
        <v>233</v>
      </c>
      <c r="P958" s="245" t="s">
        <v>233</v>
      </c>
      <c r="Q958" s="245" t="s">
        <v>233</v>
      </c>
      <c r="R958" s="245" t="s">
        <v>406</v>
      </c>
      <c r="S958" s="245" t="s">
        <v>406</v>
      </c>
      <c r="T958" s="245" t="s">
        <v>406</v>
      </c>
      <c r="U958" s="245" t="s">
        <v>406</v>
      </c>
      <c r="V958" s="245" t="s">
        <v>406</v>
      </c>
      <c r="W958" s="245" t="s">
        <v>406</v>
      </c>
      <c r="X958" s="245" t="s">
        <v>406</v>
      </c>
      <c r="Y958" s="245" t="s">
        <v>406</v>
      </c>
      <c r="Z958" s="245" t="s">
        <v>406</v>
      </c>
      <c r="AA958" s="245" t="s">
        <v>406</v>
      </c>
      <c r="AB958" s="245" t="s">
        <v>406</v>
      </c>
      <c r="AC958" s="245" t="s">
        <v>406</v>
      </c>
      <c r="AD958" s="245" t="s">
        <v>406</v>
      </c>
      <c r="AE958" s="245" t="s">
        <v>406</v>
      </c>
      <c r="AF958" s="245" t="s">
        <v>406</v>
      </c>
      <c r="AG958" s="245" t="s">
        <v>406</v>
      </c>
      <c r="AH958" s="245" t="s">
        <v>406</v>
      </c>
      <c r="AI958" s="245" t="s">
        <v>406</v>
      </c>
      <c r="AJ958" s="245" t="s">
        <v>406</v>
      </c>
      <c r="AK958" s="245" t="s">
        <v>406</v>
      </c>
      <c r="AL958" s="245" t="s">
        <v>406</v>
      </c>
      <c r="AM958" s="245" t="s">
        <v>406</v>
      </c>
      <c r="AN958" s="245" t="s">
        <v>406</v>
      </c>
      <c r="AO958" s="245" t="s">
        <v>406</v>
      </c>
      <c r="AP958" s="245" t="s">
        <v>406</v>
      </c>
    </row>
    <row r="959" spans="1:42" x14ac:dyDescent="0.3">
      <c r="A959" s="245">
        <v>120596</v>
      </c>
      <c r="B959" s="245" t="s">
        <v>551</v>
      </c>
      <c r="C959" s="245" t="s">
        <v>232</v>
      </c>
      <c r="D959" s="245" t="s">
        <v>232</v>
      </c>
      <c r="E959" s="245" t="s">
        <v>234</v>
      </c>
      <c r="F959" s="245" t="s">
        <v>232</v>
      </c>
      <c r="G959" s="245" t="s">
        <v>232</v>
      </c>
      <c r="H959" s="245" t="s">
        <v>232</v>
      </c>
      <c r="I959" s="245" t="s">
        <v>232</v>
      </c>
      <c r="J959" s="245" t="s">
        <v>232</v>
      </c>
      <c r="K959" s="245" t="s">
        <v>232</v>
      </c>
      <c r="L959" s="245" t="s">
        <v>232</v>
      </c>
      <c r="M959" s="245" t="s">
        <v>233</v>
      </c>
      <c r="N959" s="245" t="s">
        <v>233</v>
      </c>
      <c r="O959" s="245" t="s">
        <v>233</v>
      </c>
      <c r="P959" s="245" t="s">
        <v>233</v>
      </c>
      <c r="Q959" s="245" t="s">
        <v>233</v>
      </c>
      <c r="R959" s="245" t="s">
        <v>406</v>
      </c>
      <c r="S959" s="245" t="s">
        <v>406</v>
      </c>
      <c r="T959" s="245" t="s">
        <v>406</v>
      </c>
      <c r="U959" s="245" t="s">
        <v>406</v>
      </c>
      <c r="V959" s="245" t="s">
        <v>406</v>
      </c>
      <c r="W959" s="245" t="s">
        <v>406</v>
      </c>
      <c r="X959" s="245" t="s">
        <v>406</v>
      </c>
      <c r="Y959" s="245" t="s">
        <v>406</v>
      </c>
      <c r="Z959" s="245" t="s">
        <v>406</v>
      </c>
      <c r="AA959" s="245" t="s">
        <v>406</v>
      </c>
      <c r="AB959" s="245" t="s">
        <v>406</v>
      </c>
      <c r="AC959" s="245" t="s">
        <v>406</v>
      </c>
      <c r="AD959" s="245" t="s">
        <v>406</v>
      </c>
      <c r="AE959" s="245" t="s">
        <v>406</v>
      </c>
      <c r="AF959" s="245" t="s">
        <v>406</v>
      </c>
      <c r="AG959" s="245" t="s">
        <v>406</v>
      </c>
      <c r="AH959" s="245" t="s">
        <v>406</v>
      </c>
      <c r="AI959" s="245" t="s">
        <v>406</v>
      </c>
      <c r="AJ959" s="245" t="s">
        <v>406</v>
      </c>
      <c r="AK959" s="245" t="s">
        <v>406</v>
      </c>
      <c r="AL959" s="245" t="s">
        <v>406</v>
      </c>
      <c r="AM959" s="245" t="s">
        <v>406</v>
      </c>
      <c r="AN959" s="245" t="s">
        <v>406</v>
      </c>
      <c r="AO959" s="245" t="s">
        <v>406</v>
      </c>
      <c r="AP959" s="245" t="s">
        <v>406</v>
      </c>
    </row>
    <row r="960" spans="1:42" x14ac:dyDescent="0.3">
      <c r="A960" s="245">
        <v>120622</v>
      </c>
      <c r="B960" s="245" t="s">
        <v>551</v>
      </c>
      <c r="C960" s="245" t="s">
        <v>234</v>
      </c>
      <c r="D960" s="245" t="s">
        <v>232</v>
      </c>
      <c r="E960" s="245" t="s">
        <v>232</v>
      </c>
      <c r="F960" s="245" t="s">
        <v>232</v>
      </c>
      <c r="G960" s="245" t="s">
        <v>232</v>
      </c>
      <c r="H960" s="245" t="s">
        <v>234</v>
      </c>
      <c r="I960" s="245" t="s">
        <v>232</v>
      </c>
      <c r="J960" s="245" t="s">
        <v>233</v>
      </c>
      <c r="K960" s="245" t="s">
        <v>233</v>
      </c>
      <c r="L960" s="245" t="s">
        <v>233</v>
      </c>
      <c r="M960" s="245" t="s">
        <v>233</v>
      </c>
      <c r="N960" s="245" t="s">
        <v>233</v>
      </c>
      <c r="O960" s="245" t="s">
        <v>233</v>
      </c>
      <c r="P960" s="245" t="s">
        <v>233</v>
      </c>
      <c r="Q960" s="245" t="s">
        <v>233</v>
      </c>
      <c r="R960" s="245" t="s">
        <v>406</v>
      </c>
      <c r="S960" s="245" t="s">
        <v>406</v>
      </c>
      <c r="T960" s="245" t="s">
        <v>406</v>
      </c>
      <c r="U960" s="245" t="s">
        <v>406</v>
      </c>
      <c r="V960" s="245" t="s">
        <v>406</v>
      </c>
      <c r="W960" s="245" t="s">
        <v>406</v>
      </c>
      <c r="X960" s="245" t="s">
        <v>406</v>
      </c>
      <c r="Y960" s="245" t="s">
        <v>406</v>
      </c>
      <c r="Z960" s="245" t="s">
        <v>406</v>
      </c>
      <c r="AA960" s="245" t="s">
        <v>406</v>
      </c>
      <c r="AB960" s="245" t="s">
        <v>406</v>
      </c>
      <c r="AC960" s="245" t="s">
        <v>406</v>
      </c>
      <c r="AD960" s="245" t="s">
        <v>406</v>
      </c>
      <c r="AE960" s="245" t="s">
        <v>406</v>
      </c>
      <c r="AF960" s="245" t="s">
        <v>406</v>
      </c>
      <c r="AG960" s="245" t="s">
        <v>406</v>
      </c>
      <c r="AH960" s="245" t="s">
        <v>406</v>
      </c>
      <c r="AI960" s="245" t="s">
        <v>406</v>
      </c>
      <c r="AJ960" s="245" t="s">
        <v>406</v>
      </c>
      <c r="AK960" s="245" t="s">
        <v>406</v>
      </c>
      <c r="AL960" s="245" t="s">
        <v>406</v>
      </c>
      <c r="AM960" s="245" t="s">
        <v>406</v>
      </c>
      <c r="AN960" s="245" t="s">
        <v>406</v>
      </c>
      <c r="AO960" s="245" t="s">
        <v>406</v>
      </c>
      <c r="AP960" s="245" t="s">
        <v>406</v>
      </c>
    </row>
    <row r="961" spans="1:42" x14ac:dyDescent="0.3">
      <c r="A961" s="245">
        <v>120715</v>
      </c>
      <c r="B961" s="245" t="s">
        <v>551</v>
      </c>
      <c r="C961" s="245" t="s">
        <v>232</v>
      </c>
      <c r="D961" s="245" t="s">
        <v>232</v>
      </c>
      <c r="E961" s="245" t="s">
        <v>232</v>
      </c>
      <c r="F961" s="245" t="s">
        <v>232</v>
      </c>
      <c r="G961" s="245" t="s">
        <v>232</v>
      </c>
      <c r="H961" s="245" t="s">
        <v>232</v>
      </c>
      <c r="I961" s="245" t="s">
        <v>234</v>
      </c>
      <c r="J961" s="245" t="s">
        <v>234</v>
      </c>
      <c r="K961" s="245" t="s">
        <v>232</v>
      </c>
      <c r="L961" s="245" t="s">
        <v>232</v>
      </c>
      <c r="M961" s="245" t="s">
        <v>233</v>
      </c>
      <c r="N961" s="245" t="s">
        <v>233</v>
      </c>
      <c r="O961" s="245" t="s">
        <v>233</v>
      </c>
      <c r="P961" s="245" t="s">
        <v>233</v>
      </c>
      <c r="Q961" s="245" t="s">
        <v>233</v>
      </c>
      <c r="R961" s="245" t="s">
        <v>406</v>
      </c>
      <c r="S961" s="245" t="s">
        <v>406</v>
      </c>
      <c r="T961" s="245" t="s">
        <v>406</v>
      </c>
      <c r="U961" s="245" t="s">
        <v>406</v>
      </c>
      <c r="V961" s="245" t="s">
        <v>406</v>
      </c>
      <c r="W961" s="245" t="s">
        <v>406</v>
      </c>
      <c r="X961" s="245" t="s">
        <v>406</v>
      </c>
      <c r="Y961" s="245" t="s">
        <v>406</v>
      </c>
      <c r="Z961" s="245" t="s">
        <v>406</v>
      </c>
      <c r="AA961" s="245" t="s">
        <v>406</v>
      </c>
      <c r="AB961" s="245" t="s">
        <v>406</v>
      </c>
      <c r="AC961" s="245" t="s">
        <v>406</v>
      </c>
      <c r="AD961" s="245" t="s">
        <v>406</v>
      </c>
      <c r="AE961" s="245" t="s">
        <v>406</v>
      </c>
      <c r="AF961" s="245" t="s">
        <v>406</v>
      </c>
      <c r="AG961" s="245" t="s">
        <v>406</v>
      </c>
      <c r="AH961" s="245" t="s">
        <v>406</v>
      </c>
      <c r="AI961" s="245" t="s">
        <v>406</v>
      </c>
      <c r="AJ961" s="245" t="s">
        <v>406</v>
      </c>
      <c r="AK961" s="245" t="s">
        <v>406</v>
      </c>
      <c r="AL961" s="245" t="s">
        <v>406</v>
      </c>
      <c r="AM961" s="245" t="s">
        <v>406</v>
      </c>
      <c r="AN961" s="245" t="s">
        <v>406</v>
      </c>
      <c r="AO961" s="245" t="s">
        <v>406</v>
      </c>
      <c r="AP961" s="245" t="s">
        <v>406</v>
      </c>
    </row>
    <row r="962" spans="1:42" x14ac:dyDescent="0.3">
      <c r="A962" s="245">
        <v>120776</v>
      </c>
      <c r="B962" s="245" t="s">
        <v>551</v>
      </c>
      <c r="C962" s="245" t="s">
        <v>232</v>
      </c>
      <c r="D962" s="245" t="s">
        <v>232</v>
      </c>
      <c r="E962" s="245" t="s">
        <v>232</v>
      </c>
      <c r="F962" s="245" t="s">
        <v>232</v>
      </c>
      <c r="G962" s="245" t="s">
        <v>232</v>
      </c>
      <c r="H962" s="245" t="s">
        <v>232</v>
      </c>
      <c r="I962" s="245" t="s">
        <v>232</v>
      </c>
      <c r="J962" s="245" t="s">
        <v>232</v>
      </c>
      <c r="K962" s="245" t="s">
        <v>232</v>
      </c>
      <c r="L962" s="245" t="s">
        <v>232</v>
      </c>
      <c r="M962" s="245" t="s">
        <v>233</v>
      </c>
      <c r="N962" s="245" t="s">
        <v>233</v>
      </c>
      <c r="O962" s="245" t="s">
        <v>233</v>
      </c>
      <c r="P962" s="245" t="s">
        <v>233</v>
      </c>
      <c r="Q962" s="245" t="s">
        <v>233</v>
      </c>
      <c r="R962" s="245" t="s">
        <v>406</v>
      </c>
      <c r="S962" s="245" t="s">
        <v>406</v>
      </c>
      <c r="T962" s="245" t="s">
        <v>406</v>
      </c>
      <c r="U962" s="245" t="s">
        <v>406</v>
      </c>
      <c r="V962" s="245" t="s">
        <v>406</v>
      </c>
      <c r="W962" s="245" t="s">
        <v>406</v>
      </c>
      <c r="X962" s="245" t="s">
        <v>406</v>
      </c>
      <c r="Y962" s="245" t="s">
        <v>406</v>
      </c>
      <c r="Z962" s="245" t="s">
        <v>406</v>
      </c>
      <c r="AA962" s="245" t="s">
        <v>406</v>
      </c>
      <c r="AB962" s="245" t="s">
        <v>406</v>
      </c>
      <c r="AC962" s="245" t="s">
        <v>406</v>
      </c>
      <c r="AD962" s="245" t="s">
        <v>406</v>
      </c>
      <c r="AE962" s="245" t="s">
        <v>406</v>
      </c>
      <c r="AF962" s="245" t="s">
        <v>406</v>
      </c>
      <c r="AG962" s="245" t="s">
        <v>406</v>
      </c>
      <c r="AH962" s="245" t="s">
        <v>406</v>
      </c>
      <c r="AI962" s="245" t="s">
        <v>406</v>
      </c>
      <c r="AJ962" s="245" t="s">
        <v>406</v>
      </c>
      <c r="AK962" s="245" t="s">
        <v>406</v>
      </c>
      <c r="AL962" s="245" t="s">
        <v>406</v>
      </c>
      <c r="AM962" s="245" t="s">
        <v>406</v>
      </c>
      <c r="AN962" s="245" t="s">
        <v>406</v>
      </c>
      <c r="AO962" s="245" t="s">
        <v>406</v>
      </c>
      <c r="AP962" s="245" t="s">
        <v>406</v>
      </c>
    </row>
    <row r="963" spans="1:42" x14ac:dyDescent="0.3">
      <c r="A963" s="245">
        <v>120918</v>
      </c>
      <c r="B963" s="245" t="s">
        <v>551</v>
      </c>
      <c r="C963" s="245" t="s">
        <v>234</v>
      </c>
      <c r="D963" s="245" t="s">
        <v>232</v>
      </c>
      <c r="E963" s="245" t="s">
        <v>234</v>
      </c>
      <c r="F963" s="245" t="s">
        <v>232</v>
      </c>
      <c r="G963" s="245" t="s">
        <v>234</v>
      </c>
      <c r="H963" s="245" t="s">
        <v>234</v>
      </c>
      <c r="I963" s="245" t="s">
        <v>232</v>
      </c>
      <c r="J963" s="245" t="s">
        <v>232</v>
      </c>
      <c r="K963" s="245" t="s">
        <v>232</v>
      </c>
      <c r="L963" s="245" t="s">
        <v>232</v>
      </c>
      <c r="M963" s="245" t="s">
        <v>233</v>
      </c>
      <c r="N963" s="245" t="s">
        <v>233</v>
      </c>
      <c r="O963" s="245" t="s">
        <v>233</v>
      </c>
      <c r="P963" s="245" t="s">
        <v>233</v>
      </c>
      <c r="Q963" s="245" t="s">
        <v>233</v>
      </c>
      <c r="R963" s="245" t="s">
        <v>406</v>
      </c>
      <c r="S963" s="245" t="s">
        <v>406</v>
      </c>
      <c r="T963" s="245" t="s">
        <v>406</v>
      </c>
      <c r="U963" s="245" t="s">
        <v>406</v>
      </c>
      <c r="V963" s="245" t="s">
        <v>406</v>
      </c>
      <c r="W963" s="245" t="s">
        <v>406</v>
      </c>
      <c r="X963" s="245" t="s">
        <v>406</v>
      </c>
      <c r="Y963" s="245" t="s">
        <v>406</v>
      </c>
      <c r="Z963" s="245" t="s">
        <v>406</v>
      </c>
      <c r="AA963" s="245" t="s">
        <v>406</v>
      </c>
      <c r="AB963" s="245" t="s">
        <v>406</v>
      </c>
      <c r="AC963" s="245" t="s">
        <v>406</v>
      </c>
      <c r="AD963" s="245" t="s">
        <v>406</v>
      </c>
      <c r="AE963" s="245" t="s">
        <v>406</v>
      </c>
      <c r="AF963" s="245" t="s">
        <v>406</v>
      </c>
      <c r="AG963" s="245" t="s">
        <v>406</v>
      </c>
      <c r="AH963" s="245" t="s">
        <v>406</v>
      </c>
      <c r="AI963" s="245" t="s">
        <v>406</v>
      </c>
      <c r="AJ963" s="245" t="s">
        <v>406</v>
      </c>
      <c r="AK963" s="245" t="s">
        <v>406</v>
      </c>
      <c r="AL963" s="245" t="s">
        <v>406</v>
      </c>
      <c r="AM963" s="245" t="s">
        <v>406</v>
      </c>
      <c r="AN963" s="245" t="s">
        <v>406</v>
      </c>
      <c r="AO963" s="245" t="s">
        <v>406</v>
      </c>
      <c r="AP963" s="245" t="s">
        <v>406</v>
      </c>
    </row>
    <row r="964" spans="1:42" x14ac:dyDescent="0.3">
      <c r="A964" s="245">
        <v>120970</v>
      </c>
      <c r="B964" s="245" t="s">
        <v>551</v>
      </c>
      <c r="C964" s="245" t="s">
        <v>234</v>
      </c>
      <c r="D964" s="245" t="s">
        <v>232</v>
      </c>
      <c r="E964" s="245" t="s">
        <v>232</v>
      </c>
      <c r="F964" s="245" t="s">
        <v>232</v>
      </c>
      <c r="G964" s="245" t="s">
        <v>232</v>
      </c>
      <c r="H964" s="245" t="s">
        <v>232</v>
      </c>
      <c r="I964" s="245" t="s">
        <v>234</v>
      </c>
      <c r="J964" s="245" t="s">
        <v>232</v>
      </c>
      <c r="K964" s="245" t="s">
        <v>232</v>
      </c>
      <c r="L964" s="245" t="s">
        <v>232</v>
      </c>
      <c r="M964" s="245" t="s">
        <v>233</v>
      </c>
      <c r="N964" s="245" t="s">
        <v>233</v>
      </c>
      <c r="O964" s="245" t="s">
        <v>233</v>
      </c>
      <c r="P964" s="245" t="s">
        <v>233</v>
      </c>
      <c r="Q964" s="245" t="s">
        <v>233</v>
      </c>
      <c r="R964" s="245" t="s">
        <v>406</v>
      </c>
      <c r="S964" s="245" t="s">
        <v>406</v>
      </c>
      <c r="T964" s="245" t="s">
        <v>406</v>
      </c>
      <c r="U964" s="245" t="s">
        <v>406</v>
      </c>
      <c r="V964" s="245" t="s">
        <v>406</v>
      </c>
      <c r="W964" s="245" t="s">
        <v>406</v>
      </c>
      <c r="X964" s="245" t="s">
        <v>406</v>
      </c>
      <c r="Y964" s="245" t="s">
        <v>406</v>
      </c>
      <c r="Z964" s="245" t="s">
        <v>406</v>
      </c>
      <c r="AA964" s="245" t="s">
        <v>406</v>
      </c>
      <c r="AB964" s="245" t="s">
        <v>406</v>
      </c>
      <c r="AC964" s="245" t="s">
        <v>406</v>
      </c>
      <c r="AD964" s="245" t="s">
        <v>406</v>
      </c>
      <c r="AE964" s="245" t="s">
        <v>406</v>
      </c>
      <c r="AF964" s="245" t="s">
        <v>406</v>
      </c>
      <c r="AG964" s="245" t="s">
        <v>406</v>
      </c>
      <c r="AH964" s="245" t="s">
        <v>406</v>
      </c>
      <c r="AI964" s="245" t="s">
        <v>406</v>
      </c>
      <c r="AJ964" s="245" t="s">
        <v>406</v>
      </c>
      <c r="AK964" s="245" t="s">
        <v>406</v>
      </c>
      <c r="AL964" s="245" t="s">
        <v>406</v>
      </c>
      <c r="AM964" s="245" t="s">
        <v>406</v>
      </c>
      <c r="AN964" s="245" t="s">
        <v>406</v>
      </c>
      <c r="AO964" s="245" t="s">
        <v>406</v>
      </c>
      <c r="AP964" s="245" t="s">
        <v>406</v>
      </c>
    </row>
    <row r="965" spans="1:42" x14ac:dyDescent="0.3">
      <c r="A965" s="245">
        <v>121071</v>
      </c>
      <c r="B965" s="245" t="s">
        <v>551</v>
      </c>
      <c r="C965" s="245" t="s">
        <v>232</v>
      </c>
      <c r="D965" s="245" t="s">
        <v>232</v>
      </c>
      <c r="E965" s="245" t="s">
        <v>232</v>
      </c>
      <c r="F965" s="245" t="s">
        <v>234</v>
      </c>
      <c r="G965" s="245" t="s">
        <v>232</v>
      </c>
      <c r="H965" s="245" t="s">
        <v>234</v>
      </c>
      <c r="I965" s="245" t="s">
        <v>234</v>
      </c>
      <c r="J965" s="245" t="s">
        <v>232</v>
      </c>
      <c r="K965" s="245" t="s">
        <v>234</v>
      </c>
      <c r="L965" s="245" t="s">
        <v>234</v>
      </c>
      <c r="M965" s="245" t="s">
        <v>233</v>
      </c>
      <c r="N965" s="245" t="s">
        <v>233</v>
      </c>
      <c r="O965" s="245" t="s">
        <v>233</v>
      </c>
      <c r="P965" s="245" t="s">
        <v>233</v>
      </c>
      <c r="Q965" s="245" t="s">
        <v>233</v>
      </c>
      <c r="R965" s="245" t="s">
        <v>406</v>
      </c>
      <c r="S965" s="245" t="s">
        <v>406</v>
      </c>
      <c r="T965" s="245" t="s">
        <v>406</v>
      </c>
      <c r="U965" s="245" t="s">
        <v>406</v>
      </c>
      <c r="V965" s="245" t="s">
        <v>406</v>
      </c>
      <c r="W965" s="245" t="s">
        <v>406</v>
      </c>
      <c r="X965" s="245" t="s">
        <v>406</v>
      </c>
      <c r="Y965" s="245" t="s">
        <v>406</v>
      </c>
      <c r="Z965" s="245" t="s">
        <v>406</v>
      </c>
      <c r="AA965" s="245" t="s">
        <v>406</v>
      </c>
      <c r="AB965" s="245" t="s">
        <v>406</v>
      </c>
      <c r="AC965" s="245" t="s">
        <v>406</v>
      </c>
      <c r="AD965" s="245" t="s">
        <v>406</v>
      </c>
      <c r="AE965" s="245" t="s">
        <v>406</v>
      </c>
      <c r="AF965" s="245" t="s">
        <v>406</v>
      </c>
      <c r="AG965" s="245" t="s">
        <v>406</v>
      </c>
      <c r="AH965" s="245" t="s">
        <v>406</v>
      </c>
      <c r="AI965" s="245" t="s">
        <v>406</v>
      </c>
      <c r="AJ965" s="245" t="s">
        <v>406</v>
      </c>
      <c r="AK965" s="245" t="s">
        <v>406</v>
      </c>
      <c r="AL965" s="245" t="s">
        <v>406</v>
      </c>
      <c r="AM965" s="245" t="s">
        <v>406</v>
      </c>
      <c r="AN965" s="245" t="s">
        <v>406</v>
      </c>
      <c r="AO965" s="245" t="s">
        <v>406</v>
      </c>
      <c r="AP965" s="245" t="s">
        <v>406</v>
      </c>
    </row>
    <row r="966" spans="1:42" x14ac:dyDescent="0.3">
      <c r="A966" s="245">
        <v>121327</v>
      </c>
      <c r="B966" s="245" t="s">
        <v>551</v>
      </c>
      <c r="C966" s="245" t="s">
        <v>234</v>
      </c>
      <c r="D966" s="245" t="s">
        <v>232</v>
      </c>
      <c r="E966" s="245" t="s">
        <v>232</v>
      </c>
      <c r="F966" s="245" t="s">
        <v>232</v>
      </c>
      <c r="G966" s="245" t="s">
        <v>232</v>
      </c>
      <c r="H966" s="245" t="s">
        <v>234</v>
      </c>
      <c r="I966" s="245" t="s">
        <v>233</v>
      </c>
      <c r="J966" s="245" t="s">
        <v>233</v>
      </c>
      <c r="K966" s="245" t="s">
        <v>232</v>
      </c>
      <c r="L966" s="245" t="s">
        <v>234</v>
      </c>
      <c r="M966" s="245" t="s">
        <v>233</v>
      </c>
      <c r="N966" s="245" t="s">
        <v>233</v>
      </c>
      <c r="O966" s="245" t="s">
        <v>233</v>
      </c>
      <c r="P966" s="245" t="s">
        <v>233</v>
      </c>
      <c r="Q966" s="245" t="s">
        <v>233</v>
      </c>
      <c r="R966" s="245" t="s">
        <v>406</v>
      </c>
      <c r="S966" s="245" t="s">
        <v>406</v>
      </c>
      <c r="T966" s="245" t="s">
        <v>406</v>
      </c>
      <c r="U966" s="245" t="s">
        <v>406</v>
      </c>
      <c r="V966" s="245" t="s">
        <v>406</v>
      </c>
      <c r="W966" s="245" t="s">
        <v>406</v>
      </c>
      <c r="X966" s="245" t="s">
        <v>406</v>
      </c>
      <c r="Y966" s="245" t="s">
        <v>406</v>
      </c>
      <c r="Z966" s="245" t="s">
        <v>406</v>
      </c>
      <c r="AA966" s="245" t="s">
        <v>406</v>
      </c>
      <c r="AB966" s="245" t="s">
        <v>406</v>
      </c>
      <c r="AC966" s="245" t="s">
        <v>406</v>
      </c>
      <c r="AD966" s="245" t="s">
        <v>406</v>
      </c>
      <c r="AE966" s="245" t="s">
        <v>406</v>
      </c>
      <c r="AF966" s="245" t="s">
        <v>406</v>
      </c>
      <c r="AG966" s="245" t="s">
        <v>406</v>
      </c>
      <c r="AH966" s="245" t="s">
        <v>406</v>
      </c>
      <c r="AI966" s="245" t="s">
        <v>406</v>
      </c>
      <c r="AJ966" s="245" t="s">
        <v>406</v>
      </c>
      <c r="AK966" s="245" t="s">
        <v>406</v>
      </c>
      <c r="AL966" s="245" t="s">
        <v>406</v>
      </c>
      <c r="AM966" s="245" t="s">
        <v>406</v>
      </c>
      <c r="AN966" s="245" t="s">
        <v>406</v>
      </c>
      <c r="AO966" s="245" t="s">
        <v>406</v>
      </c>
      <c r="AP966" s="245" t="s">
        <v>406</v>
      </c>
    </row>
    <row r="967" spans="1:42" x14ac:dyDescent="0.3">
      <c r="A967" s="245">
        <v>121363</v>
      </c>
      <c r="B967" s="245" t="s">
        <v>551</v>
      </c>
      <c r="C967" s="245" t="s">
        <v>232</v>
      </c>
      <c r="D967" s="245" t="s">
        <v>232</v>
      </c>
      <c r="E967" s="245" t="s">
        <v>232</v>
      </c>
      <c r="F967" s="245" t="s">
        <v>232</v>
      </c>
      <c r="G967" s="245" t="s">
        <v>232</v>
      </c>
      <c r="H967" s="245" t="s">
        <v>232</v>
      </c>
      <c r="I967" s="245" t="s">
        <v>234</v>
      </c>
      <c r="J967" s="245" t="s">
        <v>232</v>
      </c>
      <c r="K967" s="245" t="s">
        <v>234</v>
      </c>
      <c r="L967" s="245" t="s">
        <v>232</v>
      </c>
      <c r="M967" s="245" t="s">
        <v>233</v>
      </c>
      <c r="N967" s="245" t="s">
        <v>233</v>
      </c>
      <c r="O967" s="245" t="s">
        <v>233</v>
      </c>
      <c r="P967" s="245" t="s">
        <v>233</v>
      </c>
      <c r="Q967" s="245" t="s">
        <v>233</v>
      </c>
      <c r="R967" s="245" t="s">
        <v>406</v>
      </c>
      <c r="S967" s="245" t="s">
        <v>406</v>
      </c>
      <c r="T967" s="245" t="s">
        <v>406</v>
      </c>
      <c r="U967" s="245" t="s">
        <v>406</v>
      </c>
      <c r="V967" s="245" t="s">
        <v>406</v>
      </c>
      <c r="W967" s="245" t="s">
        <v>406</v>
      </c>
      <c r="X967" s="245" t="s">
        <v>406</v>
      </c>
      <c r="Y967" s="245" t="s">
        <v>406</v>
      </c>
      <c r="Z967" s="245" t="s">
        <v>406</v>
      </c>
      <c r="AA967" s="245" t="s">
        <v>406</v>
      </c>
      <c r="AB967" s="245" t="s">
        <v>406</v>
      </c>
      <c r="AC967" s="245" t="s">
        <v>406</v>
      </c>
      <c r="AD967" s="245" t="s">
        <v>406</v>
      </c>
      <c r="AE967" s="245" t="s">
        <v>406</v>
      </c>
      <c r="AF967" s="245" t="s">
        <v>406</v>
      </c>
      <c r="AG967" s="245" t="s">
        <v>406</v>
      </c>
      <c r="AH967" s="245" t="s">
        <v>406</v>
      </c>
      <c r="AI967" s="245" t="s">
        <v>406</v>
      </c>
      <c r="AJ967" s="245" t="s">
        <v>406</v>
      </c>
      <c r="AK967" s="245" t="s">
        <v>406</v>
      </c>
      <c r="AL967" s="245" t="s">
        <v>406</v>
      </c>
      <c r="AM967" s="245" t="s">
        <v>406</v>
      </c>
      <c r="AN967" s="245" t="s">
        <v>406</v>
      </c>
      <c r="AO967" s="245" t="s">
        <v>406</v>
      </c>
      <c r="AP967" s="245" t="s">
        <v>406</v>
      </c>
    </row>
    <row r="968" spans="1:42" x14ac:dyDescent="0.3">
      <c r="A968" s="245">
        <v>121541</v>
      </c>
      <c r="B968" s="245" t="s">
        <v>551</v>
      </c>
      <c r="C968" s="245" t="s">
        <v>234</v>
      </c>
      <c r="D968" s="245" t="s">
        <v>232</v>
      </c>
      <c r="E968" s="245" t="s">
        <v>232</v>
      </c>
      <c r="F968" s="245" t="s">
        <v>234</v>
      </c>
      <c r="G968" s="245" t="s">
        <v>232</v>
      </c>
      <c r="H968" s="245" t="s">
        <v>234</v>
      </c>
      <c r="I968" s="245" t="s">
        <v>232</v>
      </c>
      <c r="J968" s="245" t="s">
        <v>234</v>
      </c>
      <c r="K968" s="245" t="s">
        <v>234</v>
      </c>
      <c r="L968" s="245" t="s">
        <v>234</v>
      </c>
      <c r="M968" s="245" t="s">
        <v>233</v>
      </c>
      <c r="N968" s="245" t="s">
        <v>233</v>
      </c>
      <c r="O968" s="245" t="s">
        <v>233</v>
      </c>
      <c r="P968" s="245" t="s">
        <v>233</v>
      </c>
      <c r="Q968" s="245" t="s">
        <v>233</v>
      </c>
      <c r="R968" s="245" t="s">
        <v>406</v>
      </c>
      <c r="S968" s="245" t="s">
        <v>406</v>
      </c>
      <c r="T968" s="245" t="s">
        <v>406</v>
      </c>
      <c r="U968" s="245" t="s">
        <v>406</v>
      </c>
      <c r="V968" s="245" t="s">
        <v>406</v>
      </c>
      <c r="W968" s="245" t="s">
        <v>406</v>
      </c>
      <c r="X968" s="245" t="s">
        <v>406</v>
      </c>
      <c r="Y968" s="245" t="s">
        <v>406</v>
      </c>
      <c r="Z968" s="245" t="s">
        <v>406</v>
      </c>
      <c r="AA968" s="245" t="s">
        <v>406</v>
      </c>
      <c r="AB968" s="245" t="s">
        <v>406</v>
      </c>
      <c r="AC968" s="245" t="s">
        <v>406</v>
      </c>
      <c r="AD968" s="245" t="s">
        <v>406</v>
      </c>
      <c r="AE968" s="245" t="s">
        <v>406</v>
      </c>
      <c r="AF968" s="245" t="s">
        <v>406</v>
      </c>
      <c r="AG968" s="245" t="s">
        <v>406</v>
      </c>
      <c r="AH968" s="245" t="s">
        <v>406</v>
      </c>
      <c r="AI968" s="245" t="s">
        <v>406</v>
      </c>
      <c r="AJ968" s="245" t="s">
        <v>406</v>
      </c>
      <c r="AK968" s="245" t="s">
        <v>406</v>
      </c>
      <c r="AL968" s="245" t="s">
        <v>406</v>
      </c>
      <c r="AM968" s="245" t="s">
        <v>406</v>
      </c>
      <c r="AN968" s="245" t="s">
        <v>406</v>
      </c>
      <c r="AO968" s="245" t="s">
        <v>406</v>
      </c>
      <c r="AP968" s="245" t="s">
        <v>406</v>
      </c>
    </row>
    <row r="969" spans="1:42" x14ac:dyDescent="0.3">
      <c r="A969" s="245">
        <v>121619</v>
      </c>
      <c r="B969" s="245" t="s">
        <v>551</v>
      </c>
      <c r="C969" s="245" t="s">
        <v>234</v>
      </c>
      <c r="D969" s="245" t="s">
        <v>232</v>
      </c>
      <c r="E969" s="245" t="s">
        <v>232</v>
      </c>
      <c r="F969" s="245" t="s">
        <v>232</v>
      </c>
      <c r="G969" s="245" t="s">
        <v>232</v>
      </c>
      <c r="H969" s="245" t="s">
        <v>234</v>
      </c>
      <c r="I969" s="245" t="s">
        <v>234</v>
      </c>
      <c r="J969" s="245" t="s">
        <v>234</v>
      </c>
      <c r="K969" s="245" t="s">
        <v>234</v>
      </c>
      <c r="L969" s="245" t="s">
        <v>234</v>
      </c>
      <c r="M969" s="245" t="s">
        <v>233</v>
      </c>
      <c r="N969" s="245" t="s">
        <v>233</v>
      </c>
      <c r="O969" s="245" t="s">
        <v>233</v>
      </c>
      <c r="P969" s="245" t="s">
        <v>233</v>
      </c>
      <c r="Q969" s="245" t="s">
        <v>233</v>
      </c>
      <c r="R969" s="245" t="s">
        <v>406</v>
      </c>
      <c r="S969" s="245" t="s">
        <v>406</v>
      </c>
      <c r="T969" s="245" t="s">
        <v>406</v>
      </c>
      <c r="U969" s="245" t="s">
        <v>406</v>
      </c>
      <c r="V969" s="245" t="s">
        <v>406</v>
      </c>
      <c r="W969" s="245" t="s">
        <v>406</v>
      </c>
      <c r="X969" s="245" t="s">
        <v>406</v>
      </c>
      <c r="Y969" s="245" t="s">
        <v>406</v>
      </c>
      <c r="Z969" s="245" t="s">
        <v>406</v>
      </c>
      <c r="AA969" s="245" t="s">
        <v>406</v>
      </c>
      <c r="AB969" s="245" t="s">
        <v>406</v>
      </c>
      <c r="AC969" s="245" t="s">
        <v>406</v>
      </c>
      <c r="AD969" s="245" t="s">
        <v>406</v>
      </c>
      <c r="AE969" s="245" t="s">
        <v>406</v>
      </c>
      <c r="AF969" s="245" t="s">
        <v>406</v>
      </c>
      <c r="AG969" s="245" t="s">
        <v>406</v>
      </c>
      <c r="AH969" s="245" t="s">
        <v>406</v>
      </c>
      <c r="AI969" s="245" t="s">
        <v>406</v>
      </c>
      <c r="AJ969" s="245" t="s">
        <v>406</v>
      </c>
      <c r="AK969" s="245" t="s">
        <v>406</v>
      </c>
      <c r="AL969" s="245" t="s">
        <v>406</v>
      </c>
      <c r="AM969" s="245" t="s">
        <v>406</v>
      </c>
      <c r="AN969" s="245" t="s">
        <v>406</v>
      </c>
      <c r="AO969" s="245" t="s">
        <v>406</v>
      </c>
      <c r="AP969" s="245" t="s">
        <v>406</v>
      </c>
    </row>
    <row r="970" spans="1:42" x14ac:dyDescent="0.3">
      <c r="A970" s="245">
        <v>121632</v>
      </c>
      <c r="B970" s="245" t="s">
        <v>551</v>
      </c>
      <c r="C970" s="245" t="s">
        <v>234</v>
      </c>
      <c r="D970" s="245" t="s">
        <v>232</v>
      </c>
      <c r="E970" s="245" t="s">
        <v>232</v>
      </c>
      <c r="F970" s="245" t="s">
        <v>232</v>
      </c>
      <c r="G970" s="245" t="s">
        <v>234</v>
      </c>
      <c r="H970" s="245" t="s">
        <v>234</v>
      </c>
      <c r="I970" s="245" t="s">
        <v>232</v>
      </c>
      <c r="J970" s="245" t="s">
        <v>232</v>
      </c>
      <c r="K970" s="245" t="s">
        <v>232</v>
      </c>
      <c r="L970" s="245" t="s">
        <v>233</v>
      </c>
      <c r="M970" s="245" t="s">
        <v>233</v>
      </c>
      <c r="N970" s="245" t="s">
        <v>233</v>
      </c>
      <c r="O970" s="245" t="s">
        <v>233</v>
      </c>
      <c r="P970" s="245" t="s">
        <v>233</v>
      </c>
      <c r="Q970" s="245" t="s">
        <v>233</v>
      </c>
      <c r="R970" s="245" t="s">
        <v>406</v>
      </c>
      <c r="S970" s="245" t="s">
        <v>406</v>
      </c>
      <c r="T970" s="245" t="s">
        <v>406</v>
      </c>
      <c r="U970" s="245" t="s">
        <v>406</v>
      </c>
      <c r="V970" s="245" t="s">
        <v>406</v>
      </c>
      <c r="W970" s="245" t="s">
        <v>406</v>
      </c>
      <c r="X970" s="245" t="s">
        <v>406</v>
      </c>
      <c r="Y970" s="245" t="s">
        <v>406</v>
      </c>
      <c r="Z970" s="245" t="s">
        <v>406</v>
      </c>
      <c r="AA970" s="245" t="s">
        <v>406</v>
      </c>
      <c r="AB970" s="245" t="s">
        <v>406</v>
      </c>
      <c r="AC970" s="245" t="s">
        <v>406</v>
      </c>
      <c r="AD970" s="245" t="s">
        <v>406</v>
      </c>
      <c r="AE970" s="245" t="s">
        <v>406</v>
      </c>
      <c r="AF970" s="245" t="s">
        <v>406</v>
      </c>
      <c r="AG970" s="245" t="s">
        <v>406</v>
      </c>
      <c r="AH970" s="245" t="s">
        <v>406</v>
      </c>
      <c r="AI970" s="245" t="s">
        <v>406</v>
      </c>
      <c r="AJ970" s="245" t="s">
        <v>406</v>
      </c>
      <c r="AK970" s="245" t="s">
        <v>406</v>
      </c>
      <c r="AL970" s="245" t="s">
        <v>406</v>
      </c>
      <c r="AM970" s="245" t="s">
        <v>406</v>
      </c>
      <c r="AN970" s="245" t="s">
        <v>406</v>
      </c>
      <c r="AO970" s="245" t="s">
        <v>406</v>
      </c>
      <c r="AP970" s="245" t="s">
        <v>406</v>
      </c>
    </row>
    <row r="971" spans="1:42" x14ac:dyDescent="0.3">
      <c r="A971" s="245">
        <v>121652</v>
      </c>
      <c r="B971" s="245" t="s">
        <v>551</v>
      </c>
      <c r="C971" s="245" t="s">
        <v>234</v>
      </c>
      <c r="D971" s="245" t="s">
        <v>233</v>
      </c>
      <c r="E971" s="245" t="s">
        <v>234</v>
      </c>
      <c r="F971" s="245" t="s">
        <v>234</v>
      </c>
      <c r="G971" s="245" t="s">
        <v>233</v>
      </c>
      <c r="H971" s="245" t="s">
        <v>234</v>
      </c>
      <c r="I971" s="245" t="s">
        <v>234</v>
      </c>
      <c r="J971" s="245" t="s">
        <v>232</v>
      </c>
      <c r="K971" s="245" t="s">
        <v>234</v>
      </c>
      <c r="L971" s="245" t="s">
        <v>234</v>
      </c>
      <c r="M971" s="245" t="s">
        <v>233</v>
      </c>
      <c r="N971" s="245" t="s">
        <v>233</v>
      </c>
      <c r="O971" s="245" t="s">
        <v>233</v>
      </c>
      <c r="P971" s="245" t="s">
        <v>233</v>
      </c>
      <c r="Q971" s="245" t="s">
        <v>233</v>
      </c>
      <c r="R971" s="245" t="s">
        <v>406</v>
      </c>
      <c r="S971" s="245" t="s">
        <v>406</v>
      </c>
      <c r="T971" s="245" t="s">
        <v>406</v>
      </c>
      <c r="U971" s="245" t="s">
        <v>406</v>
      </c>
      <c r="V971" s="245" t="s">
        <v>406</v>
      </c>
      <c r="W971" s="245" t="s">
        <v>406</v>
      </c>
      <c r="X971" s="245" t="s">
        <v>406</v>
      </c>
      <c r="Y971" s="245" t="s">
        <v>406</v>
      </c>
      <c r="Z971" s="245" t="s">
        <v>406</v>
      </c>
      <c r="AA971" s="245" t="s">
        <v>406</v>
      </c>
      <c r="AB971" s="245" t="s">
        <v>406</v>
      </c>
      <c r="AC971" s="245" t="s">
        <v>406</v>
      </c>
      <c r="AD971" s="245" t="s">
        <v>406</v>
      </c>
      <c r="AE971" s="245" t="s">
        <v>406</v>
      </c>
      <c r="AF971" s="245" t="s">
        <v>406</v>
      </c>
      <c r="AG971" s="245" t="s">
        <v>406</v>
      </c>
      <c r="AH971" s="245" t="s">
        <v>406</v>
      </c>
      <c r="AI971" s="245" t="s">
        <v>406</v>
      </c>
      <c r="AJ971" s="245" t="s">
        <v>406</v>
      </c>
      <c r="AK971" s="245" t="s">
        <v>406</v>
      </c>
      <c r="AL971" s="245" t="s">
        <v>406</v>
      </c>
      <c r="AM971" s="245" t="s">
        <v>406</v>
      </c>
      <c r="AN971" s="245" t="s">
        <v>406</v>
      </c>
      <c r="AO971" s="245" t="s">
        <v>406</v>
      </c>
      <c r="AP971" s="245" t="s">
        <v>406</v>
      </c>
    </row>
    <row r="972" spans="1:42" x14ac:dyDescent="0.3">
      <c r="A972" s="245">
        <v>121663</v>
      </c>
      <c r="B972" s="245" t="s">
        <v>551</v>
      </c>
      <c r="C972" s="245" t="s">
        <v>234</v>
      </c>
      <c r="D972" s="245" t="s">
        <v>232</v>
      </c>
      <c r="E972" s="245" t="s">
        <v>232</v>
      </c>
      <c r="F972" s="245" t="s">
        <v>232</v>
      </c>
      <c r="G972" s="245" t="s">
        <v>232</v>
      </c>
      <c r="H972" s="245" t="s">
        <v>234</v>
      </c>
      <c r="I972" s="245" t="s">
        <v>232</v>
      </c>
      <c r="J972" s="245" t="s">
        <v>234</v>
      </c>
      <c r="K972" s="245" t="s">
        <v>234</v>
      </c>
      <c r="L972" s="245" t="s">
        <v>232</v>
      </c>
      <c r="M972" s="245" t="s">
        <v>233</v>
      </c>
      <c r="N972" s="245" t="s">
        <v>233</v>
      </c>
      <c r="O972" s="245" t="s">
        <v>233</v>
      </c>
      <c r="P972" s="245" t="s">
        <v>233</v>
      </c>
      <c r="Q972" s="245" t="s">
        <v>233</v>
      </c>
      <c r="R972" s="245" t="s">
        <v>406</v>
      </c>
      <c r="S972" s="245" t="s">
        <v>406</v>
      </c>
      <c r="T972" s="245" t="s">
        <v>406</v>
      </c>
      <c r="U972" s="245" t="s">
        <v>406</v>
      </c>
      <c r="V972" s="245" t="s">
        <v>406</v>
      </c>
      <c r="W972" s="245" t="s">
        <v>406</v>
      </c>
      <c r="X972" s="245" t="s">
        <v>406</v>
      </c>
      <c r="Y972" s="245" t="s">
        <v>406</v>
      </c>
      <c r="Z972" s="245" t="s">
        <v>406</v>
      </c>
      <c r="AA972" s="245" t="s">
        <v>406</v>
      </c>
      <c r="AB972" s="245" t="s">
        <v>406</v>
      </c>
      <c r="AC972" s="245" t="s">
        <v>406</v>
      </c>
      <c r="AD972" s="245" t="s">
        <v>406</v>
      </c>
      <c r="AE972" s="245" t="s">
        <v>406</v>
      </c>
      <c r="AF972" s="245" t="s">
        <v>406</v>
      </c>
      <c r="AG972" s="245" t="s">
        <v>406</v>
      </c>
      <c r="AH972" s="245" t="s">
        <v>406</v>
      </c>
      <c r="AI972" s="245" t="s">
        <v>406</v>
      </c>
      <c r="AJ972" s="245" t="s">
        <v>406</v>
      </c>
      <c r="AK972" s="245" t="s">
        <v>406</v>
      </c>
      <c r="AL972" s="245" t="s">
        <v>406</v>
      </c>
      <c r="AM972" s="245" t="s">
        <v>406</v>
      </c>
      <c r="AN972" s="245" t="s">
        <v>406</v>
      </c>
      <c r="AO972" s="245" t="s">
        <v>406</v>
      </c>
      <c r="AP972" s="245" t="s">
        <v>406</v>
      </c>
    </row>
    <row r="973" spans="1:42" x14ac:dyDescent="0.3">
      <c r="A973" s="245">
        <v>121797</v>
      </c>
      <c r="B973" s="245" t="s">
        <v>551</v>
      </c>
      <c r="C973" s="245" t="s">
        <v>234</v>
      </c>
      <c r="D973" s="245" t="s">
        <v>234</v>
      </c>
      <c r="E973" s="245" t="s">
        <v>234</v>
      </c>
      <c r="F973" s="245" t="s">
        <v>232</v>
      </c>
      <c r="G973" s="245" t="s">
        <v>234</v>
      </c>
      <c r="H973" s="245" t="s">
        <v>234</v>
      </c>
      <c r="I973" s="245" t="s">
        <v>234</v>
      </c>
      <c r="J973" s="245" t="s">
        <v>234</v>
      </c>
      <c r="K973" s="245" t="s">
        <v>234</v>
      </c>
      <c r="L973" s="245" t="s">
        <v>233</v>
      </c>
      <c r="M973" s="245" t="s">
        <v>233</v>
      </c>
      <c r="N973" s="245" t="s">
        <v>233</v>
      </c>
      <c r="O973" s="245" t="s">
        <v>233</v>
      </c>
      <c r="P973" s="245" t="s">
        <v>233</v>
      </c>
      <c r="Q973" s="245" t="s">
        <v>233</v>
      </c>
      <c r="R973" s="245" t="s">
        <v>406</v>
      </c>
      <c r="S973" s="245" t="s">
        <v>406</v>
      </c>
      <c r="T973" s="245" t="s">
        <v>406</v>
      </c>
      <c r="U973" s="245" t="s">
        <v>406</v>
      </c>
      <c r="V973" s="245" t="s">
        <v>406</v>
      </c>
      <c r="W973" s="245" t="s">
        <v>406</v>
      </c>
      <c r="X973" s="245" t="s">
        <v>406</v>
      </c>
      <c r="Y973" s="245" t="s">
        <v>406</v>
      </c>
      <c r="Z973" s="245" t="s">
        <v>406</v>
      </c>
      <c r="AA973" s="245" t="s">
        <v>406</v>
      </c>
      <c r="AB973" s="245" t="s">
        <v>406</v>
      </c>
      <c r="AC973" s="245" t="s">
        <v>406</v>
      </c>
      <c r="AD973" s="245" t="s">
        <v>406</v>
      </c>
      <c r="AE973" s="245" t="s">
        <v>406</v>
      </c>
      <c r="AF973" s="245" t="s">
        <v>406</v>
      </c>
      <c r="AG973" s="245" t="s">
        <v>406</v>
      </c>
      <c r="AH973" s="245" t="s">
        <v>406</v>
      </c>
      <c r="AI973" s="245" t="s">
        <v>406</v>
      </c>
      <c r="AJ973" s="245" t="s">
        <v>406</v>
      </c>
      <c r="AK973" s="245" t="s">
        <v>406</v>
      </c>
      <c r="AL973" s="245" t="s">
        <v>406</v>
      </c>
      <c r="AM973" s="245" t="s">
        <v>406</v>
      </c>
      <c r="AN973" s="245" t="s">
        <v>406</v>
      </c>
      <c r="AO973" s="245" t="s">
        <v>406</v>
      </c>
      <c r="AP973" s="245" t="s">
        <v>406</v>
      </c>
    </row>
    <row r="974" spans="1:42" x14ac:dyDescent="0.3">
      <c r="A974" s="245">
        <v>121882</v>
      </c>
      <c r="B974" s="245" t="s">
        <v>551</v>
      </c>
      <c r="C974" s="245" t="s">
        <v>232</v>
      </c>
      <c r="D974" s="245" t="s">
        <v>232</v>
      </c>
      <c r="E974" s="245" t="s">
        <v>232</v>
      </c>
      <c r="F974" s="245" t="s">
        <v>232</v>
      </c>
      <c r="G974" s="245" t="s">
        <v>232</v>
      </c>
      <c r="H974" s="245" t="s">
        <v>232</v>
      </c>
      <c r="I974" s="245" t="s">
        <v>234</v>
      </c>
      <c r="J974" s="245" t="s">
        <v>232</v>
      </c>
      <c r="K974" s="245" t="s">
        <v>232</v>
      </c>
      <c r="L974" s="245" t="s">
        <v>234</v>
      </c>
      <c r="M974" s="245" t="s">
        <v>233</v>
      </c>
      <c r="N974" s="245" t="s">
        <v>233</v>
      </c>
      <c r="O974" s="245" t="s">
        <v>233</v>
      </c>
      <c r="P974" s="245" t="s">
        <v>233</v>
      </c>
      <c r="Q974" s="245" t="s">
        <v>233</v>
      </c>
      <c r="R974" s="245" t="s">
        <v>406</v>
      </c>
      <c r="S974" s="245" t="s">
        <v>406</v>
      </c>
      <c r="T974" s="245" t="s">
        <v>406</v>
      </c>
      <c r="U974" s="245" t="s">
        <v>406</v>
      </c>
      <c r="V974" s="245" t="s">
        <v>406</v>
      </c>
      <c r="W974" s="245" t="s">
        <v>406</v>
      </c>
      <c r="X974" s="245" t="s">
        <v>406</v>
      </c>
      <c r="Y974" s="245" t="s">
        <v>406</v>
      </c>
      <c r="Z974" s="245" t="s">
        <v>406</v>
      </c>
      <c r="AA974" s="245" t="s">
        <v>406</v>
      </c>
      <c r="AB974" s="245" t="s">
        <v>406</v>
      </c>
      <c r="AC974" s="245" t="s">
        <v>406</v>
      </c>
      <c r="AD974" s="245" t="s">
        <v>406</v>
      </c>
      <c r="AE974" s="245" t="s">
        <v>406</v>
      </c>
      <c r="AF974" s="245" t="s">
        <v>406</v>
      </c>
      <c r="AG974" s="245" t="s">
        <v>406</v>
      </c>
      <c r="AH974" s="245" t="s">
        <v>406</v>
      </c>
      <c r="AI974" s="245" t="s">
        <v>406</v>
      </c>
      <c r="AJ974" s="245" t="s">
        <v>406</v>
      </c>
      <c r="AK974" s="245" t="s">
        <v>406</v>
      </c>
      <c r="AL974" s="245" t="s">
        <v>406</v>
      </c>
      <c r="AM974" s="245" t="s">
        <v>406</v>
      </c>
      <c r="AN974" s="245" t="s">
        <v>406</v>
      </c>
      <c r="AO974" s="245" t="s">
        <v>406</v>
      </c>
      <c r="AP974" s="245" t="s">
        <v>406</v>
      </c>
    </row>
    <row r="975" spans="1:42" x14ac:dyDescent="0.3">
      <c r="A975" s="245">
        <v>121921</v>
      </c>
      <c r="B975" s="245" t="s">
        <v>551</v>
      </c>
      <c r="C975" s="245" t="s">
        <v>232</v>
      </c>
      <c r="D975" s="245" t="s">
        <v>232</v>
      </c>
      <c r="E975" s="245" t="s">
        <v>232</v>
      </c>
      <c r="F975" s="245" t="s">
        <v>232</v>
      </c>
      <c r="G975" s="245" t="s">
        <v>234</v>
      </c>
      <c r="H975" s="245" t="s">
        <v>234</v>
      </c>
      <c r="I975" s="245" t="s">
        <v>233</v>
      </c>
      <c r="J975" s="245" t="s">
        <v>234</v>
      </c>
      <c r="K975" s="245" t="s">
        <v>234</v>
      </c>
      <c r="L975" s="245" t="s">
        <v>234</v>
      </c>
      <c r="M975" s="245" t="s">
        <v>233</v>
      </c>
      <c r="N975" s="245" t="s">
        <v>233</v>
      </c>
      <c r="O975" s="245" t="s">
        <v>233</v>
      </c>
      <c r="P975" s="245" t="s">
        <v>233</v>
      </c>
      <c r="Q975" s="245" t="s">
        <v>233</v>
      </c>
      <c r="R975" s="245" t="s">
        <v>406</v>
      </c>
      <c r="S975" s="245" t="s">
        <v>406</v>
      </c>
      <c r="T975" s="245" t="s">
        <v>406</v>
      </c>
      <c r="U975" s="245" t="s">
        <v>406</v>
      </c>
      <c r="V975" s="245" t="s">
        <v>406</v>
      </c>
      <c r="W975" s="245" t="s">
        <v>406</v>
      </c>
      <c r="X975" s="245" t="s">
        <v>406</v>
      </c>
      <c r="Y975" s="245" t="s">
        <v>406</v>
      </c>
      <c r="Z975" s="245" t="s">
        <v>406</v>
      </c>
      <c r="AA975" s="245" t="s">
        <v>406</v>
      </c>
      <c r="AB975" s="245" t="s">
        <v>406</v>
      </c>
      <c r="AC975" s="245" t="s">
        <v>406</v>
      </c>
      <c r="AD975" s="245" t="s">
        <v>406</v>
      </c>
      <c r="AE975" s="245" t="s">
        <v>406</v>
      </c>
      <c r="AF975" s="245" t="s">
        <v>406</v>
      </c>
      <c r="AG975" s="245" t="s">
        <v>406</v>
      </c>
      <c r="AH975" s="245" t="s">
        <v>406</v>
      </c>
      <c r="AI975" s="245" t="s">
        <v>406</v>
      </c>
      <c r="AJ975" s="245" t="s">
        <v>406</v>
      </c>
      <c r="AK975" s="245" t="s">
        <v>406</v>
      </c>
      <c r="AL975" s="245" t="s">
        <v>406</v>
      </c>
      <c r="AM975" s="245" t="s">
        <v>406</v>
      </c>
      <c r="AN975" s="245" t="s">
        <v>406</v>
      </c>
      <c r="AO975" s="245" t="s">
        <v>406</v>
      </c>
      <c r="AP975" s="245" t="s">
        <v>406</v>
      </c>
    </row>
    <row r="976" spans="1:42" x14ac:dyDescent="0.3">
      <c r="A976" s="245">
        <v>121923</v>
      </c>
      <c r="B976" s="245" t="s">
        <v>551</v>
      </c>
      <c r="C976" s="245" t="s">
        <v>234</v>
      </c>
      <c r="D976" s="245" t="s">
        <v>232</v>
      </c>
      <c r="E976" s="245" t="s">
        <v>232</v>
      </c>
      <c r="F976" s="245" t="s">
        <v>232</v>
      </c>
      <c r="G976" s="245" t="s">
        <v>232</v>
      </c>
      <c r="H976" s="245" t="s">
        <v>234</v>
      </c>
      <c r="I976" s="245" t="s">
        <v>232</v>
      </c>
      <c r="J976" s="245" t="s">
        <v>232</v>
      </c>
      <c r="K976" s="245" t="s">
        <v>232</v>
      </c>
      <c r="L976" s="245" t="s">
        <v>232</v>
      </c>
      <c r="M976" s="245" t="s">
        <v>233</v>
      </c>
      <c r="N976" s="245" t="s">
        <v>233</v>
      </c>
      <c r="O976" s="245" t="s">
        <v>233</v>
      </c>
      <c r="P976" s="245" t="s">
        <v>233</v>
      </c>
      <c r="Q976" s="245" t="s">
        <v>233</v>
      </c>
      <c r="R976" s="245" t="s">
        <v>406</v>
      </c>
      <c r="S976" s="245" t="s">
        <v>406</v>
      </c>
      <c r="T976" s="245" t="s">
        <v>406</v>
      </c>
      <c r="U976" s="245" t="s">
        <v>406</v>
      </c>
      <c r="V976" s="245" t="s">
        <v>406</v>
      </c>
      <c r="W976" s="245" t="s">
        <v>406</v>
      </c>
      <c r="X976" s="245" t="s">
        <v>406</v>
      </c>
      <c r="Y976" s="245" t="s">
        <v>406</v>
      </c>
      <c r="Z976" s="245" t="s">
        <v>406</v>
      </c>
      <c r="AA976" s="245" t="s">
        <v>406</v>
      </c>
      <c r="AB976" s="245" t="s">
        <v>406</v>
      </c>
      <c r="AC976" s="245" t="s">
        <v>406</v>
      </c>
      <c r="AD976" s="245" t="s">
        <v>406</v>
      </c>
      <c r="AE976" s="245" t="s">
        <v>406</v>
      </c>
      <c r="AF976" s="245" t="s">
        <v>406</v>
      </c>
      <c r="AG976" s="245" t="s">
        <v>406</v>
      </c>
      <c r="AH976" s="245" t="s">
        <v>406</v>
      </c>
      <c r="AI976" s="245" t="s">
        <v>406</v>
      </c>
      <c r="AJ976" s="245" t="s">
        <v>406</v>
      </c>
      <c r="AK976" s="245" t="s">
        <v>406</v>
      </c>
      <c r="AL976" s="245" t="s">
        <v>406</v>
      </c>
      <c r="AM976" s="245" t="s">
        <v>406</v>
      </c>
      <c r="AN976" s="245" t="s">
        <v>406</v>
      </c>
      <c r="AO976" s="245" t="s">
        <v>406</v>
      </c>
      <c r="AP976" s="245" t="s">
        <v>406</v>
      </c>
    </row>
    <row r="977" spans="1:42" x14ac:dyDescent="0.3">
      <c r="A977" s="245">
        <v>121935</v>
      </c>
      <c r="B977" s="245" t="s">
        <v>551</v>
      </c>
      <c r="C977" s="245" t="s">
        <v>232</v>
      </c>
      <c r="D977" s="245" t="s">
        <v>234</v>
      </c>
      <c r="E977" s="245" t="s">
        <v>234</v>
      </c>
      <c r="F977" s="245" t="s">
        <v>234</v>
      </c>
      <c r="G977" s="245" t="s">
        <v>232</v>
      </c>
      <c r="H977" s="245" t="s">
        <v>234</v>
      </c>
      <c r="I977" s="245" t="s">
        <v>234</v>
      </c>
      <c r="J977" s="245" t="s">
        <v>234</v>
      </c>
      <c r="K977" s="245" t="s">
        <v>234</v>
      </c>
      <c r="L977" s="245" t="s">
        <v>232</v>
      </c>
      <c r="M977" s="245" t="s">
        <v>233</v>
      </c>
      <c r="N977" s="245" t="s">
        <v>233</v>
      </c>
      <c r="O977" s="245" t="s">
        <v>233</v>
      </c>
      <c r="P977" s="245" t="s">
        <v>233</v>
      </c>
      <c r="Q977" s="245" t="s">
        <v>233</v>
      </c>
      <c r="R977" s="245" t="s">
        <v>406</v>
      </c>
      <c r="S977" s="245" t="s">
        <v>406</v>
      </c>
      <c r="T977" s="245" t="s">
        <v>406</v>
      </c>
      <c r="U977" s="245" t="s">
        <v>406</v>
      </c>
      <c r="V977" s="245" t="s">
        <v>406</v>
      </c>
      <c r="W977" s="245" t="s">
        <v>406</v>
      </c>
      <c r="X977" s="245" t="s">
        <v>406</v>
      </c>
      <c r="Y977" s="245" t="s">
        <v>406</v>
      </c>
      <c r="Z977" s="245" t="s">
        <v>406</v>
      </c>
      <c r="AA977" s="245" t="s">
        <v>406</v>
      </c>
      <c r="AB977" s="245" t="s">
        <v>406</v>
      </c>
      <c r="AC977" s="245" t="s">
        <v>406</v>
      </c>
      <c r="AD977" s="245" t="s">
        <v>406</v>
      </c>
      <c r="AE977" s="245" t="s">
        <v>406</v>
      </c>
      <c r="AF977" s="245" t="s">
        <v>406</v>
      </c>
      <c r="AG977" s="245" t="s">
        <v>406</v>
      </c>
      <c r="AH977" s="245" t="s">
        <v>406</v>
      </c>
      <c r="AI977" s="245" t="s">
        <v>406</v>
      </c>
      <c r="AJ977" s="245" t="s">
        <v>406</v>
      </c>
      <c r="AK977" s="245" t="s">
        <v>406</v>
      </c>
      <c r="AL977" s="245" t="s">
        <v>406</v>
      </c>
      <c r="AM977" s="245" t="s">
        <v>406</v>
      </c>
      <c r="AN977" s="245" t="s">
        <v>406</v>
      </c>
      <c r="AO977" s="245" t="s">
        <v>406</v>
      </c>
      <c r="AP977" s="245" t="s">
        <v>406</v>
      </c>
    </row>
    <row r="978" spans="1:42" x14ac:dyDescent="0.3">
      <c r="A978" s="245">
        <v>121980</v>
      </c>
      <c r="B978" s="245" t="s">
        <v>551</v>
      </c>
      <c r="C978" s="245" t="s">
        <v>234</v>
      </c>
      <c r="D978" s="245" t="s">
        <v>232</v>
      </c>
      <c r="E978" s="245" t="s">
        <v>232</v>
      </c>
      <c r="F978" s="245" t="s">
        <v>234</v>
      </c>
      <c r="G978" s="245" t="s">
        <v>232</v>
      </c>
      <c r="H978" s="245" t="s">
        <v>234</v>
      </c>
      <c r="I978" s="245" t="s">
        <v>233</v>
      </c>
      <c r="J978" s="245" t="s">
        <v>234</v>
      </c>
      <c r="K978" s="245" t="s">
        <v>234</v>
      </c>
      <c r="L978" s="245" t="s">
        <v>234</v>
      </c>
      <c r="M978" s="245" t="s">
        <v>233</v>
      </c>
      <c r="N978" s="245" t="s">
        <v>233</v>
      </c>
      <c r="O978" s="245" t="s">
        <v>233</v>
      </c>
      <c r="P978" s="245" t="s">
        <v>233</v>
      </c>
      <c r="Q978" s="245" t="s">
        <v>233</v>
      </c>
      <c r="R978" s="245" t="s">
        <v>406</v>
      </c>
      <c r="S978" s="245" t="s">
        <v>406</v>
      </c>
      <c r="T978" s="245" t="s">
        <v>406</v>
      </c>
      <c r="U978" s="245" t="s">
        <v>406</v>
      </c>
      <c r="V978" s="245" t="s">
        <v>406</v>
      </c>
      <c r="W978" s="245" t="s">
        <v>406</v>
      </c>
      <c r="X978" s="245" t="s">
        <v>406</v>
      </c>
      <c r="Y978" s="245" t="s">
        <v>406</v>
      </c>
      <c r="Z978" s="245" t="s">
        <v>406</v>
      </c>
      <c r="AA978" s="245" t="s">
        <v>406</v>
      </c>
      <c r="AB978" s="245" t="s">
        <v>406</v>
      </c>
      <c r="AC978" s="245" t="s">
        <v>406</v>
      </c>
      <c r="AD978" s="245" t="s">
        <v>406</v>
      </c>
      <c r="AE978" s="245" t="s">
        <v>406</v>
      </c>
      <c r="AF978" s="245" t="s">
        <v>406</v>
      </c>
      <c r="AG978" s="245" t="s">
        <v>406</v>
      </c>
      <c r="AH978" s="245" t="s">
        <v>406</v>
      </c>
      <c r="AI978" s="245" t="s">
        <v>406</v>
      </c>
      <c r="AJ978" s="245" t="s">
        <v>406</v>
      </c>
      <c r="AK978" s="245" t="s">
        <v>406</v>
      </c>
      <c r="AL978" s="245" t="s">
        <v>406</v>
      </c>
      <c r="AM978" s="245" t="s">
        <v>406</v>
      </c>
      <c r="AN978" s="245" t="s">
        <v>406</v>
      </c>
      <c r="AO978" s="245" t="s">
        <v>406</v>
      </c>
      <c r="AP978" s="245" t="s">
        <v>406</v>
      </c>
    </row>
    <row r="979" spans="1:42" x14ac:dyDescent="0.3">
      <c r="A979" s="245">
        <v>122169</v>
      </c>
      <c r="B979" s="245" t="s">
        <v>551</v>
      </c>
      <c r="C979" s="245" t="s">
        <v>232</v>
      </c>
      <c r="D979" s="245" t="s">
        <v>232</v>
      </c>
      <c r="E979" s="245" t="s">
        <v>232</v>
      </c>
      <c r="F979" s="245" t="s">
        <v>234</v>
      </c>
      <c r="G979" s="245" t="s">
        <v>232</v>
      </c>
      <c r="H979" s="245" t="s">
        <v>234</v>
      </c>
      <c r="I979" s="245" t="s">
        <v>232</v>
      </c>
      <c r="J979" s="245" t="s">
        <v>234</v>
      </c>
      <c r="K979" s="245" t="s">
        <v>234</v>
      </c>
      <c r="L979" s="245" t="s">
        <v>232</v>
      </c>
      <c r="M979" s="245" t="s">
        <v>233</v>
      </c>
      <c r="N979" s="245" t="s">
        <v>233</v>
      </c>
      <c r="O979" s="245" t="s">
        <v>233</v>
      </c>
      <c r="P979" s="245" t="s">
        <v>233</v>
      </c>
      <c r="Q979" s="245" t="s">
        <v>233</v>
      </c>
      <c r="R979" s="245" t="s">
        <v>406</v>
      </c>
      <c r="S979" s="245" t="s">
        <v>406</v>
      </c>
      <c r="T979" s="245" t="s">
        <v>406</v>
      </c>
      <c r="U979" s="245" t="s">
        <v>406</v>
      </c>
      <c r="V979" s="245" t="s">
        <v>406</v>
      </c>
      <c r="W979" s="245" t="s">
        <v>406</v>
      </c>
      <c r="X979" s="245" t="s">
        <v>406</v>
      </c>
      <c r="Y979" s="245" t="s">
        <v>406</v>
      </c>
      <c r="Z979" s="245" t="s">
        <v>406</v>
      </c>
      <c r="AA979" s="245" t="s">
        <v>406</v>
      </c>
      <c r="AB979" s="245" t="s">
        <v>406</v>
      </c>
      <c r="AC979" s="245" t="s">
        <v>406</v>
      </c>
      <c r="AD979" s="245" t="s">
        <v>406</v>
      </c>
      <c r="AE979" s="245" t="s">
        <v>406</v>
      </c>
      <c r="AF979" s="245" t="s">
        <v>406</v>
      </c>
      <c r="AG979" s="245" t="s">
        <v>406</v>
      </c>
      <c r="AH979" s="245" t="s">
        <v>406</v>
      </c>
      <c r="AI979" s="245" t="s">
        <v>406</v>
      </c>
      <c r="AJ979" s="245" t="s">
        <v>406</v>
      </c>
      <c r="AK979" s="245" t="s">
        <v>406</v>
      </c>
      <c r="AL979" s="245" t="s">
        <v>406</v>
      </c>
      <c r="AM979" s="245" t="s">
        <v>406</v>
      </c>
      <c r="AN979" s="245" t="s">
        <v>406</v>
      </c>
      <c r="AO979" s="245" t="s">
        <v>406</v>
      </c>
      <c r="AP979" s="245" t="s">
        <v>406</v>
      </c>
    </row>
    <row r="980" spans="1:42" x14ac:dyDescent="0.3">
      <c r="A980" s="245">
        <v>122313</v>
      </c>
      <c r="B980" s="245" t="s">
        <v>551</v>
      </c>
      <c r="C980" s="245" t="s">
        <v>232</v>
      </c>
      <c r="D980" s="245" t="s">
        <v>232</v>
      </c>
      <c r="E980" s="245" t="s">
        <v>232</v>
      </c>
      <c r="F980" s="245" t="s">
        <v>234</v>
      </c>
      <c r="G980" s="245" t="s">
        <v>232</v>
      </c>
      <c r="H980" s="245" t="s">
        <v>232</v>
      </c>
      <c r="I980" s="245" t="s">
        <v>232</v>
      </c>
      <c r="J980" s="245" t="s">
        <v>232</v>
      </c>
      <c r="K980" s="245" t="s">
        <v>234</v>
      </c>
      <c r="L980" s="245" t="s">
        <v>232</v>
      </c>
      <c r="M980" s="245" t="s">
        <v>233</v>
      </c>
      <c r="N980" s="245" t="s">
        <v>233</v>
      </c>
      <c r="O980" s="245" t="s">
        <v>233</v>
      </c>
      <c r="P980" s="245" t="s">
        <v>233</v>
      </c>
      <c r="Q980" s="245" t="s">
        <v>233</v>
      </c>
      <c r="R980" s="245" t="s">
        <v>406</v>
      </c>
      <c r="S980" s="245" t="s">
        <v>406</v>
      </c>
      <c r="T980" s="245" t="s">
        <v>406</v>
      </c>
      <c r="U980" s="245" t="s">
        <v>406</v>
      </c>
      <c r="V980" s="245" t="s">
        <v>406</v>
      </c>
      <c r="W980" s="245" t="s">
        <v>406</v>
      </c>
      <c r="X980" s="245" t="s">
        <v>406</v>
      </c>
      <c r="Y980" s="245" t="s">
        <v>406</v>
      </c>
      <c r="Z980" s="245" t="s">
        <v>406</v>
      </c>
      <c r="AA980" s="245" t="s">
        <v>406</v>
      </c>
      <c r="AB980" s="245" t="s">
        <v>406</v>
      </c>
      <c r="AC980" s="245" t="s">
        <v>406</v>
      </c>
      <c r="AD980" s="245" t="s">
        <v>406</v>
      </c>
      <c r="AE980" s="245" t="s">
        <v>406</v>
      </c>
      <c r="AF980" s="245" t="s">
        <v>406</v>
      </c>
      <c r="AG980" s="245" t="s">
        <v>406</v>
      </c>
      <c r="AH980" s="245" t="s">
        <v>406</v>
      </c>
      <c r="AI980" s="245" t="s">
        <v>406</v>
      </c>
      <c r="AJ980" s="245" t="s">
        <v>406</v>
      </c>
      <c r="AK980" s="245" t="s">
        <v>406</v>
      </c>
      <c r="AL980" s="245" t="s">
        <v>406</v>
      </c>
      <c r="AM980" s="245" t="s">
        <v>406</v>
      </c>
      <c r="AN980" s="245" t="s">
        <v>406</v>
      </c>
      <c r="AO980" s="245" t="s">
        <v>406</v>
      </c>
      <c r="AP980" s="245" t="s">
        <v>406</v>
      </c>
    </row>
    <row r="981" spans="1:42" x14ac:dyDescent="0.3">
      <c r="A981" s="245">
        <v>122516</v>
      </c>
      <c r="B981" s="245" t="s">
        <v>551</v>
      </c>
      <c r="C981" s="245" t="s">
        <v>234</v>
      </c>
      <c r="D981" s="245" t="s">
        <v>233</v>
      </c>
      <c r="E981" s="245" t="s">
        <v>234</v>
      </c>
      <c r="F981" s="245" t="s">
        <v>234</v>
      </c>
      <c r="G981" s="245" t="s">
        <v>234</v>
      </c>
      <c r="H981" s="245" t="s">
        <v>234</v>
      </c>
      <c r="I981" s="245" t="s">
        <v>233</v>
      </c>
      <c r="J981" s="245" t="s">
        <v>233</v>
      </c>
      <c r="K981" s="245" t="s">
        <v>234</v>
      </c>
      <c r="L981" s="245" t="s">
        <v>234</v>
      </c>
      <c r="M981" s="245" t="s">
        <v>233</v>
      </c>
      <c r="N981" s="245" t="s">
        <v>233</v>
      </c>
      <c r="O981" s="245" t="s">
        <v>233</v>
      </c>
      <c r="P981" s="245" t="s">
        <v>233</v>
      </c>
      <c r="Q981" s="245" t="s">
        <v>233</v>
      </c>
      <c r="R981" s="245" t="s">
        <v>406</v>
      </c>
      <c r="S981" s="245" t="s">
        <v>406</v>
      </c>
      <c r="T981" s="245" t="s">
        <v>406</v>
      </c>
      <c r="U981" s="245" t="s">
        <v>406</v>
      </c>
      <c r="V981" s="245" t="s">
        <v>406</v>
      </c>
      <c r="W981" s="245" t="s">
        <v>406</v>
      </c>
      <c r="X981" s="245" t="s">
        <v>406</v>
      </c>
      <c r="Y981" s="245" t="s">
        <v>406</v>
      </c>
      <c r="Z981" s="245" t="s">
        <v>406</v>
      </c>
      <c r="AA981" s="245" t="s">
        <v>406</v>
      </c>
      <c r="AB981" s="245" t="s">
        <v>406</v>
      </c>
      <c r="AC981" s="245" t="s">
        <v>406</v>
      </c>
      <c r="AD981" s="245" t="s">
        <v>406</v>
      </c>
      <c r="AE981" s="245" t="s">
        <v>406</v>
      </c>
      <c r="AF981" s="245" t="s">
        <v>406</v>
      </c>
      <c r="AG981" s="245" t="s">
        <v>406</v>
      </c>
      <c r="AH981" s="245" t="s">
        <v>406</v>
      </c>
      <c r="AI981" s="245" t="s">
        <v>406</v>
      </c>
      <c r="AJ981" s="245" t="s">
        <v>406</v>
      </c>
      <c r="AK981" s="245" t="s">
        <v>406</v>
      </c>
      <c r="AL981" s="245" t="s">
        <v>406</v>
      </c>
      <c r="AM981" s="245" t="s">
        <v>406</v>
      </c>
      <c r="AN981" s="245" t="s">
        <v>406</v>
      </c>
      <c r="AO981" s="245" t="s">
        <v>406</v>
      </c>
      <c r="AP981" s="245" t="s">
        <v>406</v>
      </c>
    </row>
    <row r="982" spans="1:42" x14ac:dyDescent="0.3">
      <c r="A982" s="245">
        <v>122618</v>
      </c>
      <c r="B982" s="245" t="s">
        <v>551</v>
      </c>
      <c r="C982" s="245" t="s">
        <v>232</v>
      </c>
      <c r="D982" s="245" t="s">
        <v>234</v>
      </c>
      <c r="E982" s="245" t="s">
        <v>232</v>
      </c>
      <c r="F982" s="245" t="s">
        <v>232</v>
      </c>
      <c r="G982" s="245" t="s">
        <v>232</v>
      </c>
      <c r="H982" s="245" t="s">
        <v>234</v>
      </c>
      <c r="I982" s="245" t="s">
        <v>232</v>
      </c>
      <c r="J982" s="245" t="s">
        <v>234</v>
      </c>
      <c r="K982" s="245" t="s">
        <v>232</v>
      </c>
      <c r="L982" s="245" t="s">
        <v>232</v>
      </c>
      <c r="M982" s="245" t="s">
        <v>233</v>
      </c>
      <c r="N982" s="245" t="s">
        <v>233</v>
      </c>
      <c r="O982" s="245" t="s">
        <v>233</v>
      </c>
      <c r="P982" s="245" t="s">
        <v>233</v>
      </c>
      <c r="Q982" s="245" t="s">
        <v>233</v>
      </c>
      <c r="R982" s="245" t="s">
        <v>406</v>
      </c>
      <c r="S982" s="245" t="s">
        <v>406</v>
      </c>
      <c r="T982" s="245" t="s">
        <v>406</v>
      </c>
      <c r="U982" s="245" t="s">
        <v>406</v>
      </c>
      <c r="V982" s="245" t="s">
        <v>406</v>
      </c>
      <c r="W982" s="245" t="s">
        <v>406</v>
      </c>
      <c r="X982" s="245" t="s">
        <v>406</v>
      </c>
      <c r="Y982" s="245" t="s">
        <v>406</v>
      </c>
      <c r="Z982" s="245" t="s">
        <v>406</v>
      </c>
      <c r="AA982" s="245" t="s">
        <v>406</v>
      </c>
      <c r="AB982" s="245" t="s">
        <v>406</v>
      </c>
      <c r="AC982" s="245" t="s">
        <v>406</v>
      </c>
      <c r="AD982" s="245" t="s">
        <v>406</v>
      </c>
      <c r="AE982" s="245" t="s">
        <v>406</v>
      </c>
      <c r="AF982" s="245" t="s">
        <v>406</v>
      </c>
      <c r="AG982" s="245" t="s">
        <v>406</v>
      </c>
      <c r="AH982" s="245" t="s">
        <v>406</v>
      </c>
      <c r="AI982" s="245" t="s">
        <v>406</v>
      </c>
      <c r="AJ982" s="245" t="s">
        <v>406</v>
      </c>
      <c r="AK982" s="245" t="s">
        <v>406</v>
      </c>
      <c r="AL982" s="245" t="s">
        <v>406</v>
      </c>
      <c r="AM982" s="245" t="s">
        <v>406</v>
      </c>
      <c r="AN982" s="245" t="s">
        <v>406</v>
      </c>
      <c r="AO982" s="245" t="s">
        <v>406</v>
      </c>
      <c r="AP982" s="245" t="s">
        <v>406</v>
      </c>
    </row>
    <row r="983" spans="1:42" x14ac:dyDescent="0.3">
      <c r="A983" s="245">
        <v>122622</v>
      </c>
      <c r="B983" s="245" t="s">
        <v>551</v>
      </c>
      <c r="C983" s="245" t="s">
        <v>232</v>
      </c>
      <c r="D983" s="245" t="s">
        <v>232</v>
      </c>
      <c r="E983" s="245" t="s">
        <v>234</v>
      </c>
      <c r="F983" s="245" t="s">
        <v>232</v>
      </c>
      <c r="G983" s="245" t="s">
        <v>232</v>
      </c>
      <c r="H983" s="245" t="s">
        <v>234</v>
      </c>
      <c r="I983" s="245" t="s">
        <v>232</v>
      </c>
      <c r="J983" s="245" t="s">
        <v>234</v>
      </c>
      <c r="K983" s="245" t="s">
        <v>232</v>
      </c>
      <c r="L983" s="245" t="s">
        <v>234</v>
      </c>
      <c r="M983" s="245" t="s">
        <v>233</v>
      </c>
      <c r="N983" s="245" t="s">
        <v>233</v>
      </c>
      <c r="O983" s="245" t="s">
        <v>233</v>
      </c>
      <c r="P983" s="245" t="s">
        <v>233</v>
      </c>
      <c r="Q983" s="245" t="s">
        <v>233</v>
      </c>
      <c r="R983" s="245" t="s">
        <v>406</v>
      </c>
      <c r="S983" s="245" t="s">
        <v>406</v>
      </c>
      <c r="T983" s="245" t="s">
        <v>406</v>
      </c>
      <c r="U983" s="245" t="s">
        <v>406</v>
      </c>
      <c r="V983" s="245" t="s">
        <v>406</v>
      </c>
      <c r="W983" s="245" t="s">
        <v>406</v>
      </c>
      <c r="X983" s="245" t="s">
        <v>406</v>
      </c>
      <c r="Y983" s="245" t="s">
        <v>406</v>
      </c>
      <c r="Z983" s="245" t="s">
        <v>406</v>
      </c>
      <c r="AA983" s="245" t="s">
        <v>406</v>
      </c>
      <c r="AB983" s="245" t="s">
        <v>406</v>
      </c>
      <c r="AC983" s="245" t="s">
        <v>406</v>
      </c>
      <c r="AD983" s="245" t="s">
        <v>406</v>
      </c>
      <c r="AE983" s="245" t="s">
        <v>406</v>
      </c>
      <c r="AF983" s="245" t="s">
        <v>406</v>
      </c>
      <c r="AG983" s="245" t="s">
        <v>406</v>
      </c>
      <c r="AH983" s="245" t="s">
        <v>406</v>
      </c>
      <c r="AI983" s="245" t="s">
        <v>406</v>
      </c>
      <c r="AJ983" s="245" t="s">
        <v>406</v>
      </c>
      <c r="AK983" s="245" t="s">
        <v>406</v>
      </c>
      <c r="AL983" s="245" t="s">
        <v>406</v>
      </c>
      <c r="AM983" s="245" t="s">
        <v>406</v>
      </c>
      <c r="AN983" s="245" t="s">
        <v>406</v>
      </c>
      <c r="AO983" s="245" t="s">
        <v>406</v>
      </c>
      <c r="AP983" s="245" t="s">
        <v>406</v>
      </c>
    </row>
    <row r="984" spans="1:42" x14ac:dyDescent="0.3">
      <c r="A984" s="245">
        <v>122645</v>
      </c>
      <c r="B984" s="245" t="s">
        <v>551</v>
      </c>
      <c r="C984" s="245" t="s">
        <v>232</v>
      </c>
      <c r="D984" s="245" t="s">
        <v>234</v>
      </c>
      <c r="E984" s="245" t="s">
        <v>232</v>
      </c>
      <c r="F984" s="245" t="s">
        <v>234</v>
      </c>
      <c r="G984" s="245" t="s">
        <v>232</v>
      </c>
      <c r="H984" s="245" t="s">
        <v>232</v>
      </c>
      <c r="I984" s="245" t="s">
        <v>232</v>
      </c>
      <c r="J984" s="245" t="s">
        <v>232</v>
      </c>
      <c r="K984" s="245" t="s">
        <v>234</v>
      </c>
      <c r="L984" s="245" t="s">
        <v>232</v>
      </c>
      <c r="M984" s="245" t="s">
        <v>233</v>
      </c>
      <c r="N984" s="245" t="s">
        <v>233</v>
      </c>
      <c r="O984" s="245" t="s">
        <v>233</v>
      </c>
      <c r="P984" s="245" t="s">
        <v>233</v>
      </c>
      <c r="Q984" s="245" t="s">
        <v>233</v>
      </c>
      <c r="R984" s="245" t="s">
        <v>406</v>
      </c>
      <c r="S984" s="245" t="s">
        <v>406</v>
      </c>
      <c r="T984" s="245" t="s">
        <v>406</v>
      </c>
      <c r="U984" s="245" t="s">
        <v>406</v>
      </c>
      <c r="V984" s="245" t="s">
        <v>406</v>
      </c>
      <c r="W984" s="245" t="s">
        <v>406</v>
      </c>
      <c r="X984" s="245" t="s">
        <v>406</v>
      </c>
      <c r="Y984" s="245" t="s">
        <v>406</v>
      </c>
      <c r="Z984" s="245" t="s">
        <v>406</v>
      </c>
      <c r="AA984" s="245" t="s">
        <v>406</v>
      </c>
      <c r="AB984" s="245" t="s">
        <v>406</v>
      </c>
      <c r="AC984" s="245" t="s">
        <v>406</v>
      </c>
      <c r="AD984" s="245" t="s">
        <v>406</v>
      </c>
      <c r="AE984" s="245" t="s">
        <v>406</v>
      </c>
      <c r="AF984" s="245" t="s">
        <v>406</v>
      </c>
      <c r="AG984" s="245" t="s">
        <v>406</v>
      </c>
      <c r="AH984" s="245" t="s">
        <v>406</v>
      </c>
      <c r="AI984" s="245" t="s">
        <v>406</v>
      </c>
      <c r="AJ984" s="245" t="s">
        <v>406</v>
      </c>
      <c r="AK984" s="245" t="s">
        <v>406</v>
      </c>
      <c r="AL984" s="245" t="s">
        <v>406</v>
      </c>
      <c r="AM984" s="245" t="s">
        <v>406</v>
      </c>
      <c r="AN984" s="245" t="s">
        <v>406</v>
      </c>
      <c r="AO984" s="245" t="s">
        <v>406</v>
      </c>
      <c r="AP984" s="245" t="s">
        <v>406</v>
      </c>
    </row>
    <row r="985" spans="1:42" x14ac:dyDescent="0.3">
      <c r="A985" s="245">
        <v>122684</v>
      </c>
      <c r="B985" s="245" t="s">
        <v>551</v>
      </c>
      <c r="C985" s="245" t="s">
        <v>232</v>
      </c>
      <c r="D985" s="245" t="s">
        <v>234</v>
      </c>
      <c r="E985" s="245" t="s">
        <v>234</v>
      </c>
      <c r="F985" s="245" t="s">
        <v>232</v>
      </c>
      <c r="G985" s="245" t="s">
        <v>232</v>
      </c>
      <c r="H985" s="245" t="s">
        <v>234</v>
      </c>
      <c r="I985" s="245" t="s">
        <v>234</v>
      </c>
      <c r="J985" s="245" t="s">
        <v>234</v>
      </c>
      <c r="K985" s="245" t="s">
        <v>234</v>
      </c>
      <c r="L985" s="245" t="s">
        <v>234</v>
      </c>
      <c r="M985" s="245" t="s">
        <v>233</v>
      </c>
      <c r="N985" s="245" t="s">
        <v>233</v>
      </c>
      <c r="O985" s="245" t="s">
        <v>233</v>
      </c>
      <c r="P985" s="245" t="s">
        <v>233</v>
      </c>
      <c r="Q985" s="245" t="s">
        <v>233</v>
      </c>
      <c r="R985" s="245" t="s">
        <v>406</v>
      </c>
      <c r="S985" s="245" t="s">
        <v>406</v>
      </c>
      <c r="T985" s="245" t="s">
        <v>406</v>
      </c>
      <c r="U985" s="245" t="s">
        <v>406</v>
      </c>
      <c r="V985" s="245" t="s">
        <v>406</v>
      </c>
      <c r="W985" s="245" t="s">
        <v>406</v>
      </c>
      <c r="X985" s="245" t="s">
        <v>406</v>
      </c>
      <c r="Y985" s="245" t="s">
        <v>406</v>
      </c>
      <c r="Z985" s="245" t="s">
        <v>406</v>
      </c>
      <c r="AA985" s="245" t="s">
        <v>406</v>
      </c>
      <c r="AB985" s="245" t="s">
        <v>406</v>
      </c>
      <c r="AC985" s="245" t="s">
        <v>406</v>
      </c>
      <c r="AD985" s="245" t="s">
        <v>406</v>
      </c>
      <c r="AE985" s="245" t="s">
        <v>406</v>
      </c>
      <c r="AF985" s="245" t="s">
        <v>406</v>
      </c>
      <c r="AG985" s="245" t="s">
        <v>406</v>
      </c>
      <c r="AH985" s="245" t="s">
        <v>406</v>
      </c>
      <c r="AI985" s="245" t="s">
        <v>406</v>
      </c>
      <c r="AJ985" s="245" t="s">
        <v>406</v>
      </c>
      <c r="AK985" s="245" t="s">
        <v>406</v>
      </c>
      <c r="AL985" s="245" t="s">
        <v>406</v>
      </c>
      <c r="AM985" s="245" t="s">
        <v>406</v>
      </c>
      <c r="AN985" s="245" t="s">
        <v>406</v>
      </c>
      <c r="AO985" s="245" t="s">
        <v>406</v>
      </c>
      <c r="AP985" s="245" t="s">
        <v>406</v>
      </c>
    </row>
    <row r="986" spans="1:42" x14ac:dyDescent="0.3">
      <c r="A986" s="245">
        <v>122707</v>
      </c>
      <c r="B986" s="245" t="s">
        <v>551</v>
      </c>
      <c r="C986" s="245" t="s">
        <v>234</v>
      </c>
      <c r="D986" s="245" t="s">
        <v>234</v>
      </c>
      <c r="E986" s="245" t="s">
        <v>232</v>
      </c>
      <c r="F986" s="245" t="s">
        <v>232</v>
      </c>
      <c r="G986" s="245" t="s">
        <v>232</v>
      </c>
      <c r="H986" s="245" t="s">
        <v>234</v>
      </c>
      <c r="I986" s="245" t="s">
        <v>233</v>
      </c>
      <c r="J986" s="245" t="s">
        <v>232</v>
      </c>
      <c r="K986" s="245" t="s">
        <v>232</v>
      </c>
      <c r="L986" s="245" t="s">
        <v>232</v>
      </c>
      <c r="M986" s="245" t="s">
        <v>233</v>
      </c>
      <c r="N986" s="245" t="s">
        <v>233</v>
      </c>
      <c r="O986" s="245" t="s">
        <v>233</v>
      </c>
      <c r="P986" s="245" t="s">
        <v>233</v>
      </c>
      <c r="Q986" s="245" t="s">
        <v>233</v>
      </c>
      <c r="R986" s="245" t="s">
        <v>406</v>
      </c>
      <c r="S986" s="245" t="s">
        <v>406</v>
      </c>
      <c r="T986" s="245" t="s">
        <v>406</v>
      </c>
      <c r="U986" s="245" t="s">
        <v>406</v>
      </c>
      <c r="V986" s="245" t="s">
        <v>406</v>
      </c>
      <c r="W986" s="245" t="s">
        <v>406</v>
      </c>
      <c r="X986" s="245" t="s">
        <v>406</v>
      </c>
      <c r="Y986" s="245" t="s">
        <v>406</v>
      </c>
      <c r="Z986" s="245" t="s">
        <v>406</v>
      </c>
      <c r="AA986" s="245" t="s">
        <v>406</v>
      </c>
      <c r="AB986" s="245" t="s">
        <v>406</v>
      </c>
      <c r="AC986" s="245" t="s">
        <v>406</v>
      </c>
      <c r="AD986" s="245" t="s">
        <v>406</v>
      </c>
      <c r="AE986" s="245" t="s">
        <v>406</v>
      </c>
      <c r="AF986" s="245" t="s">
        <v>406</v>
      </c>
      <c r="AG986" s="245" t="s">
        <v>406</v>
      </c>
      <c r="AH986" s="245" t="s">
        <v>406</v>
      </c>
      <c r="AI986" s="245" t="s">
        <v>406</v>
      </c>
      <c r="AJ986" s="245" t="s">
        <v>406</v>
      </c>
      <c r="AK986" s="245" t="s">
        <v>406</v>
      </c>
      <c r="AL986" s="245" t="s">
        <v>406</v>
      </c>
      <c r="AM986" s="245" t="s">
        <v>406</v>
      </c>
      <c r="AN986" s="245" t="s">
        <v>406</v>
      </c>
      <c r="AO986" s="245" t="s">
        <v>406</v>
      </c>
      <c r="AP986" s="245" t="s">
        <v>406</v>
      </c>
    </row>
    <row r="987" spans="1:42" x14ac:dyDescent="0.3">
      <c r="A987" s="245">
        <v>122724</v>
      </c>
      <c r="B987" s="245" t="s">
        <v>551</v>
      </c>
      <c r="C987" s="245" t="s">
        <v>232</v>
      </c>
      <c r="D987" s="245" t="s">
        <v>232</v>
      </c>
      <c r="E987" s="245" t="s">
        <v>234</v>
      </c>
      <c r="F987" s="245" t="s">
        <v>232</v>
      </c>
      <c r="G987" s="245" t="s">
        <v>232</v>
      </c>
      <c r="H987" s="245" t="s">
        <v>234</v>
      </c>
      <c r="I987" s="245" t="s">
        <v>233</v>
      </c>
      <c r="J987" s="245" t="s">
        <v>234</v>
      </c>
      <c r="K987" s="245" t="s">
        <v>234</v>
      </c>
      <c r="L987" s="245" t="s">
        <v>234</v>
      </c>
      <c r="M987" s="245" t="s">
        <v>233</v>
      </c>
      <c r="N987" s="245" t="s">
        <v>233</v>
      </c>
      <c r="O987" s="245" t="s">
        <v>233</v>
      </c>
      <c r="P987" s="245" t="s">
        <v>233</v>
      </c>
      <c r="Q987" s="245" t="s">
        <v>233</v>
      </c>
      <c r="R987" s="245" t="s">
        <v>406</v>
      </c>
      <c r="S987" s="245" t="s">
        <v>406</v>
      </c>
      <c r="T987" s="245" t="s">
        <v>406</v>
      </c>
      <c r="U987" s="245" t="s">
        <v>406</v>
      </c>
      <c r="V987" s="245" t="s">
        <v>406</v>
      </c>
      <c r="W987" s="245" t="s">
        <v>406</v>
      </c>
      <c r="X987" s="245" t="s">
        <v>406</v>
      </c>
      <c r="Y987" s="245" t="s">
        <v>406</v>
      </c>
      <c r="Z987" s="245" t="s">
        <v>406</v>
      </c>
      <c r="AA987" s="245" t="s">
        <v>406</v>
      </c>
      <c r="AB987" s="245" t="s">
        <v>406</v>
      </c>
      <c r="AC987" s="245" t="s">
        <v>406</v>
      </c>
      <c r="AD987" s="245" t="s">
        <v>406</v>
      </c>
      <c r="AE987" s="245" t="s">
        <v>406</v>
      </c>
      <c r="AF987" s="245" t="s">
        <v>406</v>
      </c>
      <c r="AG987" s="245" t="s">
        <v>406</v>
      </c>
      <c r="AH987" s="245" t="s">
        <v>406</v>
      </c>
      <c r="AI987" s="245" t="s">
        <v>406</v>
      </c>
      <c r="AJ987" s="245" t="s">
        <v>406</v>
      </c>
      <c r="AK987" s="245" t="s">
        <v>406</v>
      </c>
      <c r="AL987" s="245" t="s">
        <v>406</v>
      </c>
      <c r="AM987" s="245" t="s">
        <v>406</v>
      </c>
      <c r="AN987" s="245" t="s">
        <v>406</v>
      </c>
      <c r="AO987" s="245" t="s">
        <v>406</v>
      </c>
      <c r="AP987" s="245" t="s">
        <v>406</v>
      </c>
    </row>
    <row r="988" spans="1:42" x14ac:dyDescent="0.3">
      <c r="A988" s="245">
        <v>122729</v>
      </c>
      <c r="B988" s="245" t="s">
        <v>551</v>
      </c>
      <c r="C988" s="245" t="s">
        <v>234</v>
      </c>
      <c r="D988" s="245" t="s">
        <v>232</v>
      </c>
      <c r="E988" s="245" t="s">
        <v>232</v>
      </c>
      <c r="F988" s="245" t="s">
        <v>234</v>
      </c>
      <c r="G988" s="245" t="s">
        <v>234</v>
      </c>
      <c r="H988" s="245" t="s">
        <v>234</v>
      </c>
      <c r="I988" s="245" t="s">
        <v>233</v>
      </c>
      <c r="J988" s="245" t="s">
        <v>234</v>
      </c>
      <c r="K988" s="245" t="s">
        <v>234</v>
      </c>
      <c r="L988" s="245" t="s">
        <v>234</v>
      </c>
      <c r="M988" s="245" t="s">
        <v>233</v>
      </c>
      <c r="N988" s="245" t="s">
        <v>233</v>
      </c>
      <c r="O988" s="245" t="s">
        <v>233</v>
      </c>
      <c r="P988" s="245" t="s">
        <v>233</v>
      </c>
      <c r="Q988" s="245" t="s">
        <v>233</v>
      </c>
      <c r="R988" s="245" t="s">
        <v>406</v>
      </c>
      <c r="S988" s="245" t="s">
        <v>406</v>
      </c>
      <c r="T988" s="245" t="s">
        <v>406</v>
      </c>
      <c r="U988" s="245" t="s">
        <v>406</v>
      </c>
      <c r="V988" s="245" t="s">
        <v>406</v>
      </c>
      <c r="W988" s="245" t="s">
        <v>406</v>
      </c>
      <c r="X988" s="245" t="s">
        <v>406</v>
      </c>
      <c r="Y988" s="245" t="s">
        <v>406</v>
      </c>
      <c r="Z988" s="245" t="s">
        <v>406</v>
      </c>
      <c r="AA988" s="245" t="s">
        <v>406</v>
      </c>
      <c r="AB988" s="245" t="s">
        <v>406</v>
      </c>
      <c r="AC988" s="245" t="s">
        <v>406</v>
      </c>
      <c r="AD988" s="245" t="s">
        <v>406</v>
      </c>
      <c r="AE988" s="245" t="s">
        <v>406</v>
      </c>
      <c r="AF988" s="245" t="s">
        <v>406</v>
      </c>
      <c r="AG988" s="245" t="s">
        <v>233</v>
      </c>
      <c r="AH988" s="245" t="s">
        <v>406</v>
      </c>
      <c r="AI988" s="245" t="s">
        <v>233</v>
      </c>
      <c r="AJ988" s="245" t="s">
        <v>233</v>
      </c>
      <c r="AK988" s="245" t="s">
        <v>232</v>
      </c>
      <c r="AL988" s="245" t="s">
        <v>406</v>
      </c>
      <c r="AM988" s="245" t="s">
        <v>406</v>
      </c>
      <c r="AN988" s="245" t="s">
        <v>406</v>
      </c>
      <c r="AO988" s="245" t="s">
        <v>406</v>
      </c>
      <c r="AP988" s="245" t="s">
        <v>406</v>
      </c>
    </row>
    <row r="989" spans="1:42" x14ac:dyDescent="0.3">
      <c r="A989" s="245">
        <v>122735</v>
      </c>
      <c r="B989" s="245" t="s">
        <v>551</v>
      </c>
      <c r="C989" s="245" t="s">
        <v>232</v>
      </c>
      <c r="D989" s="245" t="s">
        <v>232</v>
      </c>
      <c r="E989" s="245" t="s">
        <v>232</v>
      </c>
      <c r="F989" s="245" t="s">
        <v>234</v>
      </c>
      <c r="G989" s="245" t="s">
        <v>234</v>
      </c>
      <c r="H989" s="245" t="s">
        <v>234</v>
      </c>
      <c r="I989" s="245" t="s">
        <v>234</v>
      </c>
      <c r="J989" s="245" t="s">
        <v>234</v>
      </c>
      <c r="K989" s="245" t="s">
        <v>234</v>
      </c>
      <c r="L989" s="245" t="s">
        <v>234</v>
      </c>
      <c r="M989" s="245" t="s">
        <v>233</v>
      </c>
      <c r="N989" s="245" t="s">
        <v>233</v>
      </c>
      <c r="O989" s="245" t="s">
        <v>233</v>
      </c>
      <c r="P989" s="245" t="s">
        <v>233</v>
      </c>
      <c r="Q989" s="245" t="s">
        <v>233</v>
      </c>
      <c r="R989" s="245" t="s">
        <v>406</v>
      </c>
      <c r="S989" s="245" t="s">
        <v>406</v>
      </c>
      <c r="T989" s="245" t="s">
        <v>406</v>
      </c>
      <c r="U989" s="245" t="s">
        <v>406</v>
      </c>
      <c r="V989" s="245" t="s">
        <v>406</v>
      </c>
      <c r="W989" s="245" t="s">
        <v>406</v>
      </c>
      <c r="X989" s="245" t="s">
        <v>406</v>
      </c>
      <c r="Y989" s="245" t="s">
        <v>406</v>
      </c>
      <c r="Z989" s="245" t="s">
        <v>406</v>
      </c>
      <c r="AA989" s="245" t="s">
        <v>406</v>
      </c>
      <c r="AB989" s="245" t="s">
        <v>406</v>
      </c>
      <c r="AC989" s="245" t="s">
        <v>406</v>
      </c>
      <c r="AD989" s="245" t="s">
        <v>406</v>
      </c>
      <c r="AE989" s="245" t="s">
        <v>406</v>
      </c>
      <c r="AF989" s="245" t="s">
        <v>406</v>
      </c>
      <c r="AG989" s="245" t="s">
        <v>406</v>
      </c>
      <c r="AH989" s="245" t="s">
        <v>406</v>
      </c>
      <c r="AI989" s="245" t="s">
        <v>406</v>
      </c>
      <c r="AJ989" s="245" t="s">
        <v>406</v>
      </c>
      <c r="AK989" s="245" t="s">
        <v>406</v>
      </c>
      <c r="AL989" s="245" t="s">
        <v>406</v>
      </c>
      <c r="AM989" s="245" t="s">
        <v>406</v>
      </c>
      <c r="AN989" s="245" t="s">
        <v>406</v>
      </c>
      <c r="AO989" s="245" t="s">
        <v>406</v>
      </c>
      <c r="AP989" s="245" t="s">
        <v>406</v>
      </c>
    </row>
    <row r="990" spans="1:42" x14ac:dyDescent="0.3">
      <c r="A990" s="245">
        <v>122738</v>
      </c>
      <c r="B990" s="245" t="s">
        <v>551</v>
      </c>
      <c r="C990" s="245" t="s">
        <v>234</v>
      </c>
      <c r="D990" s="245" t="s">
        <v>234</v>
      </c>
      <c r="E990" s="245" t="s">
        <v>232</v>
      </c>
      <c r="F990" s="245" t="s">
        <v>234</v>
      </c>
      <c r="G990" s="245" t="s">
        <v>234</v>
      </c>
      <c r="H990" s="245" t="s">
        <v>234</v>
      </c>
      <c r="I990" s="245" t="s">
        <v>234</v>
      </c>
      <c r="J990" s="245" t="s">
        <v>234</v>
      </c>
      <c r="K990" s="245" t="s">
        <v>234</v>
      </c>
      <c r="L990" s="245" t="s">
        <v>234</v>
      </c>
      <c r="M990" s="245" t="s">
        <v>233</v>
      </c>
      <c r="N990" s="245" t="s">
        <v>233</v>
      </c>
      <c r="O990" s="245" t="s">
        <v>233</v>
      </c>
      <c r="P990" s="245" t="s">
        <v>233</v>
      </c>
      <c r="Q990" s="245" t="s">
        <v>233</v>
      </c>
      <c r="R990" s="245" t="s">
        <v>406</v>
      </c>
      <c r="S990" s="245" t="s">
        <v>406</v>
      </c>
      <c r="T990" s="245" t="s">
        <v>406</v>
      </c>
      <c r="U990" s="245" t="s">
        <v>406</v>
      </c>
      <c r="V990" s="245" t="s">
        <v>406</v>
      </c>
      <c r="W990" s="245" t="s">
        <v>406</v>
      </c>
      <c r="X990" s="245" t="s">
        <v>406</v>
      </c>
      <c r="Y990" s="245" t="s">
        <v>406</v>
      </c>
      <c r="Z990" s="245" t="s">
        <v>406</v>
      </c>
      <c r="AA990" s="245" t="s">
        <v>406</v>
      </c>
      <c r="AB990" s="245" t="s">
        <v>406</v>
      </c>
      <c r="AC990" s="245" t="s">
        <v>406</v>
      </c>
      <c r="AD990" s="245" t="s">
        <v>406</v>
      </c>
      <c r="AE990" s="245" t="s">
        <v>406</v>
      </c>
      <c r="AF990" s="245" t="s">
        <v>406</v>
      </c>
      <c r="AG990" s="245" t="s">
        <v>406</v>
      </c>
      <c r="AH990" s="245" t="s">
        <v>406</v>
      </c>
      <c r="AI990" s="245" t="s">
        <v>406</v>
      </c>
      <c r="AJ990" s="245" t="s">
        <v>406</v>
      </c>
      <c r="AK990" s="245" t="s">
        <v>406</v>
      </c>
      <c r="AL990" s="245" t="s">
        <v>406</v>
      </c>
      <c r="AM990" s="245" t="s">
        <v>406</v>
      </c>
      <c r="AN990" s="245" t="s">
        <v>406</v>
      </c>
      <c r="AO990" s="245" t="s">
        <v>406</v>
      </c>
      <c r="AP990" s="245" t="s">
        <v>406</v>
      </c>
    </row>
    <row r="991" spans="1:42" x14ac:dyDescent="0.3">
      <c r="A991" s="245">
        <v>122749</v>
      </c>
      <c r="B991" s="245" t="s">
        <v>551</v>
      </c>
      <c r="C991" s="245" t="s">
        <v>234</v>
      </c>
      <c r="D991" s="245" t="s">
        <v>234</v>
      </c>
      <c r="E991" s="245" t="s">
        <v>234</v>
      </c>
      <c r="F991" s="245" t="s">
        <v>234</v>
      </c>
      <c r="G991" s="245" t="s">
        <v>234</v>
      </c>
      <c r="H991" s="245" t="s">
        <v>234</v>
      </c>
      <c r="I991" s="245" t="s">
        <v>234</v>
      </c>
      <c r="J991" s="245" t="s">
        <v>234</v>
      </c>
      <c r="K991" s="245" t="s">
        <v>234</v>
      </c>
      <c r="L991" s="245" t="s">
        <v>234</v>
      </c>
      <c r="M991" s="245" t="s">
        <v>233</v>
      </c>
      <c r="N991" s="245" t="s">
        <v>233</v>
      </c>
      <c r="O991" s="245" t="s">
        <v>233</v>
      </c>
      <c r="P991" s="245" t="s">
        <v>233</v>
      </c>
      <c r="Q991" s="245" t="s">
        <v>233</v>
      </c>
      <c r="R991" s="245" t="s">
        <v>406</v>
      </c>
      <c r="S991" s="245" t="s">
        <v>406</v>
      </c>
      <c r="T991" s="245" t="s">
        <v>406</v>
      </c>
      <c r="U991" s="245" t="s">
        <v>406</v>
      </c>
      <c r="V991" s="245" t="s">
        <v>406</v>
      </c>
      <c r="W991" s="245" t="s">
        <v>406</v>
      </c>
      <c r="X991" s="245" t="s">
        <v>406</v>
      </c>
      <c r="Y991" s="245" t="s">
        <v>406</v>
      </c>
      <c r="Z991" s="245" t="s">
        <v>406</v>
      </c>
      <c r="AA991" s="245" t="s">
        <v>406</v>
      </c>
      <c r="AB991" s="245" t="s">
        <v>406</v>
      </c>
      <c r="AC991" s="245" t="s">
        <v>406</v>
      </c>
      <c r="AD991" s="245" t="s">
        <v>406</v>
      </c>
      <c r="AE991" s="245" t="s">
        <v>406</v>
      </c>
      <c r="AF991" s="245" t="s">
        <v>406</v>
      </c>
      <c r="AG991" s="245" t="s">
        <v>406</v>
      </c>
      <c r="AH991" s="245" t="s">
        <v>406</v>
      </c>
      <c r="AI991" s="245" t="s">
        <v>406</v>
      </c>
      <c r="AJ991" s="245" t="s">
        <v>406</v>
      </c>
      <c r="AK991" s="245" t="s">
        <v>406</v>
      </c>
      <c r="AL991" s="245" t="s">
        <v>406</v>
      </c>
      <c r="AM991" s="245" t="s">
        <v>406</v>
      </c>
      <c r="AN991" s="245" t="s">
        <v>406</v>
      </c>
      <c r="AO991" s="245" t="s">
        <v>406</v>
      </c>
      <c r="AP991" s="245" t="s">
        <v>406</v>
      </c>
    </row>
    <row r="992" spans="1:42" x14ac:dyDescent="0.3">
      <c r="A992" s="245">
        <v>122762</v>
      </c>
      <c r="B992" s="245" t="s">
        <v>551</v>
      </c>
      <c r="C992" s="245" t="s">
        <v>234</v>
      </c>
      <c r="D992" s="245" t="s">
        <v>232</v>
      </c>
      <c r="E992" s="245" t="s">
        <v>234</v>
      </c>
      <c r="F992" s="245" t="s">
        <v>232</v>
      </c>
      <c r="G992" s="245" t="s">
        <v>232</v>
      </c>
      <c r="H992" s="245" t="s">
        <v>234</v>
      </c>
      <c r="I992" s="245" t="s">
        <v>232</v>
      </c>
      <c r="J992" s="245" t="s">
        <v>234</v>
      </c>
      <c r="K992" s="245" t="s">
        <v>234</v>
      </c>
      <c r="L992" s="245" t="s">
        <v>234</v>
      </c>
      <c r="M992" s="245" t="s">
        <v>233</v>
      </c>
      <c r="N992" s="245" t="s">
        <v>233</v>
      </c>
      <c r="O992" s="245" t="s">
        <v>233</v>
      </c>
      <c r="P992" s="245" t="s">
        <v>233</v>
      </c>
      <c r="Q992" s="245" t="s">
        <v>233</v>
      </c>
      <c r="R992" s="245" t="s">
        <v>406</v>
      </c>
      <c r="S992" s="245" t="s">
        <v>406</v>
      </c>
      <c r="T992" s="245" t="s">
        <v>406</v>
      </c>
      <c r="U992" s="245" t="s">
        <v>406</v>
      </c>
      <c r="V992" s="245" t="s">
        <v>406</v>
      </c>
      <c r="W992" s="245" t="s">
        <v>406</v>
      </c>
      <c r="X992" s="245" t="s">
        <v>406</v>
      </c>
      <c r="Y992" s="245" t="s">
        <v>406</v>
      </c>
      <c r="Z992" s="245" t="s">
        <v>406</v>
      </c>
      <c r="AA992" s="245" t="s">
        <v>406</v>
      </c>
      <c r="AB992" s="245" t="s">
        <v>406</v>
      </c>
      <c r="AC992" s="245" t="s">
        <v>406</v>
      </c>
      <c r="AD992" s="245" t="s">
        <v>406</v>
      </c>
      <c r="AE992" s="245" t="s">
        <v>406</v>
      </c>
      <c r="AF992" s="245" t="s">
        <v>406</v>
      </c>
      <c r="AG992" s="245" t="s">
        <v>406</v>
      </c>
      <c r="AH992" s="245" t="s">
        <v>406</v>
      </c>
      <c r="AI992" s="245" t="s">
        <v>406</v>
      </c>
      <c r="AJ992" s="245" t="s">
        <v>406</v>
      </c>
      <c r="AK992" s="245" t="s">
        <v>406</v>
      </c>
      <c r="AL992" s="245" t="s">
        <v>406</v>
      </c>
      <c r="AM992" s="245" t="s">
        <v>406</v>
      </c>
      <c r="AN992" s="245" t="s">
        <v>406</v>
      </c>
      <c r="AO992" s="245" t="s">
        <v>406</v>
      </c>
      <c r="AP992" s="245" t="s">
        <v>406</v>
      </c>
    </row>
    <row r="993" spans="1:42" x14ac:dyDescent="0.3">
      <c r="A993" s="245">
        <v>122763</v>
      </c>
      <c r="B993" s="245" t="s">
        <v>551</v>
      </c>
      <c r="C993" s="245" t="s">
        <v>234</v>
      </c>
      <c r="D993" s="245" t="s">
        <v>234</v>
      </c>
      <c r="E993" s="245" t="s">
        <v>232</v>
      </c>
      <c r="F993" s="245" t="s">
        <v>232</v>
      </c>
      <c r="G993" s="245" t="s">
        <v>232</v>
      </c>
      <c r="H993" s="245" t="s">
        <v>234</v>
      </c>
      <c r="I993" s="245" t="s">
        <v>234</v>
      </c>
      <c r="J993" s="245" t="s">
        <v>232</v>
      </c>
      <c r="K993" s="245" t="s">
        <v>233</v>
      </c>
      <c r="L993" s="245" t="s">
        <v>234</v>
      </c>
      <c r="M993" s="245" t="s">
        <v>233</v>
      </c>
      <c r="N993" s="245" t="s">
        <v>233</v>
      </c>
      <c r="O993" s="245" t="s">
        <v>233</v>
      </c>
      <c r="P993" s="245" t="s">
        <v>233</v>
      </c>
      <c r="Q993" s="245" t="s">
        <v>233</v>
      </c>
      <c r="R993" s="245" t="s">
        <v>406</v>
      </c>
      <c r="S993" s="245" t="s">
        <v>406</v>
      </c>
      <c r="T993" s="245" t="s">
        <v>406</v>
      </c>
      <c r="U993" s="245" t="s">
        <v>406</v>
      </c>
      <c r="V993" s="245" t="s">
        <v>406</v>
      </c>
      <c r="W993" s="245" t="s">
        <v>406</v>
      </c>
      <c r="X993" s="245" t="s">
        <v>406</v>
      </c>
      <c r="Y993" s="245" t="s">
        <v>406</v>
      </c>
      <c r="Z993" s="245" t="s">
        <v>406</v>
      </c>
      <c r="AA993" s="245" t="s">
        <v>406</v>
      </c>
      <c r="AB993" s="245" t="s">
        <v>406</v>
      </c>
      <c r="AC993" s="245" t="s">
        <v>406</v>
      </c>
      <c r="AD993" s="245" t="s">
        <v>406</v>
      </c>
      <c r="AE993" s="245" t="s">
        <v>406</v>
      </c>
      <c r="AF993" s="245" t="s">
        <v>406</v>
      </c>
      <c r="AG993" s="245" t="s">
        <v>406</v>
      </c>
      <c r="AH993" s="245" t="s">
        <v>406</v>
      </c>
      <c r="AI993" s="245" t="s">
        <v>406</v>
      </c>
      <c r="AJ993" s="245" t="s">
        <v>406</v>
      </c>
      <c r="AK993" s="245" t="s">
        <v>406</v>
      </c>
      <c r="AL993" s="245" t="s">
        <v>406</v>
      </c>
      <c r="AM993" s="245" t="s">
        <v>406</v>
      </c>
      <c r="AN993" s="245" t="s">
        <v>406</v>
      </c>
      <c r="AO993" s="245" t="s">
        <v>406</v>
      </c>
      <c r="AP993" s="245" t="s">
        <v>406</v>
      </c>
    </row>
    <row r="994" spans="1:42" x14ac:dyDescent="0.3">
      <c r="A994" s="245">
        <v>122785</v>
      </c>
      <c r="B994" s="245" t="s">
        <v>551</v>
      </c>
      <c r="C994" s="245" t="s">
        <v>234</v>
      </c>
      <c r="D994" s="245" t="s">
        <v>232</v>
      </c>
      <c r="E994" s="245" t="s">
        <v>232</v>
      </c>
      <c r="F994" s="245" t="s">
        <v>232</v>
      </c>
      <c r="G994" s="245" t="s">
        <v>232</v>
      </c>
      <c r="H994" s="245" t="s">
        <v>234</v>
      </c>
      <c r="I994" s="245" t="s">
        <v>234</v>
      </c>
      <c r="J994" s="245" t="s">
        <v>232</v>
      </c>
      <c r="K994" s="245" t="s">
        <v>234</v>
      </c>
      <c r="L994" s="245" t="s">
        <v>234</v>
      </c>
      <c r="M994" s="245" t="s">
        <v>233</v>
      </c>
      <c r="N994" s="245" t="s">
        <v>233</v>
      </c>
      <c r="O994" s="245" t="s">
        <v>233</v>
      </c>
      <c r="P994" s="245" t="s">
        <v>233</v>
      </c>
      <c r="Q994" s="245" t="s">
        <v>233</v>
      </c>
      <c r="R994" s="245" t="s">
        <v>406</v>
      </c>
      <c r="S994" s="245" t="s">
        <v>406</v>
      </c>
      <c r="T994" s="245" t="s">
        <v>406</v>
      </c>
      <c r="U994" s="245" t="s">
        <v>406</v>
      </c>
      <c r="V994" s="245" t="s">
        <v>406</v>
      </c>
      <c r="W994" s="245" t="s">
        <v>406</v>
      </c>
      <c r="X994" s="245" t="s">
        <v>406</v>
      </c>
      <c r="Y994" s="245" t="s">
        <v>406</v>
      </c>
      <c r="Z994" s="245" t="s">
        <v>406</v>
      </c>
      <c r="AA994" s="245" t="s">
        <v>406</v>
      </c>
      <c r="AB994" s="245" t="s">
        <v>406</v>
      </c>
      <c r="AC994" s="245" t="s">
        <v>406</v>
      </c>
      <c r="AD994" s="245" t="s">
        <v>406</v>
      </c>
      <c r="AE994" s="245" t="s">
        <v>406</v>
      </c>
      <c r="AF994" s="245" t="s">
        <v>406</v>
      </c>
      <c r="AG994" s="245" t="s">
        <v>406</v>
      </c>
      <c r="AH994" s="245" t="s">
        <v>406</v>
      </c>
      <c r="AI994" s="245" t="s">
        <v>406</v>
      </c>
      <c r="AJ994" s="245" t="s">
        <v>406</v>
      </c>
      <c r="AK994" s="245" t="s">
        <v>406</v>
      </c>
      <c r="AL994" s="245" t="s">
        <v>406</v>
      </c>
      <c r="AM994" s="245" t="s">
        <v>406</v>
      </c>
      <c r="AN994" s="245" t="s">
        <v>406</v>
      </c>
      <c r="AO994" s="245" t="s">
        <v>406</v>
      </c>
      <c r="AP994" s="245" t="s">
        <v>406</v>
      </c>
    </row>
    <row r="995" spans="1:42" x14ac:dyDescent="0.3">
      <c r="A995" s="245">
        <v>122832</v>
      </c>
      <c r="B995" s="245" t="s">
        <v>551</v>
      </c>
      <c r="C995" s="245" t="s">
        <v>232</v>
      </c>
      <c r="D995" s="245" t="s">
        <v>232</v>
      </c>
      <c r="E995" s="245" t="s">
        <v>232</v>
      </c>
      <c r="F995" s="245" t="s">
        <v>232</v>
      </c>
      <c r="G995" s="245" t="s">
        <v>232</v>
      </c>
      <c r="H995" s="245" t="s">
        <v>234</v>
      </c>
      <c r="I995" s="245" t="s">
        <v>234</v>
      </c>
      <c r="J995" s="245" t="s">
        <v>232</v>
      </c>
      <c r="K995" s="245" t="s">
        <v>232</v>
      </c>
      <c r="L995" s="245" t="s">
        <v>234</v>
      </c>
      <c r="M995" s="245" t="s">
        <v>233</v>
      </c>
      <c r="N995" s="245" t="s">
        <v>233</v>
      </c>
      <c r="O995" s="245" t="s">
        <v>233</v>
      </c>
      <c r="P995" s="245" t="s">
        <v>233</v>
      </c>
      <c r="Q995" s="245" t="s">
        <v>233</v>
      </c>
      <c r="R995" s="245" t="s">
        <v>406</v>
      </c>
      <c r="S995" s="245" t="s">
        <v>406</v>
      </c>
      <c r="T995" s="245" t="s">
        <v>406</v>
      </c>
      <c r="U995" s="245" t="s">
        <v>406</v>
      </c>
      <c r="V995" s="245" t="s">
        <v>406</v>
      </c>
      <c r="W995" s="245" t="s">
        <v>406</v>
      </c>
      <c r="X995" s="245" t="s">
        <v>406</v>
      </c>
      <c r="Y995" s="245" t="s">
        <v>406</v>
      </c>
      <c r="Z995" s="245" t="s">
        <v>406</v>
      </c>
      <c r="AA995" s="245" t="s">
        <v>406</v>
      </c>
      <c r="AB995" s="245" t="s">
        <v>406</v>
      </c>
      <c r="AC995" s="245" t="s">
        <v>406</v>
      </c>
      <c r="AD995" s="245" t="s">
        <v>406</v>
      </c>
      <c r="AE995" s="245" t="s">
        <v>406</v>
      </c>
      <c r="AF995" s="245" t="s">
        <v>406</v>
      </c>
      <c r="AG995" s="245" t="s">
        <v>406</v>
      </c>
      <c r="AH995" s="245" t="s">
        <v>406</v>
      </c>
      <c r="AI995" s="245" t="s">
        <v>406</v>
      </c>
      <c r="AJ995" s="245" t="s">
        <v>406</v>
      </c>
      <c r="AK995" s="245" t="s">
        <v>406</v>
      </c>
      <c r="AL995" s="245" t="s">
        <v>406</v>
      </c>
      <c r="AM995" s="245" t="s">
        <v>406</v>
      </c>
      <c r="AN995" s="245" t="s">
        <v>406</v>
      </c>
      <c r="AO995" s="245" t="s">
        <v>406</v>
      </c>
      <c r="AP995" s="245" t="s">
        <v>406</v>
      </c>
    </row>
    <row r="996" spans="1:42" x14ac:dyDescent="0.3">
      <c r="A996" s="245">
        <v>122874</v>
      </c>
      <c r="B996" s="245" t="s">
        <v>551</v>
      </c>
      <c r="C996" s="245" t="s">
        <v>232</v>
      </c>
      <c r="D996" s="245" t="s">
        <v>232</v>
      </c>
      <c r="E996" s="245" t="s">
        <v>233</v>
      </c>
      <c r="F996" s="245" t="s">
        <v>232</v>
      </c>
      <c r="G996" s="245" t="s">
        <v>233</v>
      </c>
      <c r="H996" s="245" t="s">
        <v>234</v>
      </c>
      <c r="I996" s="245" t="s">
        <v>234</v>
      </c>
      <c r="J996" s="245" t="s">
        <v>234</v>
      </c>
      <c r="K996" s="245" t="s">
        <v>234</v>
      </c>
      <c r="L996" s="245" t="s">
        <v>234</v>
      </c>
      <c r="M996" s="245" t="s">
        <v>233</v>
      </c>
      <c r="N996" s="245" t="s">
        <v>233</v>
      </c>
      <c r="O996" s="245" t="s">
        <v>233</v>
      </c>
      <c r="P996" s="245" t="s">
        <v>233</v>
      </c>
      <c r="Q996" s="245" t="s">
        <v>233</v>
      </c>
      <c r="R996" s="245" t="s">
        <v>406</v>
      </c>
      <c r="S996" s="245" t="s">
        <v>406</v>
      </c>
      <c r="T996" s="245" t="s">
        <v>406</v>
      </c>
      <c r="U996" s="245" t="s">
        <v>406</v>
      </c>
      <c r="V996" s="245" t="s">
        <v>406</v>
      </c>
      <c r="W996" s="245" t="s">
        <v>406</v>
      </c>
      <c r="X996" s="245" t="s">
        <v>406</v>
      </c>
      <c r="Y996" s="245" t="s">
        <v>406</v>
      </c>
      <c r="Z996" s="245" t="s">
        <v>406</v>
      </c>
      <c r="AA996" s="245" t="s">
        <v>406</v>
      </c>
      <c r="AB996" s="245" t="s">
        <v>406</v>
      </c>
      <c r="AC996" s="245" t="s">
        <v>406</v>
      </c>
      <c r="AD996" s="245" t="s">
        <v>406</v>
      </c>
      <c r="AE996" s="245" t="s">
        <v>406</v>
      </c>
      <c r="AF996" s="245" t="s">
        <v>406</v>
      </c>
      <c r="AG996" s="245" t="s">
        <v>406</v>
      </c>
      <c r="AH996" s="245" t="s">
        <v>406</v>
      </c>
      <c r="AI996" s="245" t="s">
        <v>406</v>
      </c>
      <c r="AJ996" s="245" t="s">
        <v>406</v>
      </c>
      <c r="AK996" s="245" t="s">
        <v>406</v>
      </c>
      <c r="AL996" s="245" t="s">
        <v>406</v>
      </c>
      <c r="AM996" s="245" t="s">
        <v>406</v>
      </c>
      <c r="AN996" s="245" t="s">
        <v>406</v>
      </c>
      <c r="AO996" s="245" t="s">
        <v>406</v>
      </c>
      <c r="AP996" s="245" t="s">
        <v>406</v>
      </c>
    </row>
    <row r="997" spans="1:42" x14ac:dyDescent="0.3">
      <c r="A997" s="245">
        <v>122966</v>
      </c>
      <c r="B997" s="245" t="s">
        <v>551</v>
      </c>
      <c r="C997" s="245" t="s">
        <v>234</v>
      </c>
      <c r="D997" s="245" t="s">
        <v>232</v>
      </c>
      <c r="E997" s="245" t="s">
        <v>232</v>
      </c>
      <c r="F997" s="245" t="s">
        <v>232</v>
      </c>
      <c r="G997" s="245" t="s">
        <v>232</v>
      </c>
      <c r="H997" s="245" t="s">
        <v>234</v>
      </c>
      <c r="I997" s="245" t="s">
        <v>234</v>
      </c>
      <c r="J997" s="245" t="s">
        <v>234</v>
      </c>
      <c r="K997" s="245" t="s">
        <v>233</v>
      </c>
      <c r="L997" s="245" t="s">
        <v>234</v>
      </c>
      <c r="M997" s="245" t="s">
        <v>233</v>
      </c>
      <c r="N997" s="245" t="s">
        <v>233</v>
      </c>
      <c r="O997" s="245" t="s">
        <v>233</v>
      </c>
      <c r="P997" s="245" t="s">
        <v>233</v>
      </c>
      <c r="Q997" s="245" t="s">
        <v>233</v>
      </c>
      <c r="R997" s="245" t="s">
        <v>406</v>
      </c>
      <c r="S997" s="245" t="s">
        <v>406</v>
      </c>
      <c r="T997" s="245" t="s">
        <v>406</v>
      </c>
      <c r="U997" s="245" t="s">
        <v>406</v>
      </c>
      <c r="V997" s="245" t="s">
        <v>406</v>
      </c>
      <c r="W997" s="245" t="s">
        <v>406</v>
      </c>
      <c r="X997" s="245" t="s">
        <v>406</v>
      </c>
      <c r="Y997" s="245" t="s">
        <v>406</v>
      </c>
      <c r="Z997" s="245" t="s">
        <v>406</v>
      </c>
      <c r="AA997" s="245" t="s">
        <v>406</v>
      </c>
      <c r="AB997" s="245" t="s">
        <v>406</v>
      </c>
      <c r="AC997" s="245" t="s">
        <v>406</v>
      </c>
      <c r="AD997" s="245" t="s">
        <v>406</v>
      </c>
      <c r="AE997" s="245" t="s">
        <v>406</v>
      </c>
      <c r="AF997" s="245" t="s">
        <v>406</v>
      </c>
      <c r="AG997" s="245" t="s">
        <v>406</v>
      </c>
      <c r="AH997" s="245" t="s">
        <v>406</v>
      </c>
      <c r="AI997" s="245" t="s">
        <v>406</v>
      </c>
      <c r="AJ997" s="245" t="s">
        <v>406</v>
      </c>
      <c r="AK997" s="245" t="s">
        <v>406</v>
      </c>
      <c r="AL997" s="245" t="s">
        <v>406</v>
      </c>
      <c r="AM997" s="245" t="s">
        <v>406</v>
      </c>
      <c r="AN997" s="245" t="s">
        <v>406</v>
      </c>
      <c r="AO997" s="245" t="s">
        <v>406</v>
      </c>
      <c r="AP997" s="245" t="s">
        <v>406</v>
      </c>
    </row>
    <row r="998" spans="1:42" x14ac:dyDescent="0.3">
      <c r="A998" s="245">
        <v>122969</v>
      </c>
      <c r="B998" s="245" t="s">
        <v>551</v>
      </c>
      <c r="C998" s="245" t="s">
        <v>234</v>
      </c>
      <c r="D998" s="245" t="s">
        <v>232</v>
      </c>
      <c r="E998" s="245" t="s">
        <v>232</v>
      </c>
      <c r="F998" s="245" t="s">
        <v>234</v>
      </c>
      <c r="G998" s="245" t="s">
        <v>232</v>
      </c>
      <c r="H998" s="245" t="s">
        <v>234</v>
      </c>
      <c r="I998" s="245" t="s">
        <v>232</v>
      </c>
      <c r="J998" s="245" t="s">
        <v>232</v>
      </c>
      <c r="K998" s="245" t="s">
        <v>232</v>
      </c>
      <c r="L998" s="245" t="s">
        <v>232</v>
      </c>
      <c r="M998" s="245" t="s">
        <v>233</v>
      </c>
      <c r="N998" s="245" t="s">
        <v>233</v>
      </c>
      <c r="O998" s="245" t="s">
        <v>233</v>
      </c>
      <c r="P998" s="245" t="s">
        <v>233</v>
      </c>
      <c r="Q998" s="245" t="s">
        <v>233</v>
      </c>
      <c r="R998" s="245" t="s">
        <v>406</v>
      </c>
      <c r="S998" s="245" t="s">
        <v>406</v>
      </c>
      <c r="T998" s="245" t="s">
        <v>406</v>
      </c>
      <c r="U998" s="245" t="s">
        <v>406</v>
      </c>
      <c r="V998" s="245" t="s">
        <v>406</v>
      </c>
      <c r="W998" s="245" t="s">
        <v>406</v>
      </c>
      <c r="X998" s="245" t="s">
        <v>406</v>
      </c>
      <c r="Y998" s="245" t="s">
        <v>406</v>
      </c>
      <c r="Z998" s="245" t="s">
        <v>406</v>
      </c>
      <c r="AA998" s="245" t="s">
        <v>406</v>
      </c>
      <c r="AB998" s="245" t="s">
        <v>406</v>
      </c>
      <c r="AC998" s="245" t="s">
        <v>406</v>
      </c>
      <c r="AD998" s="245" t="s">
        <v>406</v>
      </c>
      <c r="AE998" s="245" t="s">
        <v>406</v>
      </c>
      <c r="AF998" s="245" t="s">
        <v>406</v>
      </c>
      <c r="AG998" s="245" t="s">
        <v>406</v>
      </c>
      <c r="AH998" s="245" t="s">
        <v>406</v>
      </c>
      <c r="AI998" s="245" t="s">
        <v>406</v>
      </c>
      <c r="AJ998" s="245" t="s">
        <v>406</v>
      </c>
      <c r="AK998" s="245" t="s">
        <v>406</v>
      </c>
      <c r="AL998" s="245" t="s">
        <v>406</v>
      </c>
      <c r="AM998" s="245" t="s">
        <v>406</v>
      </c>
      <c r="AN998" s="245" t="s">
        <v>406</v>
      </c>
      <c r="AO998" s="245" t="s">
        <v>406</v>
      </c>
      <c r="AP998" s="245" t="s">
        <v>406</v>
      </c>
    </row>
    <row r="999" spans="1:42" x14ac:dyDescent="0.3">
      <c r="A999" s="245">
        <v>122976</v>
      </c>
      <c r="B999" s="245" t="s">
        <v>551</v>
      </c>
      <c r="C999" s="245" t="s">
        <v>232</v>
      </c>
      <c r="D999" s="245" t="s">
        <v>234</v>
      </c>
      <c r="E999" s="245" t="s">
        <v>232</v>
      </c>
      <c r="F999" s="245" t="s">
        <v>234</v>
      </c>
      <c r="G999" s="245" t="s">
        <v>232</v>
      </c>
      <c r="H999" s="245" t="s">
        <v>232</v>
      </c>
      <c r="I999" s="245" t="s">
        <v>234</v>
      </c>
      <c r="J999" s="245" t="s">
        <v>234</v>
      </c>
      <c r="K999" s="245" t="s">
        <v>232</v>
      </c>
      <c r="L999" s="245" t="s">
        <v>234</v>
      </c>
      <c r="M999" s="245" t="s">
        <v>233</v>
      </c>
      <c r="N999" s="245" t="s">
        <v>233</v>
      </c>
      <c r="O999" s="245" t="s">
        <v>233</v>
      </c>
      <c r="P999" s="245" t="s">
        <v>233</v>
      </c>
      <c r="Q999" s="245" t="s">
        <v>233</v>
      </c>
      <c r="R999" s="245" t="s">
        <v>406</v>
      </c>
      <c r="S999" s="245" t="s">
        <v>406</v>
      </c>
      <c r="T999" s="245" t="s">
        <v>406</v>
      </c>
      <c r="U999" s="245" t="s">
        <v>406</v>
      </c>
      <c r="V999" s="245" t="s">
        <v>406</v>
      </c>
      <c r="W999" s="245" t="s">
        <v>406</v>
      </c>
      <c r="X999" s="245" t="s">
        <v>406</v>
      </c>
      <c r="Y999" s="245" t="s">
        <v>406</v>
      </c>
      <c r="Z999" s="245" t="s">
        <v>406</v>
      </c>
      <c r="AA999" s="245" t="s">
        <v>406</v>
      </c>
      <c r="AB999" s="245" t="s">
        <v>406</v>
      </c>
      <c r="AC999" s="245" t="s">
        <v>406</v>
      </c>
      <c r="AD999" s="245" t="s">
        <v>406</v>
      </c>
      <c r="AE999" s="245" t="s">
        <v>406</v>
      </c>
      <c r="AF999" s="245" t="s">
        <v>406</v>
      </c>
      <c r="AG999" s="245" t="s">
        <v>406</v>
      </c>
      <c r="AH999" s="245" t="s">
        <v>406</v>
      </c>
      <c r="AI999" s="245" t="s">
        <v>406</v>
      </c>
      <c r="AJ999" s="245" t="s">
        <v>406</v>
      </c>
      <c r="AK999" s="245" t="s">
        <v>406</v>
      </c>
      <c r="AL999" s="245" t="s">
        <v>406</v>
      </c>
      <c r="AM999" s="245" t="s">
        <v>406</v>
      </c>
      <c r="AN999" s="245" t="s">
        <v>406</v>
      </c>
      <c r="AO999" s="245" t="s">
        <v>406</v>
      </c>
      <c r="AP999" s="245" t="s">
        <v>406</v>
      </c>
    </row>
    <row r="1000" spans="1:42" x14ac:dyDescent="0.3">
      <c r="A1000" s="245">
        <v>123003</v>
      </c>
      <c r="B1000" s="245" t="s">
        <v>551</v>
      </c>
      <c r="C1000" s="245" t="s">
        <v>232</v>
      </c>
      <c r="D1000" s="245" t="s">
        <v>232</v>
      </c>
      <c r="E1000" s="245" t="s">
        <v>232</v>
      </c>
      <c r="F1000" s="245" t="s">
        <v>232</v>
      </c>
      <c r="G1000" s="245" t="s">
        <v>232</v>
      </c>
      <c r="H1000" s="245" t="s">
        <v>234</v>
      </c>
      <c r="I1000" s="245" t="s">
        <v>232</v>
      </c>
      <c r="J1000" s="245" t="s">
        <v>234</v>
      </c>
      <c r="K1000" s="245" t="s">
        <v>232</v>
      </c>
      <c r="L1000" s="245" t="s">
        <v>232</v>
      </c>
      <c r="M1000" s="245" t="s">
        <v>233</v>
      </c>
      <c r="N1000" s="245" t="s">
        <v>233</v>
      </c>
      <c r="O1000" s="245" t="s">
        <v>233</v>
      </c>
      <c r="P1000" s="245" t="s">
        <v>233</v>
      </c>
      <c r="Q1000" s="245" t="s">
        <v>233</v>
      </c>
      <c r="R1000" s="245" t="s">
        <v>406</v>
      </c>
      <c r="S1000" s="245" t="s">
        <v>406</v>
      </c>
      <c r="T1000" s="245" t="s">
        <v>406</v>
      </c>
      <c r="U1000" s="245" t="s">
        <v>406</v>
      </c>
      <c r="V1000" s="245" t="s">
        <v>406</v>
      </c>
      <c r="W1000" s="245" t="s">
        <v>406</v>
      </c>
      <c r="X1000" s="245" t="s">
        <v>406</v>
      </c>
      <c r="Y1000" s="245" t="s">
        <v>406</v>
      </c>
      <c r="Z1000" s="245" t="s">
        <v>406</v>
      </c>
      <c r="AA1000" s="245" t="s">
        <v>406</v>
      </c>
      <c r="AB1000" s="245" t="s">
        <v>406</v>
      </c>
      <c r="AC1000" s="245" t="s">
        <v>406</v>
      </c>
      <c r="AD1000" s="245" t="s">
        <v>406</v>
      </c>
      <c r="AE1000" s="245" t="s">
        <v>406</v>
      </c>
      <c r="AF1000" s="245" t="s">
        <v>406</v>
      </c>
      <c r="AG1000" s="245" t="s">
        <v>406</v>
      </c>
      <c r="AH1000" s="245" t="s">
        <v>406</v>
      </c>
      <c r="AI1000" s="245" t="s">
        <v>406</v>
      </c>
      <c r="AJ1000" s="245" t="s">
        <v>406</v>
      </c>
      <c r="AK1000" s="245" t="s">
        <v>406</v>
      </c>
      <c r="AL1000" s="245" t="s">
        <v>406</v>
      </c>
      <c r="AM1000" s="245" t="s">
        <v>406</v>
      </c>
      <c r="AN1000" s="245" t="s">
        <v>406</v>
      </c>
      <c r="AO1000" s="245" t="s">
        <v>406</v>
      </c>
      <c r="AP1000" s="245" t="s">
        <v>406</v>
      </c>
    </row>
    <row r="1001" spans="1:42" x14ac:dyDescent="0.3">
      <c r="A1001" s="245">
        <v>123017</v>
      </c>
      <c r="B1001" s="245" t="s">
        <v>551</v>
      </c>
      <c r="C1001" s="245" t="s">
        <v>234</v>
      </c>
      <c r="D1001" s="245" t="s">
        <v>234</v>
      </c>
      <c r="E1001" s="245" t="s">
        <v>234</v>
      </c>
      <c r="F1001" s="245" t="s">
        <v>234</v>
      </c>
      <c r="G1001" s="245" t="s">
        <v>234</v>
      </c>
      <c r="H1001" s="245" t="s">
        <v>233</v>
      </c>
      <c r="I1001" s="245" t="s">
        <v>234</v>
      </c>
      <c r="J1001" s="245" t="s">
        <v>234</v>
      </c>
      <c r="K1001" s="245" t="s">
        <v>234</v>
      </c>
      <c r="L1001" s="245" t="s">
        <v>234</v>
      </c>
      <c r="M1001" s="245" t="s">
        <v>233</v>
      </c>
      <c r="N1001" s="245" t="s">
        <v>233</v>
      </c>
      <c r="O1001" s="245" t="s">
        <v>233</v>
      </c>
      <c r="P1001" s="245" t="s">
        <v>233</v>
      </c>
      <c r="Q1001" s="245" t="s">
        <v>233</v>
      </c>
      <c r="R1001" s="245" t="s">
        <v>406</v>
      </c>
      <c r="S1001" s="245" t="s">
        <v>406</v>
      </c>
      <c r="T1001" s="245" t="s">
        <v>406</v>
      </c>
      <c r="U1001" s="245" t="s">
        <v>406</v>
      </c>
      <c r="V1001" s="245" t="s">
        <v>406</v>
      </c>
      <c r="W1001" s="245" t="s">
        <v>406</v>
      </c>
      <c r="X1001" s="245" t="s">
        <v>406</v>
      </c>
      <c r="Y1001" s="245" t="s">
        <v>406</v>
      </c>
      <c r="Z1001" s="245" t="s">
        <v>406</v>
      </c>
      <c r="AA1001" s="245" t="s">
        <v>406</v>
      </c>
      <c r="AB1001" s="245" t="s">
        <v>406</v>
      </c>
      <c r="AC1001" s="245" t="s">
        <v>406</v>
      </c>
      <c r="AD1001" s="245" t="s">
        <v>406</v>
      </c>
      <c r="AE1001" s="245" t="s">
        <v>406</v>
      </c>
      <c r="AF1001" s="245" t="s">
        <v>406</v>
      </c>
      <c r="AG1001" s="245" t="s">
        <v>406</v>
      </c>
      <c r="AH1001" s="245" t="s">
        <v>406</v>
      </c>
      <c r="AI1001" s="245" t="s">
        <v>406</v>
      </c>
      <c r="AJ1001" s="245" t="s">
        <v>406</v>
      </c>
      <c r="AK1001" s="245" t="s">
        <v>406</v>
      </c>
      <c r="AL1001" s="245" t="s">
        <v>406</v>
      </c>
      <c r="AM1001" s="245" t="s">
        <v>406</v>
      </c>
      <c r="AN1001" s="245" t="s">
        <v>406</v>
      </c>
      <c r="AO1001" s="245" t="s">
        <v>406</v>
      </c>
      <c r="AP1001" s="245" t="s">
        <v>406</v>
      </c>
    </row>
    <row r="1002" spans="1:42" x14ac:dyDescent="0.3">
      <c r="A1002" s="245">
        <v>123018</v>
      </c>
      <c r="B1002" s="245" t="s">
        <v>551</v>
      </c>
      <c r="C1002" s="245" t="s">
        <v>234</v>
      </c>
      <c r="D1002" s="245" t="s">
        <v>234</v>
      </c>
      <c r="E1002" s="245" t="s">
        <v>234</v>
      </c>
      <c r="F1002" s="245" t="s">
        <v>232</v>
      </c>
      <c r="G1002" s="245" t="s">
        <v>232</v>
      </c>
      <c r="H1002" s="245" t="s">
        <v>234</v>
      </c>
      <c r="I1002" s="245" t="s">
        <v>232</v>
      </c>
      <c r="J1002" s="245" t="s">
        <v>232</v>
      </c>
      <c r="K1002" s="245" t="s">
        <v>234</v>
      </c>
      <c r="L1002" s="245" t="s">
        <v>233</v>
      </c>
      <c r="M1002" s="245" t="s">
        <v>233</v>
      </c>
      <c r="N1002" s="245" t="s">
        <v>233</v>
      </c>
      <c r="O1002" s="245" t="s">
        <v>233</v>
      </c>
      <c r="P1002" s="245" t="s">
        <v>233</v>
      </c>
      <c r="Q1002" s="245" t="s">
        <v>233</v>
      </c>
      <c r="R1002" s="245" t="s">
        <v>406</v>
      </c>
      <c r="S1002" s="245" t="s">
        <v>406</v>
      </c>
      <c r="T1002" s="245" t="s">
        <v>406</v>
      </c>
      <c r="U1002" s="245" t="s">
        <v>406</v>
      </c>
      <c r="V1002" s="245" t="s">
        <v>406</v>
      </c>
      <c r="W1002" s="245" t="s">
        <v>406</v>
      </c>
      <c r="X1002" s="245" t="s">
        <v>406</v>
      </c>
      <c r="Y1002" s="245" t="s">
        <v>406</v>
      </c>
      <c r="Z1002" s="245" t="s">
        <v>406</v>
      </c>
      <c r="AA1002" s="245" t="s">
        <v>406</v>
      </c>
      <c r="AB1002" s="245" t="s">
        <v>406</v>
      </c>
      <c r="AC1002" s="245" t="s">
        <v>406</v>
      </c>
      <c r="AD1002" s="245" t="s">
        <v>406</v>
      </c>
      <c r="AE1002" s="245" t="s">
        <v>406</v>
      </c>
      <c r="AF1002" s="245" t="s">
        <v>406</v>
      </c>
      <c r="AG1002" s="245" t="s">
        <v>406</v>
      </c>
      <c r="AH1002" s="245" t="s">
        <v>406</v>
      </c>
      <c r="AI1002" s="245" t="s">
        <v>406</v>
      </c>
      <c r="AJ1002" s="245" t="s">
        <v>406</v>
      </c>
      <c r="AK1002" s="245" t="s">
        <v>406</v>
      </c>
      <c r="AL1002" s="245" t="s">
        <v>406</v>
      </c>
      <c r="AM1002" s="245" t="s">
        <v>406</v>
      </c>
      <c r="AN1002" s="245" t="s">
        <v>406</v>
      </c>
      <c r="AO1002" s="245" t="s">
        <v>406</v>
      </c>
      <c r="AP1002" s="245" t="s">
        <v>406</v>
      </c>
    </row>
    <row r="1003" spans="1:42" x14ac:dyDescent="0.3">
      <c r="A1003" s="245">
        <v>123042</v>
      </c>
      <c r="B1003" s="245" t="s">
        <v>551</v>
      </c>
      <c r="C1003" s="245" t="s">
        <v>232</v>
      </c>
      <c r="D1003" s="245" t="s">
        <v>232</v>
      </c>
      <c r="E1003" s="245" t="s">
        <v>232</v>
      </c>
      <c r="F1003" s="245" t="s">
        <v>232</v>
      </c>
      <c r="G1003" s="245" t="s">
        <v>232</v>
      </c>
      <c r="H1003" s="245" t="s">
        <v>234</v>
      </c>
      <c r="I1003" s="245" t="s">
        <v>232</v>
      </c>
      <c r="J1003" s="245" t="s">
        <v>232</v>
      </c>
      <c r="K1003" s="245" t="s">
        <v>232</v>
      </c>
      <c r="L1003" s="245" t="s">
        <v>232</v>
      </c>
      <c r="M1003" s="245" t="s">
        <v>233</v>
      </c>
      <c r="N1003" s="245" t="s">
        <v>233</v>
      </c>
      <c r="O1003" s="245" t="s">
        <v>233</v>
      </c>
      <c r="P1003" s="245" t="s">
        <v>233</v>
      </c>
      <c r="Q1003" s="245" t="s">
        <v>233</v>
      </c>
      <c r="R1003" s="245" t="s">
        <v>406</v>
      </c>
      <c r="S1003" s="245" t="s">
        <v>406</v>
      </c>
      <c r="T1003" s="245" t="s">
        <v>406</v>
      </c>
      <c r="U1003" s="245" t="s">
        <v>406</v>
      </c>
      <c r="V1003" s="245" t="s">
        <v>406</v>
      </c>
      <c r="W1003" s="245" t="s">
        <v>406</v>
      </c>
      <c r="X1003" s="245" t="s">
        <v>406</v>
      </c>
      <c r="Y1003" s="245" t="s">
        <v>406</v>
      </c>
      <c r="Z1003" s="245" t="s">
        <v>406</v>
      </c>
      <c r="AA1003" s="245" t="s">
        <v>406</v>
      </c>
      <c r="AB1003" s="245" t="s">
        <v>406</v>
      </c>
      <c r="AC1003" s="245" t="s">
        <v>406</v>
      </c>
      <c r="AD1003" s="245" t="s">
        <v>406</v>
      </c>
      <c r="AE1003" s="245" t="s">
        <v>406</v>
      </c>
      <c r="AF1003" s="245" t="s">
        <v>406</v>
      </c>
      <c r="AG1003" s="245" t="s">
        <v>406</v>
      </c>
      <c r="AH1003" s="245" t="s">
        <v>406</v>
      </c>
      <c r="AI1003" s="245" t="s">
        <v>406</v>
      </c>
      <c r="AJ1003" s="245" t="s">
        <v>406</v>
      </c>
      <c r="AK1003" s="245" t="s">
        <v>406</v>
      </c>
      <c r="AL1003" s="245" t="s">
        <v>406</v>
      </c>
      <c r="AM1003" s="245" t="s">
        <v>406</v>
      </c>
      <c r="AN1003" s="245" t="s">
        <v>406</v>
      </c>
      <c r="AO1003" s="245" t="s">
        <v>406</v>
      </c>
      <c r="AP1003" s="245" t="s">
        <v>406</v>
      </c>
    </row>
    <row r="1004" spans="1:42" x14ac:dyDescent="0.3">
      <c r="A1004" s="245">
        <v>123044</v>
      </c>
      <c r="B1004" s="245" t="s">
        <v>551</v>
      </c>
      <c r="C1004" s="245" t="s">
        <v>234</v>
      </c>
      <c r="D1004" s="245" t="s">
        <v>232</v>
      </c>
      <c r="E1004" s="245" t="s">
        <v>232</v>
      </c>
      <c r="F1004" s="245" t="s">
        <v>234</v>
      </c>
      <c r="G1004" s="245" t="s">
        <v>232</v>
      </c>
      <c r="H1004" s="245" t="s">
        <v>234</v>
      </c>
      <c r="I1004" s="245" t="s">
        <v>232</v>
      </c>
      <c r="J1004" s="245" t="s">
        <v>234</v>
      </c>
      <c r="K1004" s="245" t="s">
        <v>234</v>
      </c>
      <c r="L1004" s="245" t="s">
        <v>232</v>
      </c>
      <c r="M1004" s="245" t="s">
        <v>233</v>
      </c>
      <c r="N1004" s="245" t="s">
        <v>233</v>
      </c>
      <c r="O1004" s="245" t="s">
        <v>233</v>
      </c>
      <c r="P1004" s="245" t="s">
        <v>233</v>
      </c>
      <c r="Q1004" s="245" t="s">
        <v>233</v>
      </c>
      <c r="R1004" s="245" t="s">
        <v>406</v>
      </c>
      <c r="S1004" s="245" t="s">
        <v>406</v>
      </c>
      <c r="T1004" s="245" t="s">
        <v>406</v>
      </c>
      <c r="U1004" s="245" t="s">
        <v>406</v>
      </c>
      <c r="V1004" s="245" t="s">
        <v>406</v>
      </c>
      <c r="W1004" s="245" t="s">
        <v>406</v>
      </c>
      <c r="X1004" s="245" t="s">
        <v>406</v>
      </c>
      <c r="Y1004" s="245" t="s">
        <v>406</v>
      </c>
      <c r="Z1004" s="245" t="s">
        <v>406</v>
      </c>
      <c r="AA1004" s="245" t="s">
        <v>406</v>
      </c>
      <c r="AB1004" s="245" t="s">
        <v>406</v>
      </c>
      <c r="AC1004" s="245" t="s">
        <v>406</v>
      </c>
      <c r="AD1004" s="245" t="s">
        <v>406</v>
      </c>
      <c r="AE1004" s="245" t="s">
        <v>406</v>
      </c>
      <c r="AF1004" s="245" t="s">
        <v>406</v>
      </c>
      <c r="AG1004" s="245" t="s">
        <v>406</v>
      </c>
      <c r="AH1004" s="245" t="s">
        <v>406</v>
      </c>
      <c r="AI1004" s="245" t="s">
        <v>406</v>
      </c>
      <c r="AJ1004" s="245" t="s">
        <v>406</v>
      </c>
      <c r="AK1004" s="245" t="s">
        <v>406</v>
      </c>
      <c r="AL1004" s="245" t="s">
        <v>406</v>
      </c>
      <c r="AM1004" s="245" t="s">
        <v>406</v>
      </c>
      <c r="AN1004" s="245" t="s">
        <v>406</v>
      </c>
      <c r="AO1004" s="245" t="s">
        <v>406</v>
      </c>
      <c r="AP1004" s="245" t="s">
        <v>406</v>
      </c>
    </row>
    <row r="1005" spans="1:42" x14ac:dyDescent="0.3">
      <c r="A1005" s="245">
        <v>123075</v>
      </c>
      <c r="B1005" s="245" t="s">
        <v>551</v>
      </c>
      <c r="C1005" s="245" t="s">
        <v>232</v>
      </c>
      <c r="D1005" s="245" t="s">
        <v>234</v>
      </c>
      <c r="E1005" s="245" t="s">
        <v>232</v>
      </c>
      <c r="F1005" s="245" t="s">
        <v>234</v>
      </c>
      <c r="G1005" s="245" t="s">
        <v>232</v>
      </c>
      <c r="H1005" s="245" t="s">
        <v>232</v>
      </c>
      <c r="I1005" s="245" t="s">
        <v>232</v>
      </c>
      <c r="J1005" s="245" t="s">
        <v>234</v>
      </c>
      <c r="K1005" s="245" t="s">
        <v>234</v>
      </c>
      <c r="L1005" s="245" t="s">
        <v>234</v>
      </c>
      <c r="M1005" s="245" t="s">
        <v>233</v>
      </c>
      <c r="N1005" s="245" t="s">
        <v>233</v>
      </c>
      <c r="O1005" s="245" t="s">
        <v>233</v>
      </c>
      <c r="P1005" s="245" t="s">
        <v>233</v>
      </c>
      <c r="Q1005" s="245" t="s">
        <v>233</v>
      </c>
      <c r="R1005" s="245" t="s">
        <v>406</v>
      </c>
      <c r="S1005" s="245" t="s">
        <v>406</v>
      </c>
      <c r="T1005" s="245" t="s">
        <v>406</v>
      </c>
      <c r="U1005" s="245" t="s">
        <v>406</v>
      </c>
      <c r="V1005" s="245" t="s">
        <v>406</v>
      </c>
      <c r="W1005" s="245" t="s">
        <v>406</v>
      </c>
      <c r="X1005" s="245" t="s">
        <v>406</v>
      </c>
      <c r="Y1005" s="245" t="s">
        <v>406</v>
      </c>
      <c r="Z1005" s="245" t="s">
        <v>406</v>
      </c>
      <c r="AA1005" s="245" t="s">
        <v>406</v>
      </c>
      <c r="AB1005" s="245" t="s">
        <v>406</v>
      </c>
      <c r="AC1005" s="245" t="s">
        <v>406</v>
      </c>
      <c r="AD1005" s="245" t="s">
        <v>406</v>
      </c>
      <c r="AE1005" s="245" t="s">
        <v>406</v>
      </c>
      <c r="AF1005" s="245" t="s">
        <v>406</v>
      </c>
      <c r="AG1005" s="245" t="s">
        <v>406</v>
      </c>
      <c r="AH1005" s="245" t="s">
        <v>406</v>
      </c>
      <c r="AI1005" s="245" t="s">
        <v>406</v>
      </c>
      <c r="AJ1005" s="245" t="s">
        <v>406</v>
      </c>
      <c r="AK1005" s="245" t="s">
        <v>406</v>
      </c>
      <c r="AL1005" s="245" t="s">
        <v>406</v>
      </c>
      <c r="AM1005" s="245" t="s">
        <v>406</v>
      </c>
      <c r="AN1005" s="245" t="s">
        <v>406</v>
      </c>
      <c r="AO1005" s="245" t="s">
        <v>406</v>
      </c>
      <c r="AP1005" s="245" t="s">
        <v>406</v>
      </c>
    </row>
    <row r="1006" spans="1:42" x14ac:dyDescent="0.3">
      <c r="A1006" s="245">
        <v>123082</v>
      </c>
      <c r="B1006" s="245" t="s">
        <v>551</v>
      </c>
      <c r="C1006" s="245" t="s">
        <v>232</v>
      </c>
      <c r="D1006" s="245" t="s">
        <v>234</v>
      </c>
      <c r="E1006" s="245" t="s">
        <v>232</v>
      </c>
      <c r="F1006" s="245" t="s">
        <v>232</v>
      </c>
      <c r="G1006" s="245" t="s">
        <v>234</v>
      </c>
      <c r="H1006" s="245" t="s">
        <v>234</v>
      </c>
      <c r="I1006" s="245" t="s">
        <v>234</v>
      </c>
      <c r="J1006" s="245" t="s">
        <v>234</v>
      </c>
      <c r="K1006" s="245" t="s">
        <v>232</v>
      </c>
      <c r="L1006" s="245" t="s">
        <v>232</v>
      </c>
      <c r="M1006" s="245" t="s">
        <v>233</v>
      </c>
      <c r="N1006" s="245" t="s">
        <v>233</v>
      </c>
      <c r="O1006" s="245" t="s">
        <v>233</v>
      </c>
      <c r="P1006" s="245" t="s">
        <v>233</v>
      </c>
      <c r="Q1006" s="245" t="s">
        <v>233</v>
      </c>
      <c r="R1006" s="245" t="s">
        <v>406</v>
      </c>
      <c r="S1006" s="245" t="s">
        <v>406</v>
      </c>
      <c r="T1006" s="245" t="s">
        <v>406</v>
      </c>
      <c r="U1006" s="245" t="s">
        <v>406</v>
      </c>
      <c r="V1006" s="245" t="s">
        <v>406</v>
      </c>
      <c r="W1006" s="245" t="s">
        <v>406</v>
      </c>
      <c r="X1006" s="245" t="s">
        <v>406</v>
      </c>
      <c r="Y1006" s="245" t="s">
        <v>406</v>
      </c>
      <c r="Z1006" s="245" t="s">
        <v>406</v>
      </c>
      <c r="AA1006" s="245" t="s">
        <v>406</v>
      </c>
      <c r="AB1006" s="245" t="s">
        <v>406</v>
      </c>
      <c r="AC1006" s="245" t="s">
        <v>406</v>
      </c>
      <c r="AD1006" s="245" t="s">
        <v>406</v>
      </c>
      <c r="AE1006" s="245" t="s">
        <v>406</v>
      </c>
      <c r="AF1006" s="245" t="s">
        <v>406</v>
      </c>
      <c r="AG1006" s="245" t="s">
        <v>406</v>
      </c>
      <c r="AH1006" s="245" t="s">
        <v>406</v>
      </c>
      <c r="AI1006" s="245" t="s">
        <v>406</v>
      </c>
      <c r="AJ1006" s="245" t="s">
        <v>406</v>
      </c>
      <c r="AK1006" s="245" t="s">
        <v>406</v>
      </c>
      <c r="AL1006" s="245" t="s">
        <v>406</v>
      </c>
      <c r="AM1006" s="245" t="s">
        <v>406</v>
      </c>
      <c r="AN1006" s="245" t="s">
        <v>406</v>
      </c>
      <c r="AO1006" s="245" t="s">
        <v>406</v>
      </c>
      <c r="AP1006" s="245" t="s">
        <v>406</v>
      </c>
    </row>
    <row r="1007" spans="1:42" x14ac:dyDescent="0.3">
      <c r="A1007" s="245">
        <v>123083</v>
      </c>
      <c r="B1007" s="245" t="s">
        <v>551</v>
      </c>
      <c r="C1007" s="245" t="s">
        <v>234</v>
      </c>
      <c r="D1007" s="245" t="s">
        <v>232</v>
      </c>
      <c r="E1007" s="245" t="s">
        <v>232</v>
      </c>
      <c r="F1007" s="245" t="s">
        <v>234</v>
      </c>
      <c r="G1007" s="245" t="s">
        <v>234</v>
      </c>
      <c r="H1007" s="245" t="s">
        <v>232</v>
      </c>
      <c r="I1007" s="245" t="s">
        <v>232</v>
      </c>
      <c r="J1007" s="245" t="s">
        <v>234</v>
      </c>
      <c r="K1007" s="245" t="s">
        <v>233</v>
      </c>
      <c r="L1007" s="245" t="s">
        <v>232</v>
      </c>
      <c r="M1007" s="245" t="s">
        <v>233</v>
      </c>
      <c r="N1007" s="245" t="s">
        <v>233</v>
      </c>
      <c r="O1007" s="245" t="s">
        <v>233</v>
      </c>
      <c r="P1007" s="245" t="s">
        <v>233</v>
      </c>
      <c r="Q1007" s="245" t="s">
        <v>233</v>
      </c>
      <c r="R1007" s="245" t="s">
        <v>406</v>
      </c>
      <c r="S1007" s="245" t="s">
        <v>406</v>
      </c>
      <c r="T1007" s="245" t="s">
        <v>406</v>
      </c>
      <c r="U1007" s="245" t="s">
        <v>406</v>
      </c>
      <c r="V1007" s="245" t="s">
        <v>406</v>
      </c>
      <c r="W1007" s="245" t="s">
        <v>406</v>
      </c>
      <c r="X1007" s="245" t="s">
        <v>406</v>
      </c>
      <c r="Y1007" s="245" t="s">
        <v>406</v>
      </c>
      <c r="Z1007" s="245" t="s">
        <v>406</v>
      </c>
      <c r="AA1007" s="245" t="s">
        <v>406</v>
      </c>
      <c r="AB1007" s="245" t="s">
        <v>406</v>
      </c>
      <c r="AC1007" s="245" t="s">
        <v>406</v>
      </c>
      <c r="AD1007" s="245" t="s">
        <v>406</v>
      </c>
      <c r="AE1007" s="245" t="s">
        <v>406</v>
      </c>
      <c r="AF1007" s="245" t="s">
        <v>406</v>
      </c>
      <c r="AG1007" s="245" t="s">
        <v>406</v>
      </c>
      <c r="AH1007" s="245" t="s">
        <v>406</v>
      </c>
      <c r="AI1007" s="245" t="s">
        <v>406</v>
      </c>
      <c r="AJ1007" s="245" t="s">
        <v>406</v>
      </c>
      <c r="AK1007" s="245" t="s">
        <v>406</v>
      </c>
      <c r="AL1007" s="245" t="s">
        <v>406</v>
      </c>
      <c r="AM1007" s="245" t="s">
        <v>406</v>
      </c>
      <c r="AN1007" s="245" t="s">
        <v>406</v>
      </c>
      <c r="AO1007" s="245" t="s">
        <v>406</v>
      </c>
      <c r="AP1007" s="245" t="s">
        <v>406</v>
      </c>
    </row>
    <row r="1008" spans="1:42" x14ac:dyDescent="0.3">
      <c r="A1008" s="245">
        <v>123088</v>
      </c>
      <c r="B1008" s="245" t="s">
        <v>551</v>
      </c>
      <c r="C1008" s="245" t="s">
        <v>234</v>
      </c>
      <c r="D1008" s="245" t="s">
        <v>232</v>
      </c>
      <c r="E1008" s="245" t="s">
        <v>234</v>
      </c>
      <c r="F1008" s="245" t="s">
        <v>234</v>
      </c>
      <c r="G1008" s="245" t="s">
        <v>234</v>
      </c>
      <c r="H1008" s="245" t="s">
        <v>234</v>
      </c>
      <c r="I1008" s="245" t="s">
        <v>233</v>
      </c>
      <c r="J1008" s="245" t="s">
        <v>234</v>
      </c>
      <c r="K1008" s="245" t="s">
        <v>234</v>
      </c>
      <c r="L1008" s="245" t="s">
        <v>233</v>
      </c>
      <c r="M1008" s="245" t="s">
        <v>233</v>
      </c>
      <c r="N1008" s="245" t="s">
        <v>233</v>
      </c>
      <c r="O1008" s="245" t="s">
        <v>233</v>
      </c>
      <c r="P1008" s="245" t="s">
        <v>233</v>
      </c>
      <c r="Q1008" s="245" t="s">
        <v>233</v>
      </c>
      <c r="R1008" s="245" t="s">
        <v>406</v>
      </c>
      <c r="S1008" s="245" t="s">
        <v>406</v>
      </c>
      <c r="T1008" s="245" t="s">
        <v>406</v>
      </c>
      <c r="U1008" s="245" t="s">
        <v>406</v>
      </c>
      <c r="V1008" s="245" t="s">
        <v>406</v>
      </c>
      <c r="W1008" s="245" t="s">
        <v>406</v>
      </c>
      <c r="X1008" s="245" t="s">
        <v>406</v>
      </c>
      <c r="Y1008" s="245" t="s">
        <v>406</v>
      </c>
      <c r="Z1008" s="245" t="s">
        <v>406</v>
      </c>
      <c r="AA1008" s="245" t="s">
        <v>406</v>
      </c>
      <c r="AB1008" s="245" t="s">
        <v>406</v>
      </c>
      <c r="AC1008" s="245" t="s">
        <v>406</v>
      </c>
      <c r="AD1008" s="245" t="s">
        <v>406</v>
      </c>
      <c r="AE1008" s="245" t="s">
        <v>406</v>
      </c>
      <c r="AF1008" s="245" t="s">
        <v>406</v>
      </c>
      <c r="AG1008" s="245" t="s">
        <v>406</v>
      </c>
      <c r="AH1008" s="245" t="s">
        <v>406</v>
      </c>
      <c r="AI1008" s="245" t="s">
        <v>406</v>
      </c>
      <c r="AJ1008" s="245" t="s">
        <v>406</v>
      </c>
      <c r="AK1008" s="245" t="s">
        <v>406</v>
      </c>
      <c r="AL1008" s="245" t="s">
        <v>406</v>
      </c>
      <c r="AM1008" s="245" t="s">
        <v>406</v>
      </c>
      <c r="AN1008" s="245" t="s">
        <v>406</v>
      </c>
      <c r="AO1008" s="245" t="s">
        <v>406</v>
      </c>
      <c r="AP1008" s="245" t="s">
        <v>406</v>
      </c>
    </row>
    <row r="1009" spans="1:42" x14ac:dyDescent="0.3">
      <c r="A1009" s="245">
        <v>123107</v>
      </c>
      <c r="B1009" s="245" t="s">
        <v>551</v>
      </c>
      <c r="C1009" s="245" t="s">
        <v>234</v>
      </c>
      <c r="D1009" s="245" t="s">
        <v>234</v>
      </c>
      <c r="E1009" s="245" t="s">
        <v>234</v>
      </c>
      <c r="F1009" s="245" t="s">
        <v>233</v>
      </c>
      <c r="G1009" s="245" t="s">
        <v>232</v>
      </c>
      <c r="H1009" s="245" t="s">
        <v>232</v>
      </c>
      <c r="I1009" s="245" t="s">
        <v>233</v>
      </c>
      <c r="J1009" s="245" t="s">
        <v>232</v>
      </c>
      <c r="K1009" s="245" t="s">
        <v>233</v>
      </c>
      <c r="L1009" s="245" t="s">
        <v>234</v>
      </c>
      <c r="M1009" s="245" t="s">
        <v>233</v>
      </c>
      <c r="N1009" s="245" t="s">
        <v>233</v>
      </c>
      <c r="O1009" s="245" t="s">
        <v>233</v>
      </c>
      <c r="P1009" s="245" t="s">
        <v>233</v>
      </c>
      <c r="Q1009" s="245" t="s">
        <v>233</v>
      </c>
      <c r="R1009" s="245" t="s">
        <v>406</v>
      </c>
      <c r="S1009" s="245" t="s">
        <v>406</v>
      </c>
      <c r="T1009" s="245" t="s">
        <v>406</v>
      </c>
      <c r="U1009" s="245" t="s">
        <v>406</v>
      </c>
      <c r="V1009" s="245" t="s">
        <v>406</v>
      </c>
      <c r="W1009" s="245" t="s">
        <v>406</v>
      </c>
      <c r="X1009" s="245" t="s">
        <v>406</v>
      </c>
      <c r="Y1009" s="245" t="s">
        <v>406</v>
      </c>
      <c r="Z1009" s="245" t="s">
        <v>406</v>
      </c>
      <c r="AA1009" s="245" t="s">
        <v>406</v>
      </c>
      <c r="AB1009" s="245" t="s">
        <v>406</v>
      </c>
      <c r="AC1009" s="245" t="s">
        <v>406</v>
      </c>
      <c r="AD1009" s="245" t="s">
        <v>406</v>
      </c>
      <c r="AE1009" s="245" t="s">
        <v>406</v>
      </c>
      <c r="AF1009" s="245" t="s">
        <v>406</v>
      </c>
      <c r="AG1009" s="245" t="s">
        <v>406</v>
      </c>
      <c r="AH1009" s="245" t="s">
        <v>406</v>
      </c>
      <c r="AI1009" s="245" t="s">
        <v>406</v>
      </c>
      <c r="AJ1009" s="245" t="s">
        <v>406</v>
      </c>
      <c r="AK1009" s="245" t="s">
        <v>406</v>
      </c>
      <c r="AL1009" s="245" t="s">
        <v>406</v>
      </c>
      <c r="AM1009" s="245" t="s">
        <v>406</v>
      </c>
      <c r="AN1009" s="245" t="s">
        <v>406</v>
      </c>
      <c r="AO1009" s="245" t="s">
        <v>406</v>
      </c>
      <c r="AP1009" s="245" t="s">
        <v>406</v>
      </c>
    </row>
    <row r="1010" spans="1:42" x14ac:dyDescent="0.3">
      <c r="A1010" s="245">
        <v>123119</v>
      </c>
      <c r="B1010" s="245" t="s">
        <v>551</v>
      </c>
      <c r="C1010" s="245" t="s">
        <v>234</v>
      </c>
      <c r="D1010" s="245" t="s">
        <v>232</v>
      </c>
      <c r="E1010" s="245" t="s">
        <v>232</v>
      </c>
      <c r="F1010" s="245" t="s">
        <v>234</v>
      </c>
      <c r="G1010" s="245" t="s">
        <v>232</v>
      </c>
      <c r="H1010" s="245" t="s">
        <v>234</v>
      </c>
      <c r="I1010" s="245" t="s">
        <v>232</v>
      </c>
      <c r="J1010" s="245" t="s">
        <v>233</v>
      </c>
      <c r="K1010" s="245" t="s">
        <v>234</v>
      </c>
      <c r="L1010" s="245" t="s">
        <v>234</v>
      </c>
      <c r="M1010" s="245" t="s">
        <v>233</v>
      </c>
      <c r="N1010" s="245" t="s">
        <v>233</v>
      </c>
      <c r="O1010" s="245" t="s">
        <v>233</v>
      </c>
      <c r="P1010" s="245" t="s">
        <v>233</v>
      </c>
      <c r="Q1010" s="245" t="s">
        <v>233</v>
      </c>
      <c r="R1010" s="245" t="s">
        <v>406</v>
      </c>
      <c r="S1010" s="245" t="s">
        <v>406</v>
      </c>
      <c r="T1010" s="245" t="s">
        <v>406</v>
      </c>
      <c r="U1010" s="245" t="s">
        <v>406</v>
      </c>
      <c r="V1010" s="245" t="s">
        <v>406</v>
      </c>
      <c r="W1010" s="245" t="s">
        <v>406</v>
      </c>
      <c r="X1010" s="245" t="s">
        <v>406</v>
      </c>
      <c r="Y1010" s="245" t="s">
        <v>406</v>
      </c>
      <c r="Z1010" s="245" t="s">
        <v>406</v>
      </c>
      <c r="AA1010" s="245" t="s">
        <v>406</v>
      </c>
      <c r="AB1010" s="245" t="s">
        <v>406</v>
      </c>
      <c r="AC1010" s="245" t="s">
        <v>406</v>
      </c>
      <c r="AD1010" s="245" t="s">
        <v>406</v>
      </c>
      <c r="AE1010" s="245" t="s">
        <v>406</v>
      </c>
      <c r="AF1010" s="245" t="s">
        <v>406</v>
      </c>
      <c r="AG1010" s="245" t="s">
        <v>406</v>
      </c>
      <c r="AH1010" s="245" t="s">
        <v>406</v>
      </c>
      <c r="AI1010" s="245" t="s">
        <v>406</v>
      </c>
      <c r="AJ1010" s="245" t="s">
        <v>406</v>
      </c>
      <c r="AK1010" s="245" t="s">
        <v>406</v>
      </c>
      <c r="AL1010" s="245" t="s">
        <v>406</v>
      </c>
      <c r="AM1010" s="245" t="s">
        <v>406</v>
      </c>
      <c r="AN1010" s="245" t="s">
        <v>406</v>
      </c>
      <c r="AO1010" s="245" t="s">
        <v>406</v>
      </c>
      <c r="AP1010" s="245" t="s">
        <v>406</v>
      </c>
    </row>
    <row r="1011" spans="1:42" x14ac:dyDescent="0.3">
      <c r="A1011" s="245">
        <v>123155</v>
      </c>
      <c r="B1011" s="245" t="s">
        <v>551</v>
      </c>
      <c r="C1011" s="245" t="s">
        <v>232</v>
      </c>
      <c r="D1011" s="245" t="s">
        <v>232</v>
      </c>
      <c r="E1011" s="245" t="s">
        <v>234</v>
      </c>
      <c r="F1011" s="245" t="s">
        <v>232</v>
      </c>
      <c r="G1011" s="245" t="s">
        <v>232</v>
      </c>
      <c r="H1011" s="245" t="s">
        <v>234</v>
      </c>
      <c r="I1011" s="245" t="s">
        <v>234</v>
      </c>
      <c r="J1011" s="245" t="s">
        <v>234</v>
      </c>
      <c r="K1011" s="245" t="s">
        <v>234</v>
      </c>
      <c r="L1011" s="245" t="s">
        <v>234</v>
      </c>
      <c r="M1011" s="245" t="s">
        <v>233</v>
      </c>
      <c r="N1011" s="245" t="s">
        <v>233</v>
      </c>
      <c r="O1011" s="245" t="s">
        <v>233</v>
      </c>
      <c r="P1011" s="245" t="s">
        <v>233</v>
      </c>
      <c r="Q1011" s="245" t="s">
        <v>233</v>
      </c>
      <c r="R1011" s="245" t="s">
        <v>406</v>
      </c>
      <c r="S1011" s="245" t="s">
        <v>406</v>
      </c>
      <c r="T1011" s="245" t="s">
        <v>406</v>
      </c>
      <c r="U1011" s="245" t="s">
        <v>406</v>
      </c>
      <c r="V1011" s="245" t="s">
        <v>406</v>
      </c>
      <c r="W1011" s="245" t="s">
        <v>406</v>
      </c>
      <c r="X1011" s="245" t="s">
        <v>406</v>
      </c>
      <c r="Y1011" s="245" t="s">
        <v>406</v>
      </c>
      <c r="Z1011" s="245" t="s">
        <v>406</v>
      </c>
      <c r="AA1011" s="245" t="s">
        <v>406</v>
      </c>
      <c r="AB1011" s="245" t="s">
        <v>406</v>
      </c>
      <c r="AC1011" s="245" t="s">
        <v>406</v>
      </c>
      <c r="AD1011" s="245" t="s">
        <v>406</v>
      </c>
      <c r="AE1011" s="245" t="s">
        <v>406</v>
      </c>
      <c r="AF1011" s="245" t="s">
        <v>406</v>
      </c>
      <c r="AG1011" s="245" t="s">
        <v>406</v>
      </c>
      <c r="AH1011" s="245" t="s">
        <v>406</v>
      </c>
      <c r="AI1011" s="245" t="s">
        <v>406</v>
      </c>
      <c r="AJ1011" s="245" t="s">
        <v>406</v>
      </c>
      <c r="AK1011" s="245" t="s">
        <v>406</v>
      </c>
      <c r="AL1011" s="245" t="s">
        <v>406</v>
      </c>
      <c r="AM1011" s="245" t="s">
        <v>406</v>
      </c>
      <c r="AN1011" s="245" t="s">
        <v>406</v>
      </c>
      <c r="AO1011" s="245" t="s">
        <v>406</v>
      </c>
      <c r="AP1011" s="245" t="s">
        <v>406</v>
      </c>
    </row>
    <row r="1012" spans="1:42" x14ac:dyDescent="0.3">
      <c r="A1012" s="245">
        <v>123166</v>
      </c>
      <c r="B1012" s="245" t="s">
        <v>551</v>
      </c>
      <c r="C1012" s="245" t="s">
        <v>234</v>
      </c>
      <c r="D1012" s="245" t="s">
        <v>234</v>
      </c>
      <c r="E1012" s="245" t="s">
        <v>232</v>
      </c>
      <c r="F1012" s="245" t="s">
        <v>232</v>
      </c>
      <c r="G1012" s="245" t="s">
        <v>234</v>
      </c>
      <c r="H1012" s="245" t="s">
        <v>234</v>
      </c>
      <c r="I1012" s="245" t="s">
        <v>233</v>
      </c>
      <c r="J1012" s="245" t="s">
        <v>234</v>
      </c>
      <c r="K1012" s="245" t="s">
        <v>232</v>
      </c>
      <c r="L1012" s="245" t="s">
        <v>234</v>
      </c>
      <c r="M1012" s="245" t="s">
        <v>233</v>
      </c>
      <c r="N1012" s="245" t="s">
        <v>233</v>
      </c>
      <c r="O1012" s="245" t="s">
        <v>233</v>
      </c>
      <c r="P1012" s="245" t="s">
        <v>233</v>
      </c>
      <c r="Q1012" s="245" t="s">
        <v>233</v>
      </c>
      <c r="R1012" s="245" t="s">
        <v>406</v>
      </c>
      <c r="S1012" s="245" t="s">
        <v>406</v>
      </c>
      <c r="T1012" s="245" t="s">
        <v>406</v>
      </c>
      <c r="U1012" s="245" t="s">
        <v>406</v>
      </c>
      <c r="V1012" s="245" t="s">
        <v>406</v>
      </c>
      <c r="W1012" s="245" t="s">
        <v>406</v>
      </c>
      <c r="X1012" s="245" t="s">
        <v>406</v>
      </c>
      <c r="Y1012" s="245" t="s">
        <v>406</v>
      </c>
      <c r="Z1012" s="245" t="s">
        <v>406</v>
      </c>
      <c r="AA1012" s="245" t="s">
        <v>406</v>
      </c>
      <c r="AB1012" s="245" t="s">
        <v>406</v>
      </c>
      <c r="AC1012" s="245" t="s">
        <v>406</v>
      </c>
      <c r="AD1012" s="245" t="s">
        <v>406</v>
      </c>
      <c r="AE1012" s="245" t="s">
        <v>406</v>
      </c>
      <c r="AF1012" s="245" t="s">
        <v>406</v>
      </c>
      <c r="AG1012" s="245" t="s">
        <v>406</v>
      </c>
      <c r="AH1012" s="245" t="s">
        <v>406</v>
      </c>
      <c r="AI1012" s="245" t="s">
        <v>406</v>
      </c>
      <c r="AJ1012" s="245" t="s">
        <v>406</v>
      </c>
      <c r="AK1012" s="245" t="s">
        <v>406</v>
      </c>
      <c r="AL1012" s="245" t="s">
        <v>406</v>
      </c>
      <c r="AM1012" s="245" t="s">
        <v>406</v>
      </c>
      <c r="AN1012" s="245" t="s">
        <v>406</v>
      </c>
      <c r="AO1012" s="245" t="s">
        <v>406</v>
      </c>
      <c r="AP1012" s="245" t="s">
        <v>406</v>
      </c>
    </row>
    <row r="1013" spans="1:42" x14ac:dyDescent="0.3">
      <c r="A1013" s="245">
        <v>123199</v>
      </c>
      <c r="B1013" s="245" t="s">
        <v>551</v>
      </c>
      <c r="C1013" s="245" t="s">
        <v>232</v>
      </c>
      <c r="D1013" s="245" t="s">
        <v>232</v>
      </c>
      <c r="E1013" s="245" t="s">
        <v>232</v>
      </c>
      <c r="F1013" s="245" t="s">
        <v>232</v>
      </c>
      <c r="G1013" s="245" t="s">
        <v>234</v>
      </c>
      <c r="H1013" s="245" t="s">
        <v>232</v>
      </c>
      <c r="I1013" s="245" t="s">
        <v>234</v>
      </c>
      <c r="J1013" s="245" t="s">
        <v>232</v>
      </c>
      <c r="K1013" s="245" t="s">
        <v>232</v>
      </c>
      <c r="L1013" s="245" t="s">
        <v>234</v>
      </c>
      <c r="M1013" s="245" t="s">
        <v>233</v>
      </c>
      <c r="N1013" s="245" t="s">
        <v>233</v>
      </c>
      <c r="O1013" s="245" t="s">
        <v>233</v>
      </c>
      <c r="P1013" s="245" t="s">
        <v>233</v>
      </c>
      <c r="Q1013" s="245" t="s">
        <v>233</v>
      </c>
      <c r="R1013" s="245" t="s">
        <v>406</v>
      </c>
      <c r="S1013" s="245" t="s">
        <v>406</v>
      </c>
      <c r="T1013" s="245" t="s">
        <v>406</v>
      </c>
      <c r="U1013" s="245" t="s">
        <v>406</v>
      </c>
      <c r="V1013" s="245" t="s">
        <v>406</v>
      </c>
      <c r="W1013" s="245" t="s">
        <v>406</v>
      </c>
      <c r="X1013" s="245" t="s">
        <v>406</v>
      </c>
      <c r="Y1013" s="245" t="s">
        <v>406</v>
      </c>
      <c r="Z1013" s="245" t="s">
        <v>406</v>
      </c>
      <c r="AA1013" s="245" t="s">
        <v>406</v>
      </c>
      <c r="AB1013" s="245" t="s">
        <v>406</v>
      </c>
      <c r="AC1013" s="245" t="s">
        <v>406</v>
      </c>
      <c r="AD1013" s="245" t="s">
        <v>406</v>
      </c>
      <c r="AE1013" s="245" t="s">
        <v>406</v>
      </c>
      <c r="AF1013" s="245" t="s">
        <v>406</v>
      </c>
      <c r="AG1013" s="245" t="s">
        <v>406</v>
      </c>
      <c r="AH1013" s="245" t="s">
        <v>406</v>
      </c>
      <c r="AI1013" s="245" t="s">
        <v>406</v>
      </c>
      <c r="AJ1013" s="245" t="s">
        <v>406</v>
      </c>
      <c r="AK1013" s="245" t="s">
        <v>406</v>
      </c>
      <c r="AL1013" s="245" t="s">
        <v>406</v>
      </c>
      <c r="AM1013" s="245" t="s">
        <v>406</v>
      </c>
      <c r="AN1013" s="245" t="s">
        <v>406</v>
      </c>
      <c r="AO1013" s="245" t="s">
        <v>406</v>
      </c>
      <c r="AP1013" s="245" t="s">
        <v>406</v>
      </c>
    </row>
    <row r="1014" spans="1:42" x14ac:dyDescent="0.3">
      <c r="A1014" s="245">
        <v>123208</v>
      </c>
      <c r="B1014" s="245" t="s">
        <v>551</v>
      </c>
      <c r="C1014" s="245" t="s">
        <v>232</v>
      </c>
      <c r="D1014" s="245" t="s">
        <v>232</v>
      </c>
      <c r="E1014" s="245" t="s">
        <v>233</v>
      </c>
      <c r="F1014" s="245" t="s">
        <v>232</v>
      </c>
      <c r="G1014" s="245" t="s">
        <v>234</v>
      </c>
      <c r="H1014" s="245" t="s">
        <v>234</v>
      </c>
      <c r="I1014" s="245" t="s">
        <v>234</v>
      </c>
      <c r="J1014" s="245" t="s">
        <v>232</v>
      </c>
      <c r="K1014" s="245" t="s">
        <v>232</v>
      </c>
      <c r="L1014" s="245" t="s">
        <v>233</v>
      </c>
      <c r="M1014" s="245" t="s">
        <v>233</v>
      </c>
      <c r="N1014" s="245" t="s">
        <v>233</v>
      </c>
      <c r="O1014" s="245" t="s">
        <v>233</v>
      </c>
      <c r="P1014" s="245" t="s">
        <v>233</v>
      </c>
      <c r="Q1014" s="245" t="s">
        <v>233</v>
      </c>
      <c r="R1014" s="245" t="s">
        <v>406</v>
      </c>
      <c r="S1014" s="245" t="s">
        <v>406</v>
      </c>
      <c r="T1014" s="245" t="s">
        <v>406</v>
      </c>
      <c r="U1014" s="245" t="s">
        <v>406</v>
      </c>
      <c r="V1014" s="245" t="s">
        <v>406</v>
      </c>
      <c r="W1014" s="245" t="s">
        <v>406</v>
      </c>
      <c r="X1014" s="245" t="s">
        <v>406</v>
      </c>
      <c r="Y1014" s="245" t="s">
        <v>406</v>
      </c>
      <c r="Z1014" s="245" t="s">
        <v>406</v>
      </c>
      <c r="AA1014" s="245" t="s">
        <v>406</v>
      </c>
      <c r="AB1014" s="245" t="s">
        <v>406</v>
      </c>
      <c r="AC1014" s="245" t="s">
        <v>406</v>
      </c>
      <c r="AD1014" s="245" t="s">
        <v>406</v>
      </c>
      <c r="AE1014" s="245" t="s">
        <v>406</v>
      </c>
      <c r="AF1014" s="245" t="s">
        <v>406</v>
      </c>
      <c r="AG1014" s="245" t="s">
        <v>406</v>
      </c>
      <c r="AH1014" s="245" t="s">
        <v>406</v>
      </c>
      <c r="AI1014" s="245" t="s">
        <v>406</v>
      </c>
      <c r="AJ1014" s="245" t="s">
        <v>406</v>
      </c>
      <c r="AK1014" s="245" t="s">
        <v>406</v>
      </c>
      <c r="AL1014" s="245" t="s">
        <v>406</v>
      </c>
      <c r="AM1014" s="245" t="s">
        <v>406</v>
      </c>
      <c r="AN1014" s="245" t="s">
        <v>406</v>
      </c>
      <c r="AO1014" s="245" t="s">
        <v>406</v>
      </c>
      <c r="AP1014" s="245" t="s">
        <v>406</v>
      </c>
    </row>
    <row r="1015" spans="1:42" x14ac:dyDescent="0.3">
      <c r="A1015" s="245">
        <v>123236</v>
      </c>
      <c r="B1015" s="245" t="s">
        <v>551</v>
      </c>
      <c r="C1015" s="245" t="s">
        <v>234</v>
      </c>
      <c r="D1015" s="245" t="s">
        <v>232</v>
      </c>
      <c r="E1015" s="245" t="s">
        <v>232</v>
      </c>
      <c r="F1015" s="245" t="s">
        <v>234</v>
      </c>
      <c r="G1015" s="245" t="s">
        <v>232</v>
      </c>
      <c r="H1015" s="245" t="s">
        <v>234</v>
      </c>
      <c r="I1015" s="245" t="s">
        <v>232</v>
      </c>
      <c r="J1015" s="245" t="s">
        <v>234</v>
      </c>
      <c r="K1015" s="245" t="s">
        <v>232</v>
      </c>
      <c r="L1015" s="245" t="s">
        <v>232</v>
      </c>
      <c r="M1015" s="245" t="s">
        <v>233</v>
      </c>
      <c r="N1015" s="245" t="s">
        <v>233</v>
      </c>
      <c r="O1015" s="245" t="s">
        <v>233</v>
      </c>
      <c r="P1015" s="245" t="s">
        <v>233</v>
      </c>
      <c r="Q1015" s="245" t="s">
        <v>233</v>
      </c>
      <c r="R1015" s="245" t="s">
        <v>406</v>
      </c>
      <c r="S1015" s="245" t="s">
        <v>406</v>
      </c>
      <c r="T1015" s="245" t="s">
        <v>406</v>
      </c>
      <c r="U1015" s="245" t="s">
        <v>406</v>
      </c>
      <c r="V1015" s="245" t="s">
        <v>406</v>
      </c>
      <c r="W1015" s="245" t="s">
        <v>406</v>
      </c>
      <c r="X1015" s="245" t="s">
        <v>406</v>
      </c>
      <c r="Y1015" s="245" t="s">
        <v>406</v>
      </c>
      <c r="Z1015" s="245" t="s">
        <v>406</v>
      </c>
      <c r="AA1015" s="245" t="s">
        <v>406</v>
      </c>
      <c r="AB1015" s="245" t="s">
        <v>406</v>
      </c>
      <c r="AC1015" s="245" t="s">
        <v>406</v>
      </c>
      <c r="AD1015" s="245" t="s">
        <v>406</v>
      </c>
      <c r="AE1015" s="245" t="s">
        <v>406</v>
      </c>
      <c r="AF1015" s="245" t="s">
        <v>406</v>
      </c>
      <c r="AG1015" s="245" t="s">
        <v>406</v>
      </c>
      <c r="AH1015" s="245" t="s">
        <v>406</v>
      </c>
      <c r="AI1015" s="245" t="s">
        <v>406</v>
      </c>
      <c r="AJ1015" s="245" t="s">
        <v>406</v>
      </c>
      <c r="AK1015" s="245" t="s">
        <v>406</v>
      </c>
      <c r="AL1015" s="245" t="s">
        <v>406</v>
      </c>
      <c r="AM1015" s="245" t="s">
        <v>406</v>
      </c>
      <c r="AN1015" s="245" t="s">
        <v>406</v>
      </c>
      <c r="AO1015" s="245" t="s">
        <v>406</v>
      </c>
      <c r="AP1015" s="245" t="s">
        <v>406</v>
      </c>
    </row>
    <row r="1016" spans="1:42" x14ac:dyDescent="0.3">
      <c r="A1016" s="245">
        <v>123242</v>
      </c>
      <c r="B1016" s="245" t="s">
        <v>551</v>
      </c>
      <c r="C1016" s="245" t="s">
        <v>232</v>
      </c>
      <c r="D1016" s="245" t="s">
        <v>234</v>
      </c>
      <c r="E1016" s="245" t="s">
        <v>232</v>
      </c>
      <c r="F1016" s="245" t="s">
        <v>232</v>
      </c>
      <c r="G1016" s="245" t="s">
        <v>232</v>
      </c>
      <c r="H1016" s="245" t="s">
        <v>234</v>
      </c>
      <c r="I1016" s="245" t="s">
        <v>234</v>
      </c>
      <c r="J1016" s="245" t="s">
        <v>234</v>
      </c>
      <c r="K1016" s="245" t="s">
        <v>234</v>
      </c>
      <c r="L1016" s="245" t="s">
        <v>234</v>
      </c>
      <c r="M1016" s="245" t="s">
        <v>233</v>
      </c>
      <c r="N1016" s="245" t="s">
        <v>233</v>
      </c>
      <c r="O1016" s="245" t="s">
        <v>233</v>
      </c>
      <c r="P1016" s="245" t="s">
        <v>233</v>
      </c>
      <c r="Q1016" s="245" t="s">
        <v>233</v>
      </c>
      <c r="R1016" s="245" t="s">
        <v>406</v>
      </c>
      <c r="S1016" s="245" t="s">
        <v>406</v>
      </c>
      <c r="T1016" s="245" t="s">
        <v>406</v>
      </c>
      <c r="U1016" s="245" t="s">
        <v>406</v>
      </c>
      <c r="V1016" s="245" t="s">
        <v>406</v>
      </c>
      <c r="W1016" s="245" t="s">
        <v>406</v>
      </c>
      <c r="X1016" s="245" t="s">
        <v>406</v>
      </c>
      <c r="Y1016" s="245" t="s">
        <v>406</v>
      </c>
      <c r="Z1016" s="245" t="s">
        <v>406</v>
      </c>
      <c r="AA1016" s="245" t="s">
        <v>406</v>
      </c>
      <c r="AB1016" s="245" t="s">
        <v>406</v>
      </c>
      <c r="AC1016" s="245" t="s">
        <v>406</v>
      </c>
      <c r="AD1016" s="245" t="s">
        <v>406</v>
      </c>
      <c r="AE1016" s="245" t="s">
        <v>406</v>
      </c>
      <c r="AF1016" s="245" t="s">
        <v>406</v>
      </c>
      <c r="AG1016" s="245" t="s">
        <v>406</v>
      </c>
      <c r="AH1016" s="245" t="s">
        <v>406</v>
      </c>
      <c r="AI1016" s="245" t="s">
        <v>406</v>
      </c>
      <c r="AJ1016" s="245" t="s">
        <v>406</v>
      </c>
      <c r="AK1016" s="245" t="s">
        <v>406</v>
      </c>
      <c r="AL1016" s="245" t="s">
        <v>406</v>
      </c>
      <c r="AM1016" s="245" t="s">
        <v>406</v>
      </c>
      <c r="AN1016" s="245" t="s">
        <v>406</v>
      </c>
      <c r="AO1016" s="245" t="s">
        <v>406</v>
      </c>
      <c r="AP1016" s="245" t="s">
        <v>406</v>
      </c>
    </row>
    <row r="1017" spans="1:42" x14ac:dyDescent="0.3">
      <c r="A1017" s="245">
        <v>123323</v>
      </c>
      <c r="B1017" s="245" t="s">
        <v>551</v>
      </c>
      <c r="C1017" s="245" t="s">
        <v>234</v>
      </c>
      <c r="D1017" s="245" t="s">
        <v>234</v>
      </c>
      <c r="E1017" s="245" t="s">
        <v>234</v>
      </c>
      <c r="F1017" s="245" t="s">
        <v>234</v>
      </c>
      <c r="G1017" s="245" t="s">
        <v>234</v>
      </c>
      <c r="H1017" s="245" t="s">
        <v>233</v>
      </c>
      <c r="I1017" s="245" t="s">
        <v>234</v>
      </c>
      <c r="J1017" s="245" t="s">
        <v>234</v>
      </c>
      <c r="K1017" s="245" t="s">
        <v>234</v>
      </c>
      <c r="L1017" s="245" t="s">
        <v>233</v>
      </c>
      <c r="M1017" s="245" t="s">
        <v>233</v>
      </c>
      <c r="N1017" s="245" t="s">
        <v>233</v>
      </c>
      <c r="O1017" s="245" t="s">
        <v>233</v>
      </c>
      <c r="P1017" s="245" t="s">
        <v>233</v>
      </c>
      <c r="Q1017" s="245" t="s">
        <v>233</v>
      </c>
      <c r="R1017" s="245" t="s">
        <v>406</v>
      </c>
      <c r="S1017" s="245" t="s">
        <v>406</v>
      </c>
      <c r="T1017" s="245" t="s">
        <v>406</v>
      </c>
      <c r="U1017" s="245" t="s">
        <v>406</v>
      </c>
      <c r="V1017" s="245" t="s">
        <v>406</v>
      </c>
      <c r="W1017" s="245" t="s">
        <v>406</v>
      </c>
      <c r="X1017" s="245" t="s">
        <v>406</v>
      </c>
      <c r="Y1017" s="245" t="s">
        <v>406</v>
      </c>
      <c r="Z1017" s="245" t="s">
        <v>406</v>
      </c>
      <c r="AA1017" s="245" t="s">
        <v>406</v>
      </c>
      <c r="AB1017" s="245" t="s">
        <v>406</v>
      </c>
      <c r="AC1017" s="245" t="s">
        <v>406</v>
      </c>
      <c r="AD1017" s="245" t="s">
        <v>406</v>
      </c>
      <c r="AE1017" s="245" t="s">
        <v>406</v>
      </c>
      <c r="AF1017" s="245" t="s">
        <v>406</v>
      </c>
      <c r="AG1017" s="245" t="s">
        <v>406</v>
      </c>
      <c r="AH1017" s="245" t="s">
        <v>406</v>
      </c>
      <c r="AI1017" s="245" t="s">
        <v>406</v>
      </c>
      <c r="AJ1017" s="245" t="s">
        <v>406</v>
      </c>
      <c r="AK1017" s="245" t="s">
        <v>406</v>
      </c>
      <c r="AL1017" s="245" t="s">
        <v>406</v>
      </c>
      <c r="AM1017" s="245" t="s">
        <v>406</v>
      </c>
      <c r="AN1017" s="245" t="s">
        <v>406</v>
      </c>
      <c r="AO1017" s="245" t="s">
        <v>406</v>
      </c>
      <c r="AP1017" s="245" t="s">
        <v>406</v>
      </c>
    </row>
    <row r="1018" spans="1:42" x14ac:dyDescent="0.3">
      <c r="A1018" s="245">
        <v>123332</v>
      </c>
      <c r="B1018" s="245" t="s">
        <v>551</v>
      </c>
      <c r="C1018" s="245" t="s">
        <v>234</v>
      </c>
      <c r="D1018" s="245" t="s">
        <v>232</v>
      </c>
      <c r="E1018" s="245" t="s">
        <v>232</v>
      </c>
      <c r="F1018" s="245" t="s">
        <v>234</v>
      </c>
      <c r="G1018" s="245" t="s">
        <v>234</v>
      </c>
      <c r="H1018" s="245" t="s">
        <v>234</v>
      </c>
      <c r="I1018" s="245" t="s">
        <v>234</v>
      </c>
      <c r="J1018" s="245" t="s">
        <v>234</v>
      </c>
      <c r="K1018" s="245" t="s">
        <v>234</v>
      </c>
      <c r="L1018" s="245" t="s">
        <v>234</v>
      </c>
      <c r="M1018" s="245" t="s">
        <v>233</v>
      </c>
      <c r="N1018" s="245" t="s">
        <v>233</v>
      </c>
      <c r="O1018" s="245" t="s">
        <v>233</v>
      </c>
      <c r="P1018" s="245" t="s">
        <v>233</v>
      </c>
      <c r="Q1018" s="245" t="s">
        <v>233</v>
      </c>
      <c r="R1018" s="245" t="s">
        <v>406</v>
      </c>
      <c r="S1018" s="245" t="s">
        <v>406</v>
      </c>
      <c r="T1018" s="245" t="s">
        <v>406</v>
      </c>
      <c r="U1018" s="245" t="s">
        <v>406</v>
      </c>
      <c r="V1018" s="245" t="s">
        <v>406</v>
      </c>
      <c r="W1018" s="245" t="s">
        <v>406</v>
      </c>
      <c r="X1018" s="245" t="s">
        <v>406</v>
      </c>
      <c r="Y1018" s="245" t="s">
        <v>406</v>
      </c>
      <c r="Z1018" s="245" t="s">
        <v>406</v>
      </c>
      <c r="AA1018" s="245" t="s">
        <v>406</v>
      </c>
      <c r="AB1018" s="245" t="s">
        <v>406</v>
      </c>
      <c r="AC1018" s="245" t="s">
        <v>406</v>
      </c>
      <c r="AD1018" s="245" t="s">
        <v>406</v>
      </c>
      <c r="AE1018" s="245" t="s">
        <v>406</v>
      </c>
      <c r="AF1018" s="245" t="s">
        <v>406</v>
      </c>
      <c r="AG1018" s="245" t="s">
        <v>406</v>
      </c>
      <c r="AH1018" s="245" t="s">
        <v>406</v>
      </c>
      <c r="AI1018" s="245" t="s">
        <v>406</v>
      </c>
      <c r="AJ1018" s="245" t="s">
        <v>406</v>
      </c>
      <c r="AK1018" s="245" t="s">
        <v>406</v>
      </c>
      <c r="AL1018" s="245" t="s">
        <v>406</v>
      </c>
      <c r="AM1018" s="245" t="s">
        <v>406</v>
      </c>
      <c r="AN1018" s="245" t="s">
        <v>406</v>
      </c>
      <c r="AO1018" s="245" t="s">
        <v>406</v>
      </c>
      <c r="AP1018" s="245" t="s">
        <v>406</v>
      </c>
    </row>
    <row r="1019" spans="1:42" x14ac:dyDescent="0.3">
      <c r="A1019" s="245">
        <v>123335</v>
      </c>
      <c r="B1019" s="245" t="s">
        <v>551</v>
      </c>
      <c r="C1019" s="245" t="s">
        <v>234</v>
      </c>
      <c r="D1019" s="245" t="s">
        <v>234</v>
      </c>
      <c r="E1019" s="245" t="s">
        <v>234</v>
      </c>
      <c r="F1019" s="245" t="s">
        <v>234</v>
      </c>
      <c r="G1019" s="245" t="s">
        <v>234</v>
      </c>
      <c r="H1019" s="245" t="s">
        <v>234</v>
      </c>
      <c r="I1019" s="245" t="s">
        <v>234</v>
      </c>
      <c r="J1019" s="245" t="s">
        <v>234</v>
      </c>
      <c r="K1019" s="245" t="s">
        <v>233</v>
      </c>
      <c r="L1019" s="245" t="s">
        <v>234</v>
      </c>
      <c r="M1019" s="245" t="s">
        <v>233</v>
      </c>
      <c r="N1019" s="245" t="s">
        <v>233</v>
      </c>
      <c r="O1019" s="245" t="s">
        <v>233</v>
      </c>
      <c r="P1019" s="245" t="s">
        <v>233</v>
      </c>
      <c r="Q1019" s="245" t="s">
        <v>233</v>
      </c>
      <c r="R1019" s="245" t="s">
        <v>406</v>
      </c>
      <c r="S1019" s="245" t="s">
        <v>406</v>
      </c>
      <c r="T1019" s="245" t="s">
        <v>406</v>
      </c>
      <c r="U1019" s="245" t="s">
        <v>406</v>
      </c>
      <c r="V1019" s="245" t="s">
        <v>406</v>
      </c>
      <c r="W1019" s="245" t="s">
        <v>406</v>
      </c>
      <c r="X1019" s="245" t="s">
        <v>406</v>
      </c>
      <c r="Y1019" s="245" t="s">
        <v>406</v>
      </c>
      <c r="Z1019" s="245" t="s">
        <v>406</v>
      </c>
      <c r="AA1019" s="245" t="s">
        <v>406</v>
      </c>
      <c r="AB1019" s="245" t="s">
        <v>406</v>
      </c>
      <c r="AC1019" s="245" t="s">
        <v>406</v>
      </c>
      <c r="AD1019" s="245" t="s">
        <v>406</v>
      </c>
      <c r="AE1019" s="245" t="s">
        <v>406</v>
      </c>
      <c r="AF1019" s="245" t="s">
        <v>406</v>
      </c>
      <c r="AG1019" s="245" t="s">
        <v>406</v>
      </c>
      <c r="AH1019" s="245" t="s">
        <v>406</v>
      </c>
      <c r="AI1019" s="245" t="s">
        <v>406</v>
      </c>
      <c r="AJ1019" s="245" t="s">
        <v>406</v>
      </c>
      <c r="AK1019" s="245" t="s">
        <v>406</v>
      </c>
      <c r="AL1019" s="245" t="s">
        <v>406</v>
      </c>
      <c r="AM1019" s="245" t="s">
        <v>406</v>
      </c>
      <c r="AN1019" s="245" t="s">
        <v>406</v>
      </c>
      <c r="AO1019" s="245" t="s">
        <v>406</v>
      </c>
      <c r="AP1019" s="245" t="s">
        <v>406</v>
      </c>
    </row>
    <row r="1020" spans="1:42" x14ac:dyDescent="0.3">
      <c r="A1020" s="245">
        <v>123337</v>
      </c>
      <c r="B1020" s="245" t="s">
        <v>551</v>
      </c>
      <c r="C1020" s="245" t="s">
        <v>234</v>
      </c>
      <c r="D1020" s="245" t="s">
        <v>234</v>
      </c>
      <c r="E1020" s="245" t="s">
        <v>234</v>
      </c>
      <c r="F1020" s="245" t="s">
        <v>232</v>
      </c>
      <c r="G1020" s="245" t="s">
        <v>234</v>
      </c>
      <c r="H1020" s="245" t="s">
        <v>234</v>
      </c>
      <c r="I1020" s="245" t="s">
        <v>234</v>
      </c>
      <c r="J1020" s="245" t="s">
        <v>234</v>
      </c>
      <c r="K1020" s="245" t="s">
        <v>234</v>
      </c>
      <c r="L1020" s="245" t="s">
        <v>234</v>
      </c>
      <c r="M1020" s="245" t="s">
        <v>233</v>
      </c>
      <c r="N1020" s="245" t="s">
        <v>233</v>
      </c>
      <c r="O1020" s="245" t="s">
        <v>233</v>
      </c>
      <c r="P1020" s="245" t="s">
        <v>233</v>
      </c>
      <c r="Q1020" s="245" t="s">
        <v>233</v>
      </c>
      <c r="R1020" s="245" t="s">
        <v>406</v>
      </c>
      <c r="S1020" s="245" t="s">
        <v>406</v>
      </c>
      <c r="T1020" s="245" t="s">
        <v>406</v>
      </c>
      <c r="U1020" s="245" t="s">
        <v>406</v>
      </c>
      <c r="V1020" s="245" t="s">
        <v>406</v>
      </c>
      <c r="W1020" s="245" t="s">
        <v>406</v>
      </c>
      <c r="X1020" s="245" t="s">
        <v>406</v>
      </c>
      <c r="Y1020" s="245" t="s">
        <v>406</v>
      </c>
      <c r="Z1020" s="245" t="s">
        <v>406</v>
      </c>
      <c r="AA1020" s="245" t="s">
        <v>406</v>
      </c>
      <c r="AB1020" s="245" t="s">
        <v>406</v>
      </c>
      <c r="AC1020" s="245" t="s">
        <v>406</v>
      </c>
      <c r="AD1020" s="245" t="s">
        <v>406</v>
      </c>
      <c r="AE1020" s="245" t="s">
        <v>406</v>
      </c>
      <c r="AF1020" s="245" t="s">
        <v>406</v>
      </c>
      <c r="AG1020" s="245" t="s">
        <v>406</v>
      </c>
      <c r="AH1020" s="245" t="s">
        <v>406</v>
      </c>
      <c r="AI1020" s="245" t="s">
        <v>406</v>
      </c>
      <c r="AJ1020" s="245" t="s">
        <v>406</v>
      </c>
      <c r="AK1020" s="245" t="s">
        <v>406</v>
      </c>
      <c r="AL1020" s="245" t="s">
        <v>406</v>
      </c>
      <c r="AM1020" s="245" t="s">
        <v>406</v>
      </c>
      <c r="AN1020" s="245" t="s">
        <v>406</v>
      </c>
      <c r="AO1020" s="245" t="s">
        <v>406</v>
      </c>
      <c r="AP1020" s="245" t="s">
        <v>406</v>
      </c>
    </row>
    <row r="1021" spans="1:42" x14ac:dyDescent="0.3">
      <c r="A1021" s="245">
        <v>123345</v>
      </c>
      <c r="B1021" s="245" t="s">
        <v>551</v>
      </c>
      <c r="C1021" s="245" t="s">
        <v>234</v>
      </c>
      <c r="D1021" s="245" t="s">
        <v>234</v>
      </c>
      <c r="E1021" s="245" t="s">
        <v>234</v>
      </c>
      <c r="F1021" s="245" t="s">
        <v>234</v>
      </c>
      <c r="G1021" s="245" t="s">
        <v>232</v>
      </c>
      <c r="H1021" s="245" t="s">
        <v>234</v>
      </c>
      <c r="I1021" s="245" t="s">
        <v>234</v>
      </c>
      <c r="J1021" s="245" t="s">
        <v>234</v>
      </c>
      <c r="K1021" s="245" t="s">
        <v>234</v>
      </c>
      <c r="L1021" s="245" t="s">
        <v>234</v>
      </c>
      <c r="M1021" s="245" t="s">
        <v>233</v>
      </c>
      <c r="N1021" s="245" t="s">
        <v>233</v>
      </c>
      <c r="O1021" s="245" t="s">
        <v>233</v>
      </c>
      <c r="P1021" s="245" t="s">
        <v>233</v>
      </c>
      <c r="Q1021" s="245" t="s">
        <v>233</v>
      </c>
      <c r="R1021" s="245" t="s">
        <v>406</v>
      </c>
      <c r="S1021" s="245" t="s">
        <v>406</v>
      </c>
      <c r="T1021" s="245" t="s">
        <v>406</v>
      </c>
      <c r="U1021" s="245" t="s">
        <v>406</v>
      </c>
      <c r="V1021" s="245" t="s">
        <v>406</v>
      </c>
      <c r="W1021" s="245" t="s">
        <v>406</v>
      </c>
      <c r="X1021" s="245" t="s">
        <v>406</v>
      </c>
      <c r="Y1021" s="245" t="s">
        <v>406</v>
      </c>
      <c r="Z1021" s="245" t="s">
        <v>406</v>
      </c>
      <c r="AA1021" s="245" t="s">
        <v>406</v>
      </c>
      <c r="AB1021" s="245" t="s">
        <v>406</v>
      </c>
      <c r="AC1021" s="245" t="s">
        <v>406</v>
      </c>
      <c r="AD1021" s="245" t="s">
        <v>406</v>
      </c>
      <c r="AE1021" s="245" t="s">
        <v>406</v>
      </c>
      <c r="AF1021" s="245" t="s">
        <v>406</v>
      </c>
      <c r="AG1021" s="245" t="s">
        <v>406</v>
      </c>
      <c r="AH1021" s="245" t="s">
        <v>406</v>
      </c>
      <c r="AI1021" s="245" t="s">
        <v>406</v>
      </c>
      <c r="AJ1021" s="245" t="s">
        <v>406</v>
      </c>
      <c r="AK1021" s="245" t="s">
        <v>406</v>
      </c>
      <c r="AL1021" s="245" t="s">
        <v>406</v>
      </c>
      <c r="AM1021" s="245" t="s">
        <v>406</v>
      </c>
      <c r="AN1021" s="245" t="s">
        <v>406</v>
      </c>
      <c r="AO1021" s="245" t="s">
        <v>406</v>
      </c>
      <c r="AP1021" s="245" t="s">
        <v>406</v>
      </c>
    </row>
    <row r="1022" spans="1:42" x14ac:dyDescent="0.3">
      <c r="A1022" s="245">
        <v>123348</v>
      </c>
      <c r="B1022" s="245" t="s">
        <v>551</v>
      </c>
      <c r="C1022" s="245" t="s">
        <v>232</v>
      </c>
      <c r="D1022" s="245" t="s">
        <v>234</v>
      </c>
      <c r="E1022" s="245" t="s">
        <v>234</v>
      </c>
      <c r="F1022" s="245" t="s">
        <v>234</v>
      </c>
      <c r="G1022" s="245" t="s">
        <v>234</v>
      </c>
      <c r="H1022" s="245" t="s">
        <v>234</v>
      </c>
      <c r="I1022" s="245" t="s">
        <v>233</v>
      </c>
      <c r="J1022" s="245" t="s">
        <v>233</v>
      </c>
      <c r="K1022" s="245" t="s">
        <v>234</v>
      </c>
      <c r="L1022" s="245" t="s">
        <v>233</v>
      </c>
      <c r="M1022" s="245" t="s">
        <v>233</v>
      </c>
      <c r="N1022" s="245" t="s">
        <v>233</v>
      </c>
      <c r="O1022" s="245" t="s">
        <v>233</v>
      </c>
      <c r="P1022" s="245" t="s">
        <v>233</v>
      </c>
      <c r="Q1022" s="245" t="s">
        <v>233</v>
      </c>
      <c r="R1022" s="245" t="s">
        <v>406</v>
      </c>
      <c r="S1022" s="245" t="s">
        <v>406</v>
      </c>
      <c r="T1022" s="245" t="s">
        <v>406</v>
      </c>
      <c r="U1022" s="245" t="s">
        <v>406</v>
      </c>
      <c r="V1022" s="245" t="s">
        <v>406</v>
      </c>
      <c r="W1022" s="245" t="s">
        <v>406</v>
      </c>
      <c r="X1022" s="245" t="s">
        <v>406</v>
      </c>
      <c r="Y1022" s="245" t="s">
        <v>406</v>
      </c>
      <c r="Z1022" s="245" t="s">
        <v>406</v>
      </c>
      <c r="AA1022" s="245" t="s">
        <v>406</v>
      </c>
      <c r="AB1022" s="245" t="s">
        <v>406</v>
      </c>
      <c r="AC1022" s="245" t="s">
        <v>406</v>
      </c>
      <c r="AD1022" s="245" t="s">
        <v>406</v>
      </c>
      <c r="AE1022" s="245" t="s">
        <v>406</v>
      </c>
      <c r="AF1022" s="245" t="s">
        <v>406</v>
      </c>
      <c r="AG1022" s="245" t="s">
        <v>406</v>
      </c>
      <c r="AH1022" s="245" t="s">
        <v>406</v>
      </c>
      <c r="AI1022" s="245" t="s">
        <v>406</v>
      </c>
      <c r="AJ1022" s="245" t="s">
        <v>406</v>
      </c>
      <c r="AK1022" s="245" t="s">
        <v>406</v>
      </c>
      <c r="AL1022" s="245" t="s">
        <v>406</v>
      </c>
      <c r="AM1022" s="245" t="s">
        <v>406</v>
      </c>
      <c r="AN1022" s="245" t="s">
        <v>406</v>
      </c>
      <c r="AO1022" s="245" t="s">
        <v>406</v>
      </c>
      <c r="AP1022" s="245" t="s">
        <v>406</v>
      </c>
    </row>
    <row r="1023" spans="1:42" x14ac:dyDescent="0.3">
      <c r="A1023" s="245">
        <v>123369</v>
      </c>
      <c r="B1023" s="245" t="s">
        <v>551</v>
      </c>
      <c r="C1023" s="245" t="s">
        <v>234</v>
      </c>
      <c r="D1023" s="245" t="s">
        <v>234</v>
      </c>
      <c r="E1023" s="245" t="s">
        <v>232</v>
      </c>
      <c r="F1023" s="245" t="s">
        <v>234</v>
      </c>
      <c r="G1023" s="245" t="s">
        <v>232</v>
      </c>
      <c r="H1023" s="245" t="s">
        <v>234</v>
      </c>
      <c r="I1023" s="245" t="s">
        <v>234</v>
      </c>
      <c r="J1023" s="245" t="s">
        <v>234</v>
      </c>
      <c r="K1023" s="245" t="s">
        <v>234</v>
      </c>
      <c r="L1023" s="245" t="s">
        <v>234</v>
      </c>
      <c r="M1023" s="245" t="s">
        <v>233</v>
      </c>
      <c r="N1023" s="245" t="s">
        <v>233</v>
      </c>
      <c r="O1023" s="245" t="s">
        <v>233</v>
      </c>
      <c r="P1023" s="245" t="s">
        <v>233</v>
      </c>
      <c r="Q1023" s="245" t="s">
        <v>233</v>
      </c>
      <c r="R1023" s="245" t="s">
        <v>406</v>
      </c>
      <c r="S1023" s="245" t="s">
        <v>406</v>
      </c>
      <c r="T1023" s="245" t="s">
        <v>406</v>
      </c>
      <c r="U1023" s="245" t="s">
        <v>406</v>
      </c>
      <c r="V1023" s="245" t="s">
        <v>406</v>
      </c>
      <c r="W1023" s="245" t="s">
        <v>406</v>
      </c>
      <c r="X1023" s="245" t="s">
        <v>406</v>
      </c>
      <c r="Y1023" s="245" t="s">
        <v>406</v>
      </c>
      <c r="Z1023" s="245" t="s">
        <v>406</v>
      </c>
      <c r="AA1023" s="245" t="s">
        <v>406</v>
      </c>
      <c r="AB1023" s="245" t="s">
        <v>406</v>
      </c>
      <c r="AC1023" s="245" t="s">
        <v>406</v>
      </c>
      <c r="AD1023" s="245" t="s">
        <v>406</v>
      </c>
      <c r="AE1023" s="245" t="s">
        <v>406</v>
      </c>
      <c r="AF1023" s="245" t="s">
        <v>406</v>
      </c>
      <c r="AG1023" s="245" t="s">
        <v>406</v>
      </c>
      <c r="AH1023" s="245" t="s">
        <v>406</v>
      </c>
      <c r="AI1023" s="245" t="s">
        <v>406</v>
      </c>
      <c r="AJ1023" s="245" t="s">
        <v>406</v>
      </c>
      <c r="AK1023" s="245" t="s">
        <v>406</v>
      </c>
      <c r="AL1023" s="245" t="s">
        <v>406</v>
      </c>
      <c r="AM1023" s="245" t="s">
        <v>406</v>
      </c>
      <c r="AN1023" s="245" t="s">
        <v>406</v>
      </c>
      <c r="AO1023" s="245" t="s">
        <v>406</v>
      </c>
      <c r="AP1023" s="245" t="s">
        <v>406</v>
      </c>
    </row>
    <row r="1024" spans="1:42" x14ac:dyDescent="0.3">
      <c r="A1024" s="245">
        <v>123370</v>
      </c>
      <c r="B1024" s="245" t="s">
        <v>551</v>
      </c>
      <c r="C1024" s="245" t="s">
        <v>234</v>
      </c>
      <c r="D1024" s="245" t="s">
        <v>234</v>
      </c>
      <c r="E1024" s="245" t="s">
        <v>232</v>
      </c>
      <c r="F1024" s="245" t="s">
        <v>234</v>
      </c>
      <c r="G1024" s="245" t="s">
        <v>232</v>
      </c>
      <c r="H1024" s="245" t="s">
        <v>234</v>
      </c>
      <c r="I1024" s="245" t="s">
        <v>234</v>
      </c>
      <c r="J1024" s="245" t="s">
        <v>234</v>
      </c>
      <c r="K1024" s="245" t="s">
        <v>234</v>
      </c>
      <c r="L1024" s="245" t="s">
        <v>234</v>
      </c>
      <c r="M1024" s="245" t="s">
        <v>233</v>
      </c>
      <c r="N1024" s="245" t="s">
        <v>233</v>
      </c>
      <c r="O1024" s="245" t="s">
        <v>233</v>
      </c>
      <c r="P1024" s="245" t="s">
        <v>233</v>
      </c>
      <c r="Q1024" s="245" t="s">
        <v>233</v>
      </c>
      <c r="R1024" s="245" t="s">
        <v>406</v>
      </c>
      <c r="S1024" s="245" t="s">
        <v>406</v>
      </c>
      <c r="T1024" s="245" t="s">
        <v>406</v>
      </c>
      <c r="U1024" s="245" t="s">
        <v>406</v>
      </c>
      <c r="V1024" s="245" t="s">
        <v>406</v>
      </c>
      <c r="W1024" s="245" t="s">
        <v>406</v>
      </c>
      <c r="X1024" s="245" t="s">
        <v>406</v>
      </c>
      <c r="Y1024" s="245" t="s">
        <v>406</v>
      </c>
      <c r="Z1024" s="245" t="s">
        <v>406</v>
      </c>
      <c r="AA1024" s="245" t="s">
        <v>406</v>
      </c>
      <c r="AB1024" s="245" t="s">
        <v>406</v>
      </c>
      <c r="AC1024" s="245" t="s">
        <v>406</v>
      </c>
      <c r="AD1024" s="245" t="s">
        <v>406</v>
      </c>
      <c r="AE1024" s="245" t="s">
        <v>406</v>
      </c>
      <c r="AF1024" s="245" t="s">
        <v>406</v>
      </c>
      <c r="AG1024" s="245" t="s">
        <v>406</v>
      </c>
      <c r="AH1024" s="245" t="s">
        <v>406</v>
      </c>
      <c r="AI1024" s="245" t="s">
        <v>406</v>
      </c>
      <c r="AJ1024" s="245" t="s">
        <v>406</v>
      </c>
      <c r="AK1024" s="245" t="s">
        <v>406</v>
      </c>
      <c r="AL1024" s="245" t="s">
        <v>406</v>
      </c>
      <c r="AM1024" s="245" t="s">
        <v>406</v>
      </c>
      <c r="AN1024" s="245" t="s">
        <v>406</v>
      </c>
      <c r="AO1024" s="245" t="s">
        <v>406</v>
      </c>
      <c r="AP1024" s="245" t="s">
        <v>406</v>
      </c>
    </row>
    <row r="1025" spans="1:42" x14ac:dyDescent="0.3">
      <c r="A1025" s="245">
        <v>123371</v>
      </c>
      <c r="B1025" s="245" t="s">
        <v>551</v>
      </c>
      <c r="C1025" s="245" t="s">
        <v>234</v>
      </c>
      <c r="D1025" s="245" t="s">
        <v>234</v>
      </c>
      <c r="E1025" s="245" t="s">
        <v>234</v>
      </c>
      <c r="F1025" s="245" t="s">
        <v>234</v>
      </c>
      <c r="G1025" s="245" t="s">
        <v>233</v>
      </c>
      <c r="H1025" s="245" t="s">
        <v>234</v>
      </c>
      <c r="I1025" s="245" t="s">
        <v>234</v>
      </c>
      <c r="J1025" s="245" t="s">
        <v>233</v>
      </c>
      <c r="K1025" s="245" t="s">
        <v>234</v>
      </c>
      <c r="L1025" s="245" t="s">
        <v>233</v>
      </c>
      <c r="M1025" s="245" t="s">
        <v>233</v>
      </c>
      <c r="N1025" s="245" t="s">
        <v>233</v>
      </c>
      <c r="O1025" s="245" t="s">
        <v>233</v>
      </c>
      <c r="P1025" s="245" t="s">
        <v>233</v>
      </c>
      <c r="Q1025" s="245" t="s">
        <v>233</v>
      </c>
      <c r="R1025" s="245" t="s">
        <v>406</v>
      </c>
      <c r="S1025" s="245" t="s">
        <v>406</v>
      </c>
      <c r="T1025" s="245" t="s">
        <v>406</v>
      </c>
      <c r="U1025" s="245" t="s">
        <v>406</v>
      </c>
      <c r="V1025" s="245" t="s">
        <v>406</v>
      </c>
      <c r="W1025" s="245" t="s">
        <v>406</v>
      </c>
      <c r="X1025" s="245" t="s">
        <v>406</v>
      </c>
      <c r="Y1025" s="245" t="s">
        <v>406</v>
      </c>
      <c r="Z1025" s="245" t="s">
        <v>406</v>
      </c>
      <c r="AA1025" s="245" t="s">
        <v>406</v>
      </c>
      <c r="AB1025" s="245" t="s">
        <v>406</v>
      </c>
      <c r="AC1025" s="245" t="s">
        <v>406</v>
      </c>
      <c r="AD1025" s="245" t="s">
        <v>406</v>
      </c>
      <c r="AE1025" s="245" t="s">
        <v>406</v>
      </c>
      <c r="AF1025" s="245" t="s">
        <v>406</v>
      </c>
      <c r="AG1025" s="245" t="s">
        <v>406</v>
      </c>
      <c r="AH1025" s="245" t="s">
        <v>406</v>
      </c>
      <c r="AI1025" s="245" t="s">
        <v>406</v>
      </c>
      <c r="AJ1025" s="245" t="s">
        <v>406</v>
      </c>
      <c r="AK1025" s="245" t="s">
        <v>406</v>
      </c>
      <c r="AL1025" s="245" t="s">
        <v>406</v>
      </c>
      <c r="AM1025" s="245" t="s">
        <v>406</v>
      </c>
      <c r="AN1025" s="245" t="s">
        <v>406</v>
      </c>
      <c r="AO1025" s="245" t="s">
        <v>406</v>
      </c>
      <c r="AP1025" s="245" t="s">
        <v>406</v>
      </c>
    </row>
    <row r="1026" spans="1:42" x14ac:dyDescent="0.3">
      <c r="A1026" s="245">
        <v>123375</v>
      </c>
      <c r="B1026" s="245" t="s">
        <v>551</v>
      </c>
      <c r="C1026" s="245" t="s">
        <v>234</v>
      </c>
      <c r="D1026" s="245" t="s">
        <v>234</v>
      </c>
      <c r="E1026" s="245" t="s">
        <v>234</v>
      </c>
      <c r="F1026" s="245" t="s">
        <v>234</v>
      </c>
      <c r="G1026" s="245" t="s">
        <v>234</v>
      </c>
      <c r="H1026" s="245" t="s">
        <v>234</v>
      </c>
      <c r="I1026" s="245" t="s">
        <v>234</v>
      </c>
      <c r="J1026" s="245" t="s">
        <v>234</v>
      </c>
      <c r="K1026" s="245" t="s">
        <v>234</v>
      </c>
      <c r="L1026" s="245" t="s">
        <v>234</v>
      </c>
      <c r="M1026" s="245" t="s">
        <v>233</v>
      </c>
      <c r="N1026" s="245" t="s">
        <v>233</v>
      </c>
      <c r="O1026" s="245" t="s">
        <v>233</v>
      </c>
      <c r="P1026" s="245" t="s">
        <v>233</v>
      </c>
      <c r="Q1026" s="245" t="s">
        <v>233</v>
      </c>
      <c r="R1026" s="245" t="s">
        <v>406</v>
      </c>
      <c r="S1026" s="245" t="s">
        <v>406</v>
      </c>
      <c r="T1026" s="245" t="s">
        <v>406</v>
      </c>
      <c r="U1026" s="245" t="s">
        <v>406</v>
      </c>
      <c r="V1026" s="245" t="s">
        <v>406</v>
      </c>
      <c r="W1026" s="245" t="s">
        <v>406</v>
      </c>
      <c r="X1026" s="245" t="s">
        <v>406</v>
      </c>
      <c r="Y1026" s="245" t="s">
        <v>406</v>
      </c>
      <c r="Z1026" s="245" t="s">
        <v>406</v>
      </c>
      <c r="AA1026" s="245" t="s">
        <v>406</v>
      </c>
      <c r="AB1026" s="245" t="s">
        <v>406</v>
      </c>
      <c r="AC1026" s="245" t="s">
        <v>406</v>
      </c>
      <c r="AD1026" s="245" t="s">
        <v>406</v>
      </c>
      <c r="AE1026" s="245" t="s">
        <v>406</v>
      </c>
      <c r="AF1026" s="245" t="s">
        <v>406</v>
      </c>
      <c r="AG1026" s="245" t="s">
        <v>406</v>
      </c>
      <c r="AH1026" s="245" t="s">
        <v>406</v>
      </c>
      <c r="AI1026" s="245" t="s">
        <v>406</v>
      </c>
      <c r="AJ1026" s="245" t="s">
        <v>406</v>
      </c>
      <c r="AK1026" s="245" t="s">
        <v>406</v>
      </c>
      <c r="AL1026" s="245" t="s">
        <v>406</v>
      </c>
      <c r="AM1026" s="245" t="s">
        <v>406</v>
      </c>
      <c r="AN1026" s="245" t="s">
        <v>406</v>
      </c>
      <c r="AO1026" s="245" t="s">
        <v>406</v>
      </c>
      <c r="AP1026" s="245" t="s">
        <v>406</v>
      </c>
    </row>
    <row r="1027" spans="1:42" x14ac:dyDescent="0.3">
      <c r="A1027" s="245">
        <v>123376</v>
      </c>
      <c r="B1027" s="245" t="s">
        <v>551</v>
      </c>
      <c r="C1027" s="245" t="s">
        <v>234</v>
      </c>
      <c r="D1027" s="245" t="s">
        <v>232</v>
      </c>
      <c r="E1027" s="245" t="s">
        <v>232</v>
      </c>
      <c r="F1027" s="245" t="s">
        <v>234</v>
      </c>
      <c r="G1027" s="245" t="s">
        <v>234</v>
      </c>
      <c r="H1027" s="245" t="s">
        <v>234</v>
      </c>
      <c r="I1027" s="245" t="s">
        <v>234</v>
      </c>
      <c r="J1027" s="245" t="s">
        <v>234</v>
      </c>
      <c r="K1027" s="245" t="s">
        <v>234</v>
      </c>
      <c r="L1027" s="245" t="s">
        <v>234</v>
      </c>
      <c r="M1027" s="245" t="s">
        <v>233</v>
      </c>
      <c r="N1027" s="245" t="s">
        <v>233</v>
      </c>
      <c r="O1027" s="245" t="s">
        <v>233</v>
      </c>
      <c r="P1027" s="245" t="s">
        <v>233</v>
      </c>
      <c r="Q1027" s="245" t="s">
        <v>233</v>
      </c>
      <c r="R1027" s="245" t="s">
        <v>406</v>
      </c>
      <c r="S1027" s="245" t="s">
        <v>406</v>
      </c>
      <c r="T1027" s="245" t="s">
        <v>406</v>
      </c>
      <c r="U1027" s="245" t="s">
        <v>406</v>
      </c>
      <c r="V1027" s="245" t="s">
        <v>406</v>
      </c>
      <c r="W1027" s="245" t="s">
        <v>406</v>
      </c>
      <c r="X1027" s="245" t="s">
        <v>406</v>
      </c>
      <c r="Y1027" s="245" t="s">
        <v>406</v>
      </c>
      <c r="Z1027" s="245" t="s">
        <v>406</v>
      </c>
      <c r="AA1027" s="245" t="s">
        <v>406</v>
      </c>
      <c r="AB1027" s="245" t="s">
        <v>406</v>
      </c>
      <c r="AC1027" s="245" t="s">
        <v>406</v>
      </c>
      <c r="AD1027" s="245" t="s">
        <v>406</v>
      </c>
      <c r="AE1027" s="245" t="s">
        <v>406</v>
      </c>
      <c r="AF1027" s="245" t="s">
        <v>406</v>
      </c>
      <c r="AG1027" s="245" t="s">
        <v>406</v>
      </c>
      <c r="AH1027" s="245" t="s">
        <v>406</v>
      </c>
      <c r="AI1027" s="245" t="s">
        <v>406</v>
      </c>
      <c r="AJ1027" s="245" t="s">
        <v>406</v>
      </c>
      <c r="AK1027" s="245" t="s">
        <v>406</v>
      </c>
      <c r="AL1027" s="245" t="s">
        <v>406</v>
      </c>
      <c r="AM1027" s="245" t="s">
        <v>406</v>
      </c>
      <c r="AN1027" s="245" t="s">
        <v>406</v>
      </c>
      <c r="AO1027" s="245" t="s">
        <v>406</v>
      </c>
      <c r="AP1027" s="245" t="s">
        <v>406</v>
      </c>
    </row>
    <row r="1028" spans="1:42" x14ac:dyDescent="0.3">
      <c r="A1028" s="245">
        <v>123382</v>
      </c>
      <c r="B1028" s="245" t="s">
        <v>551</v>
      </c>
      <c r="C1028" s="245" t="s">
        <v>234</v>
      </c>
      <c r="D1028" s="245" t="s">
        <v>234</v>
      </c>
      <c r="E1028" s="245" t="s">
        <v>234</v>
      </c>
      <c r="F1028" s="245" t="s">
        <v>232</v>
      </c>
      <c r="G1028" s="245" t="s">
        <v>233</v>
      </c>
      <c r="H1028" s="245" t="s">
        <v>234</v>
      </c>
      <c r="I1028" s="245" t="s">
        <v>234</v>
      </c>
      <c r="J1028" s="245" t="s">
        <v>234</v>
      </c>
      <c r="K1028" s="245" t="s">
        <v>234</v>
      </c>
      <c r="L1028" s="245" t="s">
        <v>234</v>
      </c>
      <c r="M1028" s="245" t="s">
        <v>233</v>
      </c>
      <c r="N1028" s="245" t="s">
        <v>233</v>
      </c>
      <c r="O1028" s="245" t="s">
        <v>233</v>
      </c>
      <c r="P1028" s="245" t="s">
        <v>233</v>
      </c>
      <c r="Q1028" s="245" t="s">
        <v>233</v>
      </c>
      <c r="R1028" s="245" t="s">
        <v>406</v>
      </c>
      <c r="S1028" s="245" t="s">
        <v>406</v>
      </c>
      <c r="T1028" s="245" t="s">
        <v>406</v>
      </c>
      <c r="U1028" s="245" t="s">
        <v>406</v>
      </c>
      <c r="V1028" s="245" t="s">
        <v>406</v>
      </c>
      <c r="W1028" s="245" t="s">
        <v>406</v>
      </c>
      <c r="X1028" s="245" t="s">
        <v>406</v>
      </c>
      <c r="Y1028" s="245" t="s">
        <v>406</v>
      </c>
      <c r="Z1028" s="245" t="s">
        <v>406</v>
      </c>
      <c r="AA1028" s="245" t="s">
        <v>406</v>
      </c>
      <c r="AB1028" s="245" t="s">
        <v>406</v>
      </c>
      <c r="AC1028" s="245" t="s">
        <v>406</v>
      </c>
      <c r="AD1028" s="245" t="s">
        <v>406</v>
      </c>
      <c r="AE1028" s="245" t="s">
        <v>406</v>
      </c>
      <c r="AF1028" s="245" t="s">
        <v>406</v>
      </c>
      <c r="AG1028" s="245" t="s">
        <v>406</v>
      </c>
      <c r="AH1028" s="245" t="s">
        <v>406</v>
      </c>
      <c r="AI1028" s="245" t="s">
        <v>406</v>
      </c>
      <c r="AJ1028" s="245" t="s">
        <v>406</v>
      </c>
      <c r="AK1028" s="245" t="s">
        <v>406</v>
      </c>
      <c r="AL1028" s="245" t="s">
        <v>406</v>
      </c>
      <c r="AM1028" s="245" t="s">
        <v>406</v>
      </c>
      <c r="AN1028" s="245" t="s">
        <v>406</v>
      </c>
      <c r="AO1028" s="245" t="s">
        <v>406</v>
      </c>
      <c r="AP1028" s="245" t="s">
        <v>406</v>
      </c>
    </row>
    <row r="1029" spans="1:42" x14ac:dyDescent="0.3">
      <c r="A1029" s="245">
        <v>123386</v>
      </c>
      <c r="B1029" s="245" t="s">
        <v>551</v>
      </c>
      <c r="C1029" s="245" t="s">
        <v>234</v>
      </c>
      <c r="D1029" s="245" t="s">
        <v>234</v>
      </c>
      <c r="E1029" s="245" t="s">
        <v>232</v>
      </c>
      <c r="F1029" s="245" t="s">
        <v>234</v>
      </c>
      <c r="G1029" s="245" t="s">
        <v>234</v>
      </c>
      <c r="H1029" s="245" t="s">
        <v>234</v>
      </c>
      <c r="I1029" s="245" t="s">
        <v>234</v>
      </c>
      <c r="J1029" s="245" t="s">
        <v>234</v>
      </c>
      <c r="K1029" s="245" t="s">
        <v>234</v>
      </c>
      <c r="L1029" s="245" t="s">
        <v>234</v>
      </c>
      <c r="M1029" s="245" t="s">
        <v>233</v>
      </c>
      <c r="N1029" s="245" t="s">
        <v>233</v>
      </c>
      <c r="O1029" s="245" t="s">
        <v>233</v>
      </c>
      <c r="P1029" s="245" t="s">
        <v>233</v>
      </c>
      <c r="Q1029" s="245" t="s">
        <v>233</v>
      </c>
      <c r="R1029" s="245" t="s">
        <v>406</v>
      </c>
      <c r="S1029" s="245" t="s">
        <v>406</v>
      </c>
      <c r="T1029" s="245" t="s">
        <v>406</v>
      </c>
      <c r="U1029" s="245" t="s">
        <v>406</v>
      </c>
      <c r="V1029" s="245" t="s">
        <v>406</v>
      </c>
      <c r="W1029" s="245" t="s">
        <v>406</v>
      </c>
      <c r="X1029" s="245" t="s">
        <v>406</v>
      </c>
      <c r="Y1029" s="245" t="s">
        <v>406</v>
      </c>
      <c r="Z1029" s="245" t="s">
        <v>406</v>
      </c>
      <c r="AA1029" s="245" t="s">
        <v>406</v>
      </c>
      <c r="AB1029" s="245" t="s">
        <v>406</v>
      </c>
      <c r="AC1029" s="245" t="s">
        <v>406</v>
      </c>
      <c r="AD1029" s="245" t="s">
        <v>406</v>
      </c>
      <c r="AE1029" s="245" t="s">
        <v>406</v>
      </c>
      <c r="AF1029" s="245" t="s">
        <v>406</v>
      </c>
      <c r="AG1029" s="245" t="s">
        <v>406</v>
      </c>
      <c r="AH1029" s="245" t="s">
        <v>406</v>
      </c>
      <c r="AI1029" s="245" t="s">
        <v>406</v>
      </c>
      <c r="AJ1029" s="245" t="s">
        <v>406</v>
      </c>
      <c r="AK1029" s="245" t="s">
        <v>406</v>
      </c>
      <c r="AL1029" s="245" t="s">
        <v>406</v>
      </c>
      <c r="AM1029" s="245" t="s">
        <v>406</v>
      </c>
      <c r="AN1029" s="245" t="s">
        <v>406</v>
      </c>
      <c r="AO1029" s="245" t="s">
        <v>406</v>
      </c>
      <c r="AP1029" s="245" t="s">
        <v>406</v>
      </c>
    </row>
    <row r="1030" spans="1:42" x14ac:dyDescent="0.3">
      <c r="A1030" s="245">
        <v>123387</v>
      </c>
      <c r="B1030" s="245" t="s">
        <v>551</v>
      </c>
      <c r="C1030" s="245" t="s">
        <v>234</v>
      </c>
      <c r="D1030" s="245" t="s">
        <v>234</v>
      </c>
      <c r="E1030" s="245" t="s">
        <v>234</v>
      </c>
      <c r="F1030" s="245" t="s">
        <v>234</v>
      </c>
      <c r="G1030" s="245" t="s">
        <v>233</v>
      </c>
      <c r="H1030" s="245" t="s">
        <v>234</v>
      </c>
      <c r="I1030" s="245" t="s">
        <v>234</v>
      </c>
      <c r="J1030" s="245" t="s">
        <v>234</v>
      </c>
      <c r="K1030" s="245" t="s">
        <v>234</v>
      </c>
      <c r="L1030" s="245" t="s">
        <v>234</v>
      </c>
      <c r="M1030" s="245" t="s">
        <v>233</v>
      </c>
      <c r="N1030" s="245" t="s">
        <v>233</v>
      </c>
      <c r="O1030" s="245" t="s">
        <v>233</v>
      </c>
      <c r="P1030" s="245" t="s">
        <v>233</v>
      </c>
      <c r="Q1030" s="245" t="s">
        <v>233</v>
      </c>
      <c r="R1030" s="245" t="s">
        <v>406</v>
      </c>
      <c r="S1030" s="245" t="s">
        <v>406</v>
      </c>
      <c r="T1030" s="245" t="s">
        <v>406</v>
      </c>
      <c r="U1030" s="245" t="s">
        <v>406</v>
      </c>
      <c r="V1030" s="245" t="s">
        <v>406</v>
      </c>
      <c r="W1030" s="245" t="s">
        <v>406</v>
      </c>
      <c r="X1030" s="245" t="s">
        <v>406</v>
      </c>
      <c r="Y1030" s="245" t="s">
        <v>406</v>
      </c>
      <c r="Z1030" s="245" t="s">
        <v>406</v>
      </c>
      <c r="AA1030" s="245" t="s">
        <v>406</v>
      </c>
      <c r="AB1030" s="245" t="s">
        <v>406</v>
      </c>
      <c r="AC1030" s="245" t="s">
        <v>406</v>
      </c>
      <c r="AD1030" s="245" t="s">
        <v>406</v>
      </c>
      <c r="AE1030" s="245" t="s">
        <v>406</v>
      </c>
      <c r="AF1030" s="245" t="s">
        <v>406</v>
      </c>
      <c r="AG1030" s="245" t="s">
        <v>406</v>
      </c>
      <c r="AH1030" s="245" t="s">
        <v>406</v>
      </c>
      <c r="AI1030" s="245" t="s">
        <v>406</v>
      </c>
      <c r="AJ1030" s="245" t="s">
        <v>406</v>
      </c>
      <c r="AK1030" s="245" t="s">
        <v>406</v>
      </c>
      <c r="AL1030" s="245" t="s">
        <v>406</v>
      </c>
      <c r="AM1030" s="245" t="s">
        <v>406</v>
      </c>
      <c r="AN1030" s="245" t="s">
        <v>406</v>
      </c>
      <c r="AO1030" s="245" t="s">
        <v>406</v>
      </c>
      <c r="AP1030" s="245" t="s">
        <v>406</v>
      </c>
    </row>
    <row r="1031" spans="1:42" x14ac:dyDescent="0.3">
      <c r="A1031" s="245">
        <v>123389</v>
      </c>
      <c r="B1031" s="245" t="s">
        <v>551</v>
      </c>
      <c r="C1031" s="245" t="s">
        <v>234</v>
      </c>
      <c r="D1031" s="245" t="s">
        <v>234</v>
      </c>
      <c r="E1031" s="245" t="s">
        <v>234</v>
      </c>
      <c r="F1031" s="245" t="s">
        <v>234</v>
      </c>
      <c r="G1031" s="245" t="s">
        <v>233</v>
      </c>
      <c r="H1031" s="245" t="s">
        <v>234</v>
      </c>
      <c r="I1031" s="245" t="s">
        <v>234</v>
      </c>
      <c r="J1031" s="245" t="s">
        <v>234</v>
      </c>
      <c r="K1031" s="245" t="s">
        <v>234</v>
      </c>
      <c r="L1031" s="245" t="s">
        <v>233</v>
      </c>
      <c r="M1031" s="245" t="s">
        <v>233</v>
      </c>
      <c r="N1031" s="245" t="s">
        <v>233</v>
      </c>
      <c r="O1031" s="245" t="s">
        <v>233</v>
      </c>
      <c r="P1031" s="245" t="s">
        <v>233</v>
      </c>
      <c r="Q1031" s="245" t="s">
        <v>233</v>
      </c>
      <c r="R1031" s="245" t="s">
        <v>406</v>
      </c>
      <c r="S1031" s="245" t="s">
        <v>406</v>
      </c>
      <c r="T1031" s="245" t="s">
        <v>406</v>
      </c>
      <c r="U1031" s="245" t="s">
        <v>406</v>
      </c>
      <c r="V1031" s="245" t="s">
        <v>406</v>
      </c>
      <c r="W1031" s="245" t="s">
        <v>406</v>
      </c>
      <c r="X1031" s="245" t="s">
        <v>406</v>
      </c>
      <c r="Y1031" s="245" t="s">
        <v>406</v>
      </c>
      <c r="Z1031" s="245" t="s">
        <v>406</v>
      </c>
      <c r="AA1031" s="245" t="s">
        <v>406</v>
      </c>
      <c r="AB1031" s="245" t="s">
        <v>406</v>
      </c>
      <c r="AC1031" s="245" t="s">
        <v>406</v>
      </c>
      <c r="AD1031" s="245" t="s">
        <v>406</v>
      </c>
      <c r="AE1031" s="245" t="s">
        <v>406</v>
      </c>
      <c r="AF1031" s="245" t="s">
        <v>406</v>
      </c>
      <c r="AG1031" s="245" t="s">
        <v>406</v>
      </c>
      <c r="AH1031" s="245" t="s">
        <v>406</v>
      </c>
      <c r="AI1031" s="245" t="s">
        <v>406</v>
      </c>
      <c r="AJ1031" s="245" t="s">
        <v>406</v>
      </c>
      <c r="AK1031" s="245" t="s">
        <v>406</v>
      </c>
      <c r="AL1031" s="245" t="s">
        <v>406</v>
      </c>
      <c r="AM1031" s="245" t="s">
        <v>406</v>
      </c>
      <c r="AN1031" s="245" t="s">
        <v>406</v>
      </c>
      <c r="AO1031" s="245" t="s">
        <v>406</v>
      </c>
      <c r="AP1031" s="245" t="s">
        <v>406</v>
      </c>
    </row>
    <row r="1032" spans="1:42" x14ac:dyDescent="0.3">
      <c r="A1032" s="245">
        <v>123390</v>
      </c>
      <c r="B1032" s="245" t="s">
        <v>551</v>
      </c>
      <c r="C1032" s="245" t="s">
        <v>233</v>
      </c>
      <c r="D1032" s="245" t="s">
        <v>234</v>
      </c>
      <c r="E1032" s="245" t="s">
        <v>234</v>
      </c>
      <c r="F1032" s="245" t="s">
        <v>234</v>
      </c>
      <c r="G1032" s="245" t="s">
        <v>233</v>
      </c>
      <c r="H1032" s="245" t="s">
        <v>234</v>
      </c>
      <c r="I1032" s="245" t="s">
        <v>234</v>
      </c>
      <c r="J1032" s="245" t="s">
        <v>234</v>
      </c>
      <c r="K1032" s="245" t="s">
        <v>234</v>
      </c>
      <c r="L1032" s="245" t="s">
        <v>234</v>
      </c>
      <c r="M1032" s="245" t="s">
        <v>233</v>
      </c>
      <c r="N1032" s="245" t="s">
        <v>233</v>
      </c>
      <c r="O1032" s="245" t="s">
        <v>233</v>
      </c>
      <c r="P1032" s="245" t="s">
        <v>233</v>
      </c>
      <c r="Q1032" s="245" t="s">
        <v>233</v>
      </c>
      <c r="R1032" s="245" t="s">
        <v>406</v>
      </c>
      <c r="S1032" s="245" t="s">
        <v>406</v>
      </c>
      <c r="T1032" s="245" t="s">
        <v>406</v>
      </c>
      <c r="U1032" s="245" t="s">
        <v>406</v>
      </c>
      <c r="V1032" s="245" t="s">
        <v>406</v>
      </c>
      <c r="W1032" s="245" t="s">
        <v>406</v>
      </c>
      <c r="X1032" s="245" t="s">
        <v>406</v>
      </c>
      <c r="Y1032" s="245" t="s">
        <v>406</v>
      </c>
      <c r="Z1032" s="245" t="s">
        <v>406</v>
      </c>
      <c r="AA1032" s="245" t="s">
        <v>406</v>
      </c>
      <c r="AB1032" s="245" t="s">
        <v>406</v>
      </c>
      <c r="AC1032" s="245" t="s">
        <v>406</v>
      </c>
      <c r="AD1032" s="245" t="s">
        <v>406</v>
      </c>
      <c r="AE1032" s="245" t="s">
        <v>406</v>
      </c>
      <c r="AF1032" s="245" t="s">
        <v>406</v>
      </c>
      <c r="AG1032" s="245" t="s">
        <v>406</v>
      </c>
      <c r="AH1032" s="245" t="s">
        <v>406</v>
      </c>
      <c r="AI1032" s="245" t="s">
        <v>406</v>
      </c>
      <c r="AJ1032" s="245" t="s">
        <v>406</v>
      </c>
      <c r="AK1032" s="245" t="s">
        <v>406</v>
      </c>
      <c r="AL1032" s="245" t="s">
        <v>406</v>
      </c>
      <c r="AM1032" s="245" t="s">
        <v>406</v>
      </c>
      <c r="AN1032" s="245" t="s">
        <v>406</v>
      </c>
      <c r="AO1032" s="245" t="s">
        <v>406</v>
      </c>
      <c r="AP1032" s="245" t="s">
        <v>406</v>
      </c>
    </row>
    <row r="1033" spans="1:42" x14ac:dyDescent="0.3">
      <c r="A1033" s="245">
        <v>123393</v>
      </c>
      <c r="B1033" s="245" t="s">
        <v>551</v>
      </c>
      <c r="C1033" s="245" t="s">
        <v>234</v>
      </c>
      <c r="D1033" s="245" t="s">
        <v>234</v>
      </c>
      <c r="E1033" s="245" t="s">
        <v>234</v>
      </c>
      <c r="F1033" s="245" t="s">
        <v>234</v>
      </c>
      <c r="G1033" s="245" t="s">
        <v>233</v>
      </c>
      <c r="H1033" s="245" t="s">
        <v>234</v>
      </c>
      <c r="I1033" s="245" t="s">
        <v>233</v>
      </c>
      <c r="J1033" s="245" t="s">
        <v>234</v>
      </c>
      <c r="K1033" s="245" t="s">
        <v>234</v>
      </c>
      <c r="L1033" s="245" t="s">
        <v>233</v>
      </c>
      <c r="M1033" s="245" t="s">
        <v>233</v>
      </c>
      <c r="N1033" s="245" t="s">
        <v>233</v>
      </c>
      <c r="O1033" s="245" t="s">
        <v>233</v>
      </c>
      <c r="P1033" s="245" t="s">
        <v>233</v>
      </c>
      <c r="Q1033" s="245" t="s">
        <v>233</v>
      </c>
      <c r="R1033" s="245" t="s">
        <v>406</v>
      </c>
      <c r="S1033" s="245" t="s">
        <v>406</v>
      </c>
      <c r="T1033" s="245" t="s">
        <v>406</v>
      </c>
      <c r="U1033" s="245" t="s">
        <v>406</v>
      </c>
      <c r="V1033" s="245" t="s">
        <v>406</v>
      </c>
      <c r="W1033" s="245" t="s">
        <v>406</v>
      </c>
      <c r="X1033" s="245" t="s">
        <v>406</v>
      </c>
      <c r="Y1033" s="245" t="s">
        <v>406</v>
      </c>
      <c r="Z1033" s="245" t="s">
        <v>406</v>
      </c>
      <c r="AA1033" s="245" t="s">
        <v>406</v>
      </c>
      <c r="AB1033" s="245" t="s">
        <v>406</v>
      </c>
      <c r="AC1033" s="245" t="s">
        <v>406</v>
      </c>
      <c r="AD1033" s="245" t="s">
        <v>406</v>
      </c>
      <c r="AE1033" s="245" t="s">
        <v>406</v>
      </c>
      <c r="AF1033" s="245" t="s">
        <v>406</v>
      </c>
      <c r="AG1033" s="245" t="s">
        <v>406</v>
      </c>
      <c r="AH1033" s="245" t="s">
        <v>406</v>
      </c>
      <c r="AI1033" s="245" t="s">
        <v>406</v>
      </c>
      <c r="AJ1033" s="245" t="s">
        <v>406</v>
      </c>
      <c r="AK1033" s="245" t="s">
        <v>406</v>
      </c>
      <c r="AL1033" s="245" t="s">
        <v>406</v>
      </c>
      <c r="AM1033" s="245" t="s">
        <v>406</v>
      </c>
      <c r="AN1033" s="245" t="s">
        <v>406</v>
      </c>
      <c r="AO1033" s="245" t="s">
        <v>406</v>
      </c>
      <c r="AP1033" s="245" t="s">
        <v>406</v>
      </c>
    </row>
    <row r="1034" spans="1:42" x14ac:dyDescent="0.3">
      <c r="A1034" s="245">
        <v>123394</v>
      </c>
      <c r="B1034" s="245" t="s">
        <v>551</v>
      </c>
      <c r="C1034" s="245" t="s">
        <v>234</v>
      </c>
      <c r="D1034" s="245" t="s">
        <v>232</v>
      </c>
      <c r="E1034" s="245" t="s">
        <v>234</v>
      </c>
      <c r="F1034" s="245" t="s">
        <v>234</v>
      </c>
      <c r="G1034" s="245" t="s">
        <v>234</v>
      </c>
      <c r="H1034" s="245" t="s">
        <v>234</v>
      </c>
      <c r="I1034" s="245" t="s">
        <v>234</v>
      </c>
      <c r="J1034" s="245" t="s">
        <v>234</v>
      </c>
      <c r="K1034" s="245" t="s">
        <v>234</v>
      </c>
      <c r="L1034" s="245" t="s">
        <v>234</v>
      </c>
      <c r="M1034" s="245" t="s">
        <v>233</v>
      </c>
      <c r="N1034" s="245" t="s">
        <v>233</v>
      </c>
      <c r="O1034" s="245" t="s">
        <v>233</v>
      </c>
      <c r="P1034" s="245" t="s">
        <v>233</v>
      </c>
      <c r="Q1034" s="245" t="s">
        <v>233</v>
      </c>
      <c r="R1034" s="245" t="s">
        <v>406</v>
      </c>
      <c r="S1034" s="245" t="s">
        <v>406</v>
      </c>
      <c r="T1034" s="245" t="s">
        <v>406</v>
      </c>
      <c r="U1034" s="245" t="s">
        <v>406</v>
      </c>
      <c r="V1034" s="245" t="s">
        <v>406</v>
      </c>
      <c r="W1034" s="245" t="s">
        <v>406</v>
      </c>
      <c r="X1034" s="245" t="s">
        <v>406</v>
      </c>
      <c r="Y1034" s="245" t="s">
        <v>406</v>
      </c>
      <c r="Z1034" s="245" t="s">
        <v>406</v>
      </c>
      <c r="AA1034" s="245" t="s">
        <v>406</v>
      </c>
      <c r="AB1034" s="245" t="s">
        <v>406</v>
      </c>
      <c r="AC1034" s="245" t="s">
        <v>406</v>
      </c>
      <c r="AD1034" s="245" t="s">
        <v>406</v>
      </c>
      <c r="AE1034" s="245" t="s">
        <v>406</v>
      </c>
      <c r="AF1034" s="245" t="s">
        <v>406</v>
      </c>
      <c r="AG1034" s="245" t="s">
        <v>406</v>
      </c>
      <c r="AH1034" s="245" t="s">
        <v>406</v>
      </c>
      <c r="AI1034" s="245" t="s">
        <v>406</v>
      </c>
      <c r="AJ1034" s="245" t="s">
        <v>406</v>
      </c>
      <c r="AK1034" s="245" t="s">
        <v>406</v>
      </c>
      <c r="AL1034" s="245" t="s">
        <v>406</v>
      </c>
      <c r="AM1034" s="245" t="s">
        <v>406</v>
      </c>
      <c r="AN1034" s="245" t="s">
        <v>406</v>
      </c>
      <c r="AO1034" s="245" t="s">
        <v>406</v>
      </c>
      <c r="AP1034" s="245" t="s">
        <v>406</v>
      </c>
    </row>
    <row r="1035" spans="1:42" x14ac:dyDescent="0.3">
      <c r="A1035" s="245">
        <v>123395</v>
      </c>
      <c r="B1035" s="245" t="s">
        <v>551</v>
      </c>
      <c r="C1035" s="245" t="s">
        <v>234</v>
      </c>
      <c r="D1035" s="245" t="s">
        <v>234</v>
      </c>
      <c r="E1035" s="245" t="s">
        <v>234</v>
      </c>
      <c r="F1035" s="245" t="s">
        <v>234</v>
      </c>
      <c r="G1035" s="245" t="s">
        <v>234</v>
      </c>
      <c r="H1035" s="245" t="s">
        <v>234</v>
      </c>
      <c r="I1035" s="245" t="s">
        <v>234</v>
      </c>
      <c r="J1035" s="245" t="s">
        <v>234</v>
      </c>
      <c r="K1035" s="245" t="s">
        <v>234</v>
      </c>
      <c r="L1035" s="245" t="s">
        <v>234</v>
      </c>
      <c r="M1035" s="245" t="s">
        <v>233</v>
      </c>
      <c r="N1035" s="245" t="s">
        <v>233</v>
      </c>
      <c r="O1035" s="245" t="s">
        <v>233</v>
      </c>
      <c r="P1035" s="245" t="s">
        <v>233</v>
      </c>
      <c r="Q1035" s="245" t="s">
        <v>233</v>
      </c>
      <c r="R1035" s="245" t="s">
        <v>406</v>
      </c>
      <c r="S1035" s="245" t="s">
        <v>406</v>
      </c>
      <c r="T1035" s="245" t="s">
        <v>406</v>
      </c>
      <c r="U1035" s="245" t="s">
        <v>406</v>
      </c>
      <c r="V1035" s="245" t="s">
        <v>406</v>
      </c>
      <c r="W1035" s="245" t="s">
        <v>406</v>
      </c>
      <c r="X1035" s="245" t="s">
        <v>406</v>
      </c>
      <c r="Y1035" s="245" t="s">
        <v>406</v>
      </c>
      <c r="Z1035" s="245" t="s">
        <v>406</v>
      </c>
      <c r="AA1035" s="245" t="s">
        <v>406</v>
      </c>
      <c r="AB1035" s="245" t="s">
        <v>406</v>
      </c>
      <c r="AC1035" s="245" t="s">
        <v>406</v>
      </c>
      <c r="AD1035" s="245" t="s">
        <v>406</v>
      </c>
      <c r="AE1035" s="245" t="s">
        <v>406</v>
      </c>
      <c r="AF1035" s="245" t="s">
        <v>406</v>
      </c>
      <c r="AG1035" s="245" t="s">
        <v>406</v>
      </c>
      <c r="AH1035" s="245" t="s">
        <v>406</v>
      </c>
      <c r="AI1035" s="245" t="s">
        <v>406</v>
      </c>
      <c r="AJ1035" s="245" t="s">
        <v>406</v>
      </c>
      <c r="AK1035" s="245" t="s">
        <v>406</v>
      </c>
      <c r="AL1035" s="245" t="s">
        <v>406</v>
      </c>
      <c r="AM1035" s="245" t="s">
        <v>406</v>
      </c>
      <c r="AN1035" s="245" t="s">
        <v>406</v>
      </c>
      <c r="AO1035" s="245" t="s">
        <v>406</v>
      </c>
      <c r="AP1035" s="245" t="s">
        <v>406</v>
      </c>
    </row>
    <row r="1036" spans="1:42" x14ac:dyDescent="0.3">
      <c r="A1036" s="245">
        <v>123397</v>
      </c>
      <c r="B1036" s="245" t="s">
        <v>551</v>
      </c>
      <c r="C1036" s="245" t="s">
        <v>234</v>
      </c>
      <c r="D1036" s="245" t="s">
        <v>234</v>
      </c>
      <c r="E1036" s="245" t="s">
        <v>234</v>
      </c>
      <c r="F1036" s="245" t="s">
        <v>234</v>
      </c>
      <c r="G1036" s="245" t="s">
        <v>234</v>
      </c>
      <c r="H1036" s="245" t="s">
        <v>234</v>
      </c>
      <c r="I1036" s="245" t="s">
        <v>234</v>
      </c>
      <c r="J1036" s="245" t="s">
        <v>234</v>
      </c>
      <c r="K1036" s="245" t="s">
        <v>234</v>
      </c>
      <c r="L1036" s="245" t="s">
        <v>234</v>
      </c>
      <c r="M1036" s="245" t="s">
        <v>233</v>
      </c>
      <c r="N1036" s="245" t="s">
        <v>233</v>
      </c>
      <c r="O1036" s="245" t="s">
        <v>233</v>
      </c>
      <c r="P1036" s="245" t="s">
        <v>233</v>
      </c>
      <c r="Q1036" s="245" t="s">
        <v>233</v>
      </c>
      <c r="R1036" s="245" t="s">
        <v>406</v>
      </c>
      <c r="S1036" s="245" t="s">
        <v>406</v>
      </c>
      <c r="T1036" s="245" t="s">
        <v>406</v>
      </c>
      <c r="U1036" s="245" t="s">
        <v>406</v>
      </c>
      <c r="V1036" s="245" t="s">
        <v>406</v>
      </c>
      <c r="W1036" s="245" t="s">
        <v>406</v>
      </c>
      <c r="X1036" s="245" t="s">
        <v>406</v>
      </c>
      <c r="Y1036" s="245" t="s">
        <v>406</v>
      </c>
      <c r="Z1036" s="245" t="s">
        <v>406</v>
      </c>
      <c r="AA1036" s="245" t="s">
        <v>406</v>
      </c>
      <c r="AB1036" s="245" t="s">
        <v>406</v>
      </c>
      <c r="AC1036" s="245" t="s">
        <v>406</v>
      </c>
      <c r="AD1036" s="245" t="s">
        <v>406</v>
      </c>
      <c r="AE1036" s="245" t="s">
        <v>406</v>
      </c>
      <c r="AF1036" s="245" t="s">
        <v>406</v>
      </c>
      <c r="AG1036" s="245" t="s">
        <v>406</v>
      </c>
      <c r="AH1036" s="245" t="s">
        <v>406</v>
      </c>
      <c r="AI1036" s="245" t="s">
        <v>406</v>
      </c>
      <c r="AJ1036" s="245" t="s">
        <v>406</v>
      </c>
      <c r="AK1036" s="245" t="s">
        <v>406</v>
      </c>
      <c r="AL1036" s="245" t="s">
        <v>406</v>
      </c>
      <c r="AM1036" s="245" t="s">
        <v>406</v>
      </c>
      <c r="AN1036" s="245" t="s">
        <v>406</v>
      </c>
      <c r="AO1036" s="245" t="s">
        <v>406</v>
      </c>
      <c r="AP1036" s="245" t="s">
        <v>406</v>
      </c>
    </row>
    <row r="1037" spans="1:42" x14ac:dyDescent="0.3">
      <c r="A1037" s="245">
        <v>123398</v>
      </c>
      <c r="B1037" s="245" t="s">
        <v>551</v>
      </c>
      <c r="C1037" s="245" t="s">
        <v>234</v>
      </c>
      <c r="D1037" s="245" t="s">
        <v>234</v>
      </c>
      <c r="E1037" s="245" t="s">
        <v>234</v>
      </c>
      <c r="F1037" s="245" t="s">
        <v>234</v>
      </c>
      <c r="G1037" s="245" t="s">
        <v>234</v>
      </c>
      <c r="H1037" s="245" t="s">
        <v>234</v>
      </c>
      <c r="I1037" s="245" t="s">
        <v>234</v>
      </c>
      <c r="J1037" s="245" t="s">
        <v>234</v>
      </c>
      <c r="K1037" s="245" t="s">
        <v>234</v>
      </c>
      <c r="L1037" s="245" t="s">
        <v>234</v>
      </c>
      <c r="M1037" s="245" t="s">
        <v>233</v>
      </c>
      <c r="N1037" s="245" t="s">
        <v>233</v>
      </c>
      <c r="O1037" s="245" t="s">
        <v>233</v>
      </c>
      <c r="P1037" s="245" t="s">
        <v>233</v>
      </c>
      <c r="Q1037" s="245" t="s">
        <v>233</v>
      </c>
      <c r="R1037" s="245" t="s">
        <v>406</v>
      </c>
      <c r="S1037" s="245" t="s">
        <v>406</v>
      </c>
      <c r="T1037" s="245" t="s">
        <v>406</v>
      </c>
      <c r="U1037" s="245" t="s">
        <v>406</v>
      </c>
      <c r="V1037" s="245" t="s">
        <v>406</v>
      </c>
      <c r="W1037" s="245" t="s">
        <v>406</v>
      </c>
      <c r="X1037" s="245" t="s">
        <v>406</v>
      </c>
      <c r="Y1037" s="245" t="s">
        <v>406</v>
      </c>
      <c r="Z1037" s="245" t="s">
        <v>406</v>
      </c>
      <c r="AA1037" s="245" t="s">
        <v>406</v>
      </c>
      <c r="AB1037" s="245" t="s">
        <v>406</v>
      </c>
      <c r="AC1037" s="245" t="s">
        <v>406</v>
      </c>
      <c r="AD1037" s="245" t="s">
        <v>406</v>
      </c>
      <c r="AE1037" s="245" t="s">
        <v>406</v>
      </c>
      <c r="AF1037" s="245" t="s">
        <v>406</v>
      </c>
      <c r="AG1037" s="245" t="s">
        <v>406</v>
      </c>
      <c r="AH1037" s="245" t="s">
        <v>406</v>
      </c>
      <c r="AI1037" s="245" t="s">
        <v>406</v>
      </c>
      <c r="AJ1037" s="245" t="s">
        <v>406</v>
      </c>
      <c r="AK1037" s="245" t="s">
        <v>406</v>
      </c>
      <c r="AL1037" s="245" t="s">
        <v>406</v>
      </c>
      <c r="AM1037" s="245" t="s">
        <v>406</v>
      </c>
      <c r="AN1037" s="245" t="s">
        <v>406</v>
      </c>
      <c r="AO1037" s="245" t="s">
        <v>406</v>
      </c>
      <c r="AP1037" s="245" t="s">
        <v>406</v>
      </c>
    </row>
    <row r="1038" spans="1:42" x14ac:dyDescent="0.3">
      <c r="A1038" s="245">
        <v>123400</v>
      </c>
      <c r="B1038" s="245" t="s">
        <v>551</v>
      </c>
      <c r="C1038" s="245" t="s">
        <v>232</v>
      </c>
      <c r="D1038" s="245" t="s">
        <v>232</v>
      </c>
      <c r="E1038" s="245" t="s">
        <v>232</v>
      </c>
      <c r="F1038" s="245" t="s">
        <v>234</v>
      </c>
      <c r="G1038" s="245" t="s">
        <v>232</v>
      </c>
      <c r="H1038" s="245" t="s">
        <v>234</v>
      </c>
      <c r="I1038" s="245" t="s">
        <v>234</v>
      </c>
      <c r="J1038" s="245" t="s">
        <v>234</v>
      </c>
      <c r="K1038" s="245" t="s">
        <v>234</v>
      </c>
      <c r="L1038" s="245" t="s">
        <v>234</v>
      </c>
      <c r="M1038" s="245" t="s">
        <v>233</v>
      </c>
      <c r="N1038" s="245" t="s">
        <v>233</v>
      </c>
      <c r="O1038" s="245" t="s">
        <v>233</v>
      </c>
      <c r="P1038" s="245" t="s">
        <v>233</v>
      </c>
      <c r="Q1038" s="245" t="s">
        <v>233</v>
      </c>
      <c r="R1038" s="245" t="s">
        <v>406</v>
      </c>
      <c r="S1038" s="245" t="s">
        <v>406</v>
      </c>
      <c r="T1038" s="245" t="s">
        <v>406</v>
      </c>
      <c r="U1038" s="245" t="s">
        <v>406</v>
      </c>
      <c r="V1038" s="245" t="s">
        <v>406</v>
      </c>
      <c r="W1038" s="245" t="s">
        <v>406</v>
      </c>
      <c r="X1038" s="245" t="s">
        <v>406</v>
      </c>
      <c r="Y1038" s="245" t="s">
        <v>406</v>
      </c>
      <c r="Z1038" s="245" t="s">
        <v>406</v>
      </c>
      <c r="AA1038" s="245" t="s">
        <v>406</v>
      </c>
      <c r="AB1038" s="245" t="s">
        <v>406</v>
      </c>
      <c r="AC1038" s="245" t="s">
        <v>406</v>
      </c>
      <c r="AD1038" s="245" t="s">
        <v>406</v>
      </c>
      <c r="AE1038" s="245" t="s">
        <v>406</v>
      </c>
      <c r="AF1038" s="245" t="s">
        <v>406</v>
      </c>
      <c r="AG1038" s="245" t="s">
        <v>406</v>
      </c>
      <c r="AH1038" s="245" t="s">
        <v>406</v>
      </c>
      <c r="AI1038" s="245" t="s">
        <v>406</v>
      </c>
      <c r="AJ1038" s="245" t="s">
        <v>406</v>
      </c>
      <c r="AK1038" s="245" t="s">
        <v>406</v>
      </c>
      <c r="AL1038" s="245" t="s">
        <v>406</v>
      </c>
      <c r="AM1038" s="245" t="s">
        <v>406</v>
      </c>
      <c r="AN1038" s="245" t="s">
        <v>406</v>
      </c>
      <c r="AO1038" s="245" t="s">
        <v>406</v>
      </c>
      <c r="AP1038" s="245" t="s">
        <v>406</v>
      </c>
    </row>
    <row r="1039" spans="1:42" x14ac:dyDescent="0.3">
      <c r="A1039" s="245">
        <v>123402</v>
      </c>
      <c r="B1039" s="245" t="s">
        <v>551</v>
      </c>
      <c r="C1039" s="245" t="s">
        <v>234</v>
      </c>
      <c r="D1039" s="245" t="s">
        <v>234</v>
      </c>
      <c r="E1039" s="245" t="s">
        <v>234</v>
      </c>
      <c r="F1039" s="245" t="s">
        <v>234</v>
      </c>
      <c r="G1039" s="245" t="s">
        <v>234</v>
      </c>
      <c r="H1039" s="245" t="s">
        <v>234</v>
      </c>
      <c r="I1039" s="245" t="s">
        <v>234</v>
      </c>
      <c r="J1039" s="245" t="s">
        <v>234</v>
      </c>
      <c r="K1039" s="245" t="s">
        <v>234</v>
      </c>
      <c r="L1039" s="245" t="s">
        <v>234</v>
      </c>
      <c r="M1039" s="245" t="s">
        <v>233</v>
      </c>
      <c r="N1039" s="245" t="s">
        <v>233</v>
      </c>
      <c r="O1039" s="245" t="s">
        <v>233</v>
      </c>
      <c r="P1039" s="245" t="s">
        <v>233</v>
      </c>
      <c r="Q1039" s="245" t="s">
        <v>233</v>
      </c>
      <c r="R1039" s="245" t="s">
        <v>406</v>
      </c>
      <c r="S1039" s="245" t="s">
        <v>406</v>
      </c>
      <c r="T1039" s="245" t="s">
        <v>406</v>
      </c>
      <c r="U1039" s="245" t="s">
        <v>406</v>
      </c>
      <c r="V1039" s="245" t="s">
        <v>406</v>
      </c>
      <c r="W1039" s="245" t="s">
        <v>406</v>
      </c>
      <c r="X1039" s="245" t="s">
        <v>406</v>
      </c>
      <c r="Y1039" s="245" t="s">
        <v>406</v>
      </c>
      <c r="Z1039" s="245" t="s">
        <v>406</v>
      </c>
      <c r="AA1039" s="245" t="s">
        <v>406</v>
      </c>
      <c r="AB1039" s="245" t="s">
        <v>406</v>
      </c>
      <c r="AC1039" s="245" t="s">
        <v>406</v>
      </c>
      <c r="AD1039" s="245" t="s">
        <v>406</v>
      </c>
      <c r="AE1039" s="245" t="s">
        <v>406</v>
      </c>
      <c r="AF1039" s="245" t="s">
        <v>406</v>
      </c>
      <c r="AG1039" s="245" t="s">
        <v>406</v>
      </c>
      <c r="AH1039" s="245" t="s">
        <v>406</v>
      </c>
      <c r="AI1039" s="245" t="s">
        <v>406</v>
      </c>
      <c r="AJ1039" s="245" t="s">
        <v>406</v>
      </c>
      <c r="AK1039" s="245" t="s">
        <v>406</v>
      </c>
      <c r="AL1039" s="245" t="s">
        <v>406</v>
      </c>
      <c r="AM1039" s="245" t="s">
        <v>406</v>
      </c>
      <c r="AN1039" s="245" t="s">
        <v>406</v>
      </c>
      <c r="AO1039" s="245" t="s">
        <v>406</v>
      </c>
      <c r="AP1039" s="245" t="s">
        <v>406</v>
      </c>
    </row>
    <row r="1040" spans="1:42" x14ac:dyDescent="0.3">
      <c r="A1040" s="245">
        <v>123404</v>
      </c>
      <c r="B1040" s="245" t="s">
        <v>551</v>
      </c>
      <c r="C1040" s="245" t="s">
        <v>234</v>
      </c>
      <c r="D1040" s="245" t="s">
        <v>234</v>
      </c>
      <c r="E1040" s="245" t="s">
        <v>234</v>
      </c>
      <c r="F1040" s="245" t="s">
        <v>234</v>
      </c>
      <c r="G1040" s="245" t="s">
        <v>234</v>
      </c>
      <c r="H1040" s="245" t="s">
        <v>234</v>
      </c>
      <c r="I1040" s="245" t="s">
        <v>234</v>
      </c>
      <c r="J1040" s="245" t="s">
        <v>234</v>
      </c>
      <c r="K1040" s="245" t="s">
        <v>234</v>
      </c>
      <c r="L1040" s="245" t="s">
        <v>234</v>
      </c>
      <c r="M1040" s="245" t="s">
        <v>233</v>
      </c>
      <c r="N1040" s="245" t="s">
        <v>233</v>
      </c>
      <c r="O1040" s="245" t="s">
        <v>233</v>
      </c>
      <c r="P1040" s="245" t="s">
        <v>233</v>
      </c>
      <c r="Q1040" s="245" t="s">
        <v>233</v>
      </c>
      <c r="R1040" s="245" t="s">
        <v>406</v>
      </c>
      <c r="S1040" s="245" t="s">
        <v>406</v>
      </c>
      <c r="T1040" s="245" t="s">
        <v>406</v>
      </c>
      <c r="U1040" s="245" t="s">
        <v>406</v>
      </c>
      <c r="V1040" s="245" t="s">
        <v>406</v>
      </c>
      <c r="W1040" s="245" t="s">
        <v>406</v>
      </c>
      <c r="X1040" s="245" t="s">
        <v>406</v>
      </c>
      <c r="Y1040" s="245" t="s">
        <v>406</v>
      </c>
      <c r="Z1040" s="245" t="s">
        <v>406</v>
      </c>
      <c r="AA1040" s="245" t="s">
        <v>406</v>
      </c>
      <c r="AB1040" s="245" t="s">
        <v>406</v>
      </c>
      <c r="AC1040" s="245" t="s">
        <v>406</v>
      </c>
      <c r="AD1040" s="245" t="s">
        <v>406</v>
      </c>
      <c r="AE1040" s="245" t="s">
        <v>406</v>
      </c>
      <c r="AF1040" s="245" t="s">
        <v>406</v>
      </c>
      <c r="AG1040" s="245" t="s">
        <v>406</v>
      </c>
      <c r="AH1040" s="245" t="s">
        <v>406</v>
      </c>
      <c r="AI1040" s="245" t="s">
        <v>406</v>
      </c>
      <c r="AJ1040" s="245" t="s">
        <v>406</v>
      </c>
      <c r="AK1040" s="245" t="s">
        <v>406</v>
      </c>
      <c r="AL1040" s="245" t="s">
        <v>406</v>
      </c>
      <c r="AM1040" s="245" t="s">
        <v>406</v>
      </c>
      <c r="AN1040" s="245" t="s">
        <v>406</v>
      </c>
      <c r="AO1040" s="245" t="s">
        <v>406</v>
      </c>
      <c r="AP1040" s="245" t="s">
        <v>406</v>
      </c>
    </row>
    <row r="1041" spans="1:42" x14ac:dyDescent="0.3">
      <c r="A1041" s="245">
        <v>123407</v>
      </c>
      <c r="B1041" s="245" t="s">
        <v>551</v>
      </c>
      <c r="C1041" s="245" t="s">
        <v>233</v>
      </c>
      <c r="D1041" s="245" t="s">
        <v>234</v>
      </c>
      <c r="E1041" s="245" t="s">
        <v>234</v>
      </c>
      <c r="F1041" s="245" t="s">
        <v>234</v>
      </c>
      <c r="G1041" s="245" t="s">
        <v>234</v>
      </c>
      <c r="H1041" s="245" t="s">
        <v>234</v>
      </c>
      <c r="I1041" s="245" t="s">
        <v>234</v>
      </c>
      <c r="J1041" s="245" t="s">
        <v>233</v>
      </c>
      <c r="K1041" s="245" t="s">
        <v>234</v>
      </c>
      <c r="L1041" s="245" t="s">
        <v>234</v>
      </c>
      <c r="M1041" s="245" t="s">
        <v>233</v>
      </c>
      <c r="N1041" s="245" t="s">
        <v>233</v>
      </c>
      <c r="O1041" s="245" t="s">
        <v>233</v>
      </c>
      <c r="P1041" s="245" t="s">
        <v>233</v>
      </c>
      <c r="Q1041" s="245" t="s">
        <v>233</v>
      </c>
      <c r="R1041" s="245" t="s">
        <v>406</v>
      </c>
      <c r="S1041" s="245" t="s">
        <v>406</v>
      </c>
      <c r="T1041" s="245" t="s">
        <v>406</v>
      </c>
      <c r="U1041" s="245" t="s">
        <v>406</v>
      </c>
      <c r="V1041" s="245" t="s">
        <v>406</v>
      </c>
      <c r="W1041" s="245" t="s">
        <v>406</v>
      </c>
      <c r="X1041" s="245" t="s">
        <v>406</v>
      </c>
      <c r="Y1041" s="245" t="s">
        <v>406</v>
      </c>
      <c r="Z1041" s="245" t="s">
        <v>406</v>
      </c>
      <c r="AA1041" s="245" t="s">
        <v>406</v>
      </c>
      <c r="AB1041" s="245" t="s">
        <v>406</v>
      </c>
      <c r="AC1041" s="245" t="s">
        <v>406</v>
      </c>
      <c r="AD1041" s="245" t="s">
        <v>406</v>
      </c>
      <c r="AE1041" s="245" t="s">
        <v>406</v>
      </c>
      <c r="AF1041" s="245" t="s">
        <v>406</v>
      </c>
      <c r="AG1041" s="245" t="s">
        <v>406</v>
      </c>
      <c r="AH1041" s="245" t="s">
        <v>406</v>
      </c>
      <c r="AI1041" s="245" t="s">
        <v>406</v>
      </c>
      <c r="AJ1041" s="245" t="s">
        <v>406</v>
      </c>
      <c r="AK1041" s="245" t="s">
        <v>406</v>
      </c>
      <c r="AL1041" s="245" t="s">
        <v>406</v>
      </c>
      <c r="AM1041" s="245" t="s">
        <v>406</v>
      </c>
      <c r="AN1041" s="245" t="s">
        <v>406</v>
      </c>
      <c r="AO1041" s="245" t="s">
        <v>406</v>
      </c>
      <c r="AP1041" s="245" t="s">
        <v>406</v>
      </c>
    </row>
    <row r="1042" spans="1:42" x14ac:dyDescent="0.3">
      <c r="A1042" s="245">
        <v>123408</v>
      </c>
      <c r="B1042" s="245" t="s">
        <v>551</v>
      </c>
      <c r="C1042" s="245" t="s">
        <v>234</v>
      </c>
      <c r="D1042" s="245" t="s">
        <v>234</v>
      </c>
      <c r="E1042" s="245" t="s">
        <v>234</v>
      </c>
      <c r="F1042" s="245" t="s">
        <v>234</v>
      </c>
      <c r="G1042" s="245" t="s">
        <v>234</v>
      </c>
      <c r="H1042" s="245" t="s">
        <v>234</v>
      </c>
      <c r="I1042" s="245" t="s">
        <v>234</v>
      </c>
      <c r="J1042" s="245" t="s">
        <v>234</v>
      </c>
      <c r="K1042" s="245" t="s">
        <v>234</v>
      </c>
      <c r="L1042" s="245" t="s">
        <v>234</v>
      </c>
      <c r="M1042" s="245" t="s">
        <v>233</v>
      </c>
      <c r="N1042" s="245" t="s">
        <v>233</v>
      </c>
      <c r="O1042" s="245" t="s">
        <v>233</v>
      </c>
      <c r="P1042" s="245" t="s">
        <v>233</v>
      </c>
      <c r="Q1042" s="245" t="s">
        <v>233</v>
      </c>
      <c r="R1042" s="245" t="s">
        <v>406</v>
      </c>
      <c r="S1042" s="245" t="s">
        <v>406</v>
      </c>
      <c r="T1042" s="245" t="s">
        <v>406</v>
      </c>
      <c r="U1042" s="245" t="s">
        <v>406</v>
      </c>
      <c r="V1042" s="245" t="s">
        <v>406</v>
      </c>
      <c r="W1042" s="245" t="s">
        <v>406</v>
      </c>
      <c r="X1042" s="245" t="s">
        <v>406</v>
      </c>
      <c r="Y1042" s="245" t="s">
        <v>406</v>
      </c>
      <c r="Z1042" s="245" t="s">
        <v>406</v>
      </c>
      <c r="AA1042" s="245" t="s">
        <v>406</v>
      </c>
      <c r="AB1042" s="245" t="s">
        <v>406</v>
      </c>
      <c r="AC1042" s="245" t="s">
        <v>406</v>
      </c>
      <c r="AD1042" s="245" t="s">
        <v>406</v>
      </c>
      <c r="AE1042" s="245" t="s">
        <v>406</v>
      </c>
      <c r="AF1042" s="245" t="s">
        <v>406</v>
      </c>
      <c r="AG1042" s="245" t="s">
        <v>406</v>
      </c>
      <c r="AH1042" s="245" t="s">
        <v>406</v>
      </c>
      <c r="AI1042" s="245" t="s">
        <v>406</v>
      </c>
      <c r="AJ1042" s="245" t="s">
        <v>406</v>
      </c>
      <c r="AK1042" s="245" t="s">
        <v>406</v>
      </c>
      <c r="AL1042" s="245" t="s">
        <v>406</v>
      </c>
      <c r="AM1042" s="245" t="s">
        <v>406</v>
      </c>
      <c r="AN1042" s="245" t="s">
        <v>406</v>
      </c>
      <c r="AO1042" s="245" t="s">
        <v>406</v>
      </c>
      <c r="AP1042" s="245" t="s">
        <v>406</v>
      </c>
    </row>
    <row r="1043" spans="1:42" x14ac:dyDescent="0.3">
      <c r="A1043" s="245">
        <v>123409</v>
      </c>
      <c r="B1043" s="245" t="s">
        <v>551</v>
      </c>
      <c r="C1043" s="245" t="s">
        <v>232</v>
      </c>
      <c r="D1043" s="245" t="s">
        <v>232</v>
      </c>
      <c r="E1043" s="245" t="s">
        <v>234</v>
      </c>
      <c r="F1043" s="245" t="s">
        <v>234</v>
      </c>
      <c r="G1043" s="245" t="s">
        <v>233</v>
      </c>
      <c r="H1043" s="245" t="s">
        <v>234</v>
      </c>
      <c r="I1043" s="245" t="s">
        <v>233</v>
      </c>
      <c r="J1043" s="245" t="s">
        <v>234</v>
      </c>
      <c r="K1043" s="245" t="s">
        <v>234</v>
      </c>
      <c r="L1043" s="245" t="s">
        <v>233</v>
      </c>
      <c r="M1043" s="245" t="s">
        <v>233</v>
      </c>
      <c r="N1043" s="245" t="s">
        <v>233</v>
      </c>
      <c r="O1043" s="245" t="s">
        <v>233</v>
      </c>
      <c r="P1043" s="245" t="s">
        <v>233</v>
      </c>
      <c r="Q1043" s="245" t="s">
        <v>233</v>
      </c>
      <c r="R1043" s="245" t="s">
        <v>406</v>
      </c>
      <c r="S1043" s="245" t="s">
        <v>406</v>
      </c>
      <c r="T1043" s="245" t="s">
        <v>406</v>
      </c>
      <c r="U1043" s="245" t="s">
        <v>406</v>
      </c>
      <c r="V1043" s="245" t="s">
        <v>406</v>
      </c>
      <c r="W1043" s="245" t="s">
        <v>406</v>
      </c>
      <c r="X1043" s="245" t="s">
        <v>406</v>
      </c>
      <c r="Y1043" s="245" t="s">
        <v>406</v>
      </c>
      <c r="Z1043" s="245" t="s">
        <v>406</v>
      </c>
      <c r="AA1043" s="245" t="s">
        <v>406</v>
      </c>
      <c r="AB1043" s="245" t="s">
        <v>406</v>
      </c>
      <c r="AC1043" s="245" t="s">
        <v>406</v>
      </c>
      <c r="AD1043" s="245" t="s">
        <v>406</v>
      </c>
      <c r="AE1043" s="245" t="s">
        <v>406</v>
      </c>
      <c r="AF1043" s="245" t="s">
        <v>406</v>
      </c>
      <c r="AG1043" s="245" t="s">
        <v>406</v>
      </c>
      <c r="AH1043" s="245" t="s">
        <v>406</v>
      </c>
      <c r="AI1043" s="245" t="s">
        <v>406</v>
      </c>
      <c r="AJ1043" s="245" t="s">
        <v>406</v>
      </c>
      <c r="AK1043" s="245" t="s">
        <v>406</v>
      </c>
      <c r="AL1043" s="245" t="s">
        <v>406</v>
      </c>
      <c r="AM1043" s="245" t="s">
        <v>406</v>
      </c>
      <c r="AN1043" s="245" t="s">
        <v>406</v>
      </c>
      <c r="AO1043" s="245" t="s">
        <v>406</v>
      </c>
      <c r="AP1043" s="245" t="s">
        <v>406</v>
      </c>
    </row>
    <row r="1044" spans="1:42" x14ac:dyDescent="0.3">
      <c r="A1044" s="245">
        <v>123410</v>
      </c>
      <c r="B1044" s="245" t="s">
        <v>551</v>
      </c>
      <c r="C1044" s="245" t="s">
        <v>234</v>
      </c>
      <c r="D1044" s="245" t="s">
        <v>234</v>
      </c>
      <c r="E1044" s="245" t="s">
        <v>234</v>
      </c>
      <c r="F1044" s="245" t="s">
        <v>234</v>
      </c>
      <c r="G1044" s="245" t="s">
        <v>234</v>
      </c>
      <c r="H1044" s="245" t="s">
        <v>234</v>
      </c>
      <c r="I1044" s="245" t="s">
        <v>234</v>
      </c>
      <c r="J1044" s="245" t="s">
        <v>234</v>
      </c>
      <c r="K1044" s="245" t="s">
        <v>234</v>
      </c>
      <c r="L1044" s="245" t="s">
        <v>234</v>
      </c>
      <c r="M1044" s="245" t="s">
        <v>233</v>
      </c>
      <c r="N1044" s="245" t="s">
        <v>233</v>
      </c>
      <c r="O1044" s="245" t="s">
        <v>233</v>
      </c>
      <c r="P1044" s="245" t="s">
        <v>233</v>
      </c>
      <c r="Q1044" s="245" t="s">
        <v>233</v>
      </c>
      <c r="R1044" s="245" t="s">
        <v>406</v>
      </c>
      <c r="S1044" s="245" t="s">
        <v>406</v>
      </c>
      <c r="T1044" s="245" t="s">
        <v>406</v>
      </c>
      <c r="U1044" s="245" t="s">
        <v>406</v>
      </c>
      <c r="V1044" s="245" t="s">
        <v>406</v>
      </c>
      <c r="W1044" s="245" t="s">
        <v>406</v>
      </c>
      <c r="X1044" s="245" t="s">
        <v>406</v>
      </c>
      <c r="Y1044" s="245" t="s">
        <v>406</v>
      </c>
      <c r="Z1044" s="245" t="s">
        <v>406</v>
      </c>
      <c r="AA1044" s="245" t="s">
        <v>406</v>
      </c>
      <c r="AB1044" s="245" t="s">
        <v>406</v>
      </c>
      <c r="AC1044" s="245" t="s">
        <v>406</v>
      </c>
      <c r="AD1044" s="245" t="s">
        <v>406</v>
      </c>
      <c r="AE1044" s="245" t="s">
        <v>406</v>
      </c>
      <c r="AF1044" s="245" t="s">
        <v>406</v>
      </c>
      <c r="AG1044" s="245" t="s">
        <v>406</v>
      </c>
      <c r="AH1044" s="245" t="s">
        <v>406</v>
      </c>
      <c r="AI1044" s="245" t="s">
        <v>406</v>
      </c>
      <c r="AJ1044" s="245" t="s">
        <v>406</v>
      </c>
      <c r="AK1044" s="245" t="s">
        <v>406</v>
      </c>
      <c r="AL1044" s="245" t="s">
        <v>406</v>
      </c>
      <c r="AM1044" s="245" t="s">
        <v>406</v>
      </c>
      <c r="AN1044" s="245" t="s">
        <v>406</v>
      </c>
      <c r="AO1044" s="245" t="s">
        <v>406</v>
      </c>
      <c r="AP1044" s="245" t="s">
        <v>406</v>
      </c>
    </row>
    <row r="1045" spans="1:42" x14ac:dyDescent="0.3">
      <c r="A1045" s="245">
        <v>123413</v>
      </c>
      <c r="B1045" s="245" t="s">
        <v>551</v>
      </c>
      <c r="C1045" s="245" t="s">
        <v>233</v>
      </c>
      <c r="D1045" s="245" t="s">
        <v>234</v>
      </c>
      <c r="E1045" s="245" t="s">
        <v>234</v>
      </c>
      <c r="F1045" s="245" t="s">
        <v>234</v>
      </c>
      <c r="G1045" s="245" t="s">
        <v>233</v>
      </c>
      <c r="H1045" s="245" t="s">
        <v>234</v>
      </c>
      <c r="I1045" s="245" t="s">
        <v>234</v>
      </c>
      <c r="J1045" s="245" t="s">
        <v>234</v>
      </c>
      <c r="K1045" s="245" t="s">
        <v>234</v>
      </c>
      <c r="L1045" s="245" t="s">
        <v>233</v>
      </c>
      <c r="M1045" s="245" t="s">
        <v>233</v>
      </c>
      <c r="N1045" s="245" t="s">
        <v>233</v>
      </c>
      <c r="O1045" s="245" t="s">
        <v>233</v>
      </c>
      <c r="P1045" s="245" t="s">
        <v>233</v>
      </c>
      <c r="Q1045" s="245" t="s">
        <v>233</v>
      </c>
      <c r="R1045" s="245" t="s">
        <v>406</v>
      </c>
      <c r="S1045" s="245" t="s">
        <v>406</v>
      </c>
      <c r="T1045" s="245" t="s">
        <v>406</v>
      </c>
      <c r="U1045" s="245" t="s">
        <v>406</v>
      </c>
      <c r="V1045" s="245" t="s">
        <v>406</v>
      </c>
      <c r="W1045" s="245" t="s">
        <v>406</v>
      </c>
      <c r="X1045" s="245" t="s">
        <v>406</v>
      </c>
      <c r="Y1045" s="245" t="s">
        <v>406</v>
      </c>
      <c r="Z1045" s="245" t="s">
        <v>406</v>
      </c>
      <c r="AA1045" s="245" t="s">
        <v>406</v>
      </c>
      <c r="AB1045" s="245" t="s">
        <v>406</v>
      </c>
      <c r="AC1045" s="245" t="s">
        <v>406</v>
      </c>
      <c r="AD1045" s="245" t="s">
        <v>406</v>
      </c>
      <c r="AE1045" s="245" t="s">
        <v>406</v>
      </c>
      <c r="AF1045" s="245" t="s">
        <v>406</v>
      </c>
      <c r="AG1045" s="245" t="s">
        <v>406</v>
      </c>
      <c r="AH1045" s="245" t="s">
        <v>406</v>
      </c>
      <c r="AI1045" s="245" t="s">
        <v>406</v>
      </c>
      <c r="AJ1045" s="245" t="s">
        <v>406</v>
      </c>
      <c r="AK1045" s="245" t="s">
        <v>406</v>
      </c>
      <c r="AL1045" s="245" t="s">
        <v>406</v>
      </c>
      <c r="AM1045" s="245" t="s">
        <v>406</v>
      </c>
      <c r="AN1045" s="245" t="s">
        <v>406</v>
      </c>
      <c r="AO1045" s="245" t="s">
        <v>406</v>
      </c>
      <c r="AP1045" s="245" t="s">
        <v>406</v>
      </c>
    </row>
    <row r="1046" spans="1:42" x14ac:dyDescent="0.3">
      <c r="A1046" s="245">
        <v>123415</v>
      </c>
      <c r="B1046" s="245" t="s">
        <v>551</v>
      </c>
      <c r="C1046" s="245" t="s">
        <v>234</v>
      </c>
      <c r="D1046" s="245" t="s">
        <v>234</v>
      </c>
      <c r="E1046" s="245" t="s">
        <v>234</v>
      </c>
      <c r="F1046" s="245" t="s">
        <v>234</v>
      </c>
      <c r="G1046" s="245" t="s">
        <v>232</v>
      </c>
      <c r="H1046" s="245" t="s">
        <v>234</v>
      </c>
      <c r="I1046" s="245" t="s">
        <v>234</v>
      </c>
      <c r="J1046" s="245" t="s">
        <v>234</v>
      </c>
      <c r="K1046" s="245" t="s">
        <v>234</v>
      </c>
      <c r="L1046" s="245" t="s">
        <v>234</v>
      </c>
      <c r="M1046" s="245" t="s">
        <v>233</v>
      </c>
      <c r="N1046" s="245" t="s">
        <v>233</v>
      </c>
      <c r="O1046" s="245" t="s">
        <v>233</v>
      </c>
      <c r="P1046" s="245" t="s">
        <v>233</v>
      </c>
      <c r="Q1046" s="245" t="s">
        <v>233</v>
      </c>
      <c r="R1046" s="245" t="s">
        <v>406</v>
      </c>
      <c r="S1046" s="245" t="s">
        <v>406</v>
      </c>
      <c r="T1046" s="245" t="s">
        <v>406</v>
      </c>
      <c r="U1046" s="245" t="s">
        <v>406</v>
      </c>
      <c r="V1046" s="245" t="s">
        <v>406</v>
      </c>
      <c r="W1046" s="245" t="s">
        <v>406</v>
      </c>
      <c r="X1046" s="245" t="s">
        <v>406</v>
      </c>
      <c r="Y1046" s="245" t="s">
        <v>406</v>
      </c>
      <c r="Z1046" s="245" t="s">
        <v>406</v>
      </c>
      <c r="AA1046" s="245" t="s">
        <v>406</v>
      </c>
      <c r="AB1046" s="245" t="s">
        <v>406</v>
      </c>
      <c r="AC1046" s="245" t="s">
        <v>406</v>
      </c>
      <c r="AD1046" s="245" t="s">
        <v>406</v>
      </c>
      <c r="AE1046" s="245" t="s">
        <v>406</v>
      </c>
      <c r="AF1046" s="245" t="s">
        <v>406</v>
      </c>
      <c r="AG1046" s="245" t="s">
        <v>406</v>
      </c>
      <c r="AH1046" s="245" t="s">
        <v>406</v>
      </c>
      <c r="AI1046" s="245" t="s">
        <v>406</v>
      </c>
      <c r="AJ1046" s="245" t="s">
        <v>406</v>
      </c>
      <c r="AK1046" s="245" t="s">
        <v>406</v>
      </c>
      <c r="AL1046" s="245" t="s">
        <v>406</v>
      </c>
      <c r="AM1046" s="245" t="s">
        <v>406</v>
      </c>
      <c r="AN1046" s="245" t="s">
        <v>406</v>
      </c>
      <c r="AO1046" s="245" t="s">
        <v>406</v>
      </c>
      <c r="AP1046" s="245" t="s">
        <v>406</v>
      </c>
    </row>
    <row r="1047" spans="1:42" x14ac:dyDescent="0.3">
      <c r="A1047" s="245">
        <v>123416</v>
      </c>
      <c r="B1047" s="245" t="s">
        <v>551</v>
      </c>
      <c r="C1047" s="245" t="s">
        <v>234</v>
      </c>
      <c r="D1047" s="245" t="s">
        <v>234</v>
      </c>
      <c r="E1047" s="245" t="s">
        <v>234</v>
      </c>
      <c r="F1047" s="245" t="s">
        <v>234</v>
      </c>
      <c r="G1047" s="245" t="s">
        <v>234</v>
      </c>
      <c r="H1047" s="245" t="s">
        <v>234</v>
      </c>
      <c r="I1047" s="245" t="s">
        <v>234</v>
      </c>
      <c r="J1047" s="245" t="s">
        <v>234</v>
      </c>
      <c r="K1047" s="245" t="s">
        <v>234</v>
      </c>
      <c r="L1047" s="245" t="s">
        <v>234</v>
      </c>
      <c r="M1047" s="245" t="s">
        <v>233</v>
      </c>
      <c r="N1047" s="245" t="s">
        <v>233</v>
      </c>
      <c r="O1047" s="245" t="s">
        <v>233</v>
      </c>
      <c r="P1047" s="245" t="s">
        <v>233</v>
      </c>
      <c r="Q1047" s="245" t="s">
        <v>233</v>
      </c>
      <c r="R1047" s="245" t="s">
        <v>406</v>
      </c>
      <c r="S1047" s="245" t="s">
        <v>406</v>
      </c>
      <c r="T1047" s="245" t="s">
        <v>406</v>
      </c>
      <c r="U1047" s="245" t="s">
        <v>406</v>
      </c>
      <c r="V1047" s="245" t="s">
        <v>406</v>
      </c>
      <c r="W1047" s="245" t="s">
        <v>406</v>
      </c>
      <c r="X1047" s="245" t="s">
        <v>406</v>
      </c>
      <c r="Y1047" s="245" t="s">
        <v>406</v>
      </c>
      <c r="Z1047" s="245" t="s">
        <v>406</v>
      </c>
      <c r="AA1047" s="245" t="s">
        <v>406</v>
      </c>
      <c r="AB1047" s="245" t="s">
        <v>406</v>
      </c>
      <c r="AC1047" s="245" t="s">
        <v>406</v>
      </c>
      <c r="AD1047" s="245" t="s">
        <v>406</v>
      </c>
      <c r="AE1047" s="245" t="s">
        <v>406</v>
      </c>
      <c r="AF1047" s="245" t="s">
        <v>406</v>
      </c>
      <c r="AG1047" s="245" t="s">
        <v>406</v>
      </c>
      <c r="AH1047" s="245" t="s">
        <v>406</v>
      </c>
      <c r="AI1047" s="245" t="s">
        <v>406</v>
      </c>
      <c r="AJ1047" s="245" t="s">
        <v>406</v>
      </c>
      <c r="AK1047" s="245" t="s">
        <v>406</v>
      </c>
      <c r="AL1047" s="245" t="s">
        <v>406</v>
      </c>
      <c r="AM1047" s="245" t="s">
        <v>406</v>
      </c>
      <c r="AN1047" s="245" t="s">
        <v>406</v>
      </c>
      <c r="AO1047" s="245" t="s">
        <v>406</v>
      </c>
      <c r="AP1047" s="245" t="s">
        <v>406</v>
      </c>
    </row>
    <row r="1048" spans="1:42" x14ac:dyDescent="0.3">
      <c r="A1048" s="245">
        <v>123417</v>
      </c>
      <c r="B1048" s="245" t="s">
        <v>551</v>
      </c>
      <c r="C1048" s="245" t="s">
        <v>234</v>
      </c>
      <c r="D1048" s="245" t="s">
        <v>234</v>
      </c>
      <c r="E1048" s="245" t="s">
        <v>234</v>
      </c>
      <c r="F1048" s="245" t="s">
        <v>234</v>
      </c>
      <c r="G1048" s="245" t="s">
        <v>234</v>
      </c>
      <c r="H1048" s="245" t="s">
        <v>234</v>
      </c>
      <c r="I1048" s="245" t="s">
        <v>233</v>
      </c>
      <c r="J1048" s="245" t="s">
        <v>234</v>
      </c>
      <c r="K1048" s="245" t="s">
        <v>234</v>
      </c>
      <c r="L1048" s="245" t="s">
        <v>234</v>
      </c>
      <c r="M1048" s="245" t="s">
        <v>233</v>
      </c>
      <c r="N1048" s="245" t="s">
        <v>233</v>
      </c>
      <c r="O1048" s="245" t="s">
        <v>233</v>
      </c>
      <c r="P1048" s="245" t="s">
        <v>233</v>
      </c>
      <c r="Q1048" s="245" t="s">
        <v>233</v>
      </c>
      <c r="R1048" s="245" t="s">
        <v>406</v>
      </c>
      <c r="S1048" s="245" t="s">
        <v>406</v>
      </c>
      <c r="T1048" s="245" t="s">
        <v>406</v>
      </c>
      <c r="U1048" s="245" t="s">
        <v>406</v>
      </c>
      <c r="V1048" s="245" t="s">
        <v>406</v>
      </c>
      <c r="W1048" s="245" t="s">
        <v>406</v>
      </c>
      <c r="X1048" s="245" t="s">
        <v>406</v>
      </c>
      <c r="Y1048" s="245" t="s">
        <v>406</v>
      </c>
      <c r="Z1048" s="245" t="s">
        <v>406</v>
      </c>
      <c r="AA1048" s="245" t="s">
        <v>406</v>
      </c>
      <c r="AB1048" s="245" t="s">
        <v>406</v>
      </c>
      <c r="AC1048" s="245" t="s">
        <v>406</v>
      </c>
      <c r="AD1048" s="245" t="s">
        <v>406</v>
      </c>
      <c r="AE1048" s="245" t="s">
        <v>406</v>
      </c>
      <c r="AF1048" s="245" t="s">
        <v>406</v>
      </c>
      <c r="AG1048" s="245" t="s">
        <v>406</v>
      </c>
      <c r="AH1048" s="245" t="s">
        <v>406</v>
      </c>
      <c r="AI1048" s="245" t="s">
        <v>406</v>
      </c>
      <c r="AJ1048" s="245" t="s">
        <v>406</v>
      </c>
      <c r="AK1048" s="245" t="s">
        <v>406</v>
      </c>
      <c r="AL1048" s="245" t="s">
        <v>406</v>
      </c>
      <c r="AM1048" s="245" t="s">
        <v>406</v>
      </c>
      <c r="AN1048" s="245" t="s">
        <v>406</v>
      </c>
      <c r="AO1048" s="245" t="s">
        <v>406</v>
      </c>
      <c r="AP1048" s="245" t="s">
        <v>406</v>
      </c>
    </row>
    <row r="1049" spans="1:42" x14ac:dyDescent="0.3">
      <c r="A1049" s="245">
        <v>123418</v>
      </c>
      <c r="B1049" s="245" t="s">
        <v>551</v>
      </c>
      <c r="C1049" s="245" t="s">
        <v>234</v>
      </c>
      <c r="D1049" s="245" t="s">
        <v>234</v>
      </c>
      <c r="E1049" s="245" t="s">
        <v>234</v>
      </c>
      <c r="F1049" s="245" t="s">
        <v>234</v>
      </c>
      <c r="G1049" s="245" t="s">
        <v>234</v>
      </c>
      <c r="H1049" s="245" t="s">
        <v>234</v>
      </c>
      <c r="I1049" s="245" t="s">
        <v>234</v>
      </c>
      <c r="J1049" s="245" t="s">
        <v>234</v>
      </c>
      <c r="K1049" s="245" t="s">
        <v>234</v>
      </c>
      <c r="L1049" s="245" t="s">
        <v>234</v>
      </c>
      <c r="M1049" s="245" t="s">
        <v>233</v>
      </c>
      <c r="N1049" s="245" t="s">
        <v>233</v>
      </c>
      <c r="O1049" s="245" t="s">
        <v>233</v>
      </c>
      <c r="P1049" s="245" t="s">
        <v>233</v>
      </c>
      <c r="Q1049" s="245" t="s">
        <v>233</v>
      </c>
      <c r="R1049" s="245" t="s">
        <v>406</v>
      </c>
      <c r="S1049" s="245" t="s">
        <v>406</v>
      </c>
      <c r="T1049" s="245" t="s">
        <v>406</v>
      </c>
      <c r="U1049" s="245" t="s">
        <v>406</v>
      </c>
      <c r="V1049" s="245" t="s">
        <v>406</v>
      </c>
      <c r="W1049" s="245" t="s">
        <v>406</v>
      </c>
      <c r="X1049" s="245" t="s">
        <v>406</v>
      </c>
      <c r="Y1049" s="245" t="s">
        <v>406</v>
      </c>
      <c r="Z1049" s="245" t="s">
        <v>406</v>
      </c>
      <c r="AA1049" s="245" t="s">
        <v>406</v>
      </c>
      <c r="AB1049" s="245" t="s">
        <v>406</v>
      </c>
      <c r="AC1049" s="245" t="s">
        <v>406</v>
      </c>
      <c r="AD1049" s="245" t="s">
        <v>406</v>
      </c>
      <c r="AE1049" s="245" t="s">
        <v>406</v>
      </c>
      <c r="AF1049" s="245" t="s">
        <v>406</v>
      </c>
      <c r="AG1049" s="245" t="s">
        <v>406</v>
      </c>
      <c r="AH1049" s="245" t="s">
        <v>406</v>
      </c>
      <c r="AI1049" s="245" t="s">
        <v>406</v>
      </c>
      <c r="AJ1049" s="245" t="s">
        <v>406</v>
      </c>
      <c r="AK1049" s="245" t="s">
        <v>406</v>
      </c>
      <c r="AL1049" s="245" t="s">
        <v>406</v>
      </c>
      <c r="AM1049" s="245" t="s">
        <v>406</v>
      </c>
      <c r="AN1049" s="245" t="s">
        <v>406</v>
      </c>
      <c r="AO1049" s="245" t="s">
        <v>406</v>
      </c>
      <c r="AP1049" s="245" t="s">
        <v>406</v>
      </c>
    </row>
    <row r="1050" spans="1:42" x14ac:dyDescent="0.3">
      <c r="A1050" s="245">
        <v>123419</v>
      </c>
      <c r="B1050" s="245" t="s">
        <v>551</v>
      </c>
      <c r="C1050" s="245" t="s">
        <v>234</v>
      </c>
      <c r="D1050" s="245" t="s">
        <v>234</v>
      </c>
      <c r="E1050" s="245" t="s">
        <v>234</v>
      </c>
      <c r="F1050" s="245" t="s">
        <v>234</v>
      </c>
      <c r="G1050" s="245" t="s">
        <v>234</v>
      </c>
      <c r="H1050" s="245" t="s">
        <v>234</v>
      </c>
      <c r="I1050" s="245" t="s">
        <v>234</v>
      </c>
      <c r="J1050" s="245" t="s">
        <v>234</v>
      </c>
      <c r="K1050" s="245" t="s">
        <v>234</v>
      </c>
      <c r="L1050" s="245" t="s">
        <v>234</v>
      </c>
      <c r="M1050" s="245" t="s">
        <v>233</v>
      </c>
      <c r="N1050" s="245" t="s">
        <v>233</v>
      </c>
      <c r="O1050" s="245" t="s">
        <v>233</v>
      </c>
      <c r="P1050" s="245" t="s">
        <v>233</v>
      </c>
      <c r="Q1050" s="245" t="s">
        <v>233</v>
      </c>
      <c r="R1050" s="245" t="s">
        <v>406</v>
      </c>
      <c r="S1050" s="245" t="s">
        <v>406</v>
      </c>
      <c r="T1050" s="245" t="s">
        <v>406</v>
      </c>
      <c r="U1050" s="245" t="s">
        <v>406</v>
      </c>
      <c r="V1050" s="245" t="s">
        <v>406</v>
      </c>
      <c r="W1050" s="245" t="s">
        <v>406</v>
      </c>
      <c r="X1050" s="245" t="s">
        <v>406</v>
      </c>
      <c r="Y1050" s="245" t="s">
        <v>406</v>
      </c>
      <c r="Z1050" s="245" t="s">
        <v>406</v>
      </c>
      <c r="AA1050" s="245" t="s">
        <v>406</v>
      </c>
      <c r="AB1050" s="245" t="s">
        <v>406</v>
      </c>
      <c r="AC1050" s="245" t="s">
        <v>406</v>
      </c>
      <c r="AD1050" s="245" t="s">
        <v>406</v>
      </c>
      <c r="AE1050" s="245" t="s">
        <v>406</v>
      </c>
      <c r="AF1050" s="245" t="s">
        <v>406</v>
      </c>
      <c r="AG1050" s="245" t="s">
        <v>406</v>
      </c>
      <c r="AH1050" s="245" t="s">
        <v>406</v>
      </c>
      <c r="AI1050" s="245" t="s">
        <v>406</v>
      </c>
      <c r="AJ1050" s="245" t="s">
        <v>406</v>
      </c>
      <c r="AK1050" s="245" t="s">
        <v>406</v>
      </c>
      <c r="AL1050" s="245" t="s">
        <v>406</v>
      </c>
      <c r="AM1050" s="245" t="s">
        <v>406</v>
      </c>
      <c r="AN1050" s="245" t="s">
        <v>406</v>
      </c>
      <c r="AO1050" s="245" t="s">
        <v>406</v>
      </c>
      <c r="AP1050" s="245" t="s">
        <v>406</v>
      </c>
    </row>
    <row r="1051" spans="1:42" x14ac:dyDescent="0.3">
      <c r="A1051" s="245">
        <v>123421</v>
      </c>
      <c r="B1051" s="245" t="s">
        <v>551</v>
      </c>
      <c r="C1051" s="245" t="s">
        <v>232</v>
      </c>
      <c r="D1051" s="245" t="s">
        <v>234</v>
      </c>
      <c r="E1051" s="245" t="s">
        <v>234</v>
      </c>
      <c r="F1051" s="245" t="s">
        <v>234</v>
      </c>
      <c r="G1051" s="245" t="s">
        <v>232</v>
      </c>
      <c r="H1051" s="245" t="s">
        <v>234</v>
      </c>
      <c r="I1051" s="245" t="s">
        <v>233</v>
      </c>
      <c r="J1051" s="245" t="s">
        <v>234</v>
      </c>
      <c r="K1051" s="245" t="s">
        <v>234</v>
      </c>
      <c r="L1051" s="245" t="s">
        <v>233</v>
      </c>
      <c r="M1051" s="245" t="s">
        <v>233</v>
      </c>
      <c r="N1051" s="245" t="s">
        <v>233</v>
      </c>
      <c r="O1051" s="245" t="s">
        <v>233</v>
      </c>
      <c r="P1051" s="245" t="s">
        <v>233</v>
      </c>
      <c r="Q1051" s="245" t="s">
        <v>233</v>
      </c>
      <c r="R1051" s="245" t="s">
        <v>406</v>
      </c>
      <c r="S1051" s="245" t="s">
        <v>406</v>
      </c>
      <c r="T1051" s="245" t="s">
        <v>406</v>
      </c>
      <c r="U1051" s="245" t="s">
        <v>406</v>
      </c>
      <c r="V1051" s="245" t="s">
        <v>406</v>
      </c>
      <c r="W1051" s="245" t="s">
        <v>406</v>
      </c>
      <c r="X1051" s="245" t="s">
        <v>406</v>
      </c>
      <c r="Y1051" s="245" t="s">
        <v>406</v>
      </c>
      <c r="Z1051" s="245" t="s">
        <v>406</v>
      </c>
      <c r="AA1051" s="245" t="s">
        <v>406</v>
      </c>
      <c r="AB1051" s="245" t="s">
        <v>406</v>
      </c>
      <c r="AC1051" s="245" t="s">
        <v>406</v>
      </c>
      <c r="AD1051" s="245" t="s">
        <v>406</v>
      </c>
      <c r="AE1051" s="245" t="s">
        <v>406</v>
      </c>
      <c r="AF1051" s="245" t="s">
        <v>406</v>
      </c>
      <c r="AG1051" s="245" t="s">
        <v>406</v>
      </c>
      <c r="AH1051" s="245" t="s">
        <v>406</v>
      </c>
      <c r="AI1051" s="245" t="s">
        <v>406</v>
      </c>
      <c r="AJ1051" s="245" t="s">
        <v>406</v>
      </c>
      <c r="AK1051" s="245" t="s">
        <v>406</v>
      </c>
      <c r="AL1051" s="245" t="s">
        <v>406</v>
      </c>
      <c r="AM1051" s="245" t="s">
        <v>406</v>
      </c>
      <c r="AN1051" s="245" t="s">
        <v>406</v>
      </c>
      <c r="AO1051" s="245" t="s">
        <v>406</v>
      </c>
      <c r="AP1051" s="245" t="s">
        <v>406</v>
      </c>
    </row>
    <row r="1052" spans="1:42" x14ac:dyDescent="0.3">
      <c r="A1052" s="245">
        <v>123422</v>
      </c>
      <c r="B1052" s="245" t="s">
        <v>551</v>
      </c>
      <c r="C1052" s="245" t="s">
        <v>234</v>
      </c>
      <c r="D1052" s="245" t="s">
        <v>234</v>
      </c>
      <c r="E1052" s="245" t="s">
        <v>234</v>
      </c>
      <c r="F1052" s="245" t="s">
        <v>234</v>
      </c>
      <c r="G1052" s="245" t="s">
        <v>234</v>
      </c>
      <c r="H1052" s="245" t="s">
        <v>234</v>
      </c>
      <c r="I1052" s="245" t="s">
        <v>234</v>
      </c>
      <c r="J1052" s="245" t="s">
        <v>234</v>
      </c>
      <c r="K1052" s="245" t="s">
        <v>234</v>
      </c>
      <c r="L1052" s="245" t="s">
        <v>234</v>
      </c>
      <c r="M1052" s="245" t="s">
        <v>233</v>
      </c>
      <c r="N1052" s="245" t="s">
        <v>233</v>
      </c>
      <c r="O1052" s="245" t="s">
        <v>233</v>
      </c>
      <c r="P1052" s="245" t="s">
        <v>233</v>
      </c>
      <c r="Q1052" s="245" t="s">
        <v>233</v>
      </c>
      <c r="R1052" s="245" t="s">
        <v>406</v>
      </c>
      <c r="S1052" s="245" t="s">
        <v>406</v>
      </c>
      <c r="T1052" s="245" t="s">
        <v>406</v>
      </c>
      <c r="U1052" s="245" t="s">
        <v>406</v>
      </c>
      <c r="V1052" s="245" t="s">
        <v>406</v>
      </c>
      <c r="W1052" s="245" t="s">
        <v>406</v>
      </c>
      <c r="X1052" s="245" t="s">
        <v>406</v>
      </c>
      <c r="Y1052" s="245" t="s">
        <v>406</v>
      </c>
      <c r="Z1052" s="245" t="s">
        <v>406</v>
      </c>
      <c r="AA1052" s="245" t="s">
        <v>406</v>
      </c>
      <c r="AB1052" s="245" t="s">
        <v>406</v>
      </c>
      <c r="AC1052" s="245" t="s">
        <v>406</v>
      </c>
      <c r="AD1052" s="245" t="s">
        <v>406</v>
      </c>
      <c r="AE1052" s="245" t="s">
        <v>406</v>
      </c>
      <c r="AF1052" s="245" t="s">
        <v>406</v>
      </c>
      <c r="AG1052" s="245" t="s">
        <v>406</v>
      </c>
      <c r="AH1052" s="245" t="s">
        <v>406</v>
      </c>
      <c r="AI1052" s="245" t="s">
        <v>406</v>
      </c>
      <c r="AJ1052" s="245" t="s">
        <v>406</v>
      </c>
      <c r="AK1052" s="245" t="s">
        <v>406</v>
      </c>
      <c r="AL1052" s="245" t="s">
        <v>406</v>
      </c>
      <c r="AM1052" s="245" t="s">
        <v>406</v>
      </c>
      <c r="AN1052" s="245" t="s">
        <v>406</v>
      </c>
      <c r="AO1052" s="245" t="s">
        <v>406</v>
      </c>
      <c r="AP1052" s="245" t="s">
        <v>406</v>
      </c>
    </row>
    <row r="1053" spans="1:42" x14ac:dyDescent="0.3">
      <c r="A1053" s="245">
        <v>123423</v>
      </c>
      <c r="B1053" s="245" t="s">
        <v>551</v>
      </c>
      <c r="C1053" s="245" t="s">
        <v>234</v>
      </c>
      <c r="D1053" s="245" t="s">
        <v>234</v>
      </c>
      <c r="E1053" s="245" t="s">
        <v>234</v>
      </c>
      <c r="F1053" s="245" t="s">
        <v>234</v>
      </c>
      <c r="G1053" s="245" t="s">
        <v>234</v>
      </c>
      <c r="H1053" s="245" t="s">
        <v>234</v>
      </c>
      <c r="I1053" s="245" t="s">
        <v>234</v>
      </c>
      <c r="J1053" s="245" t="s">
        <v>234</v>
      </c>
      <c r="K1053" s="245" t="s">
        <v>234</v>
      </c>
      <c r="L1053" s="245" t="s">
        <v>234</v>
      </c>
      <c r="M1053" s="245" t="s">
        <v>233</v>
      </c>
      <c r="N1053" s="245" t="s">
        <v>233</v>
      </c>
      <c r="O1053" s="245" t="s">
        <v>233</v>
      </c>
      <c r="P1053" s="245" t="s">
        <v>233</v>
      </c>
      <c r="Q1053" s="245" t="s">
        <v>233</v>
      </c>
      <c r="R1053" s="245" t="s">
        <v>406</v>
      </c>
      <c r="S1053" s="245" t="s">
        <v>406</v>
      </c>
      <c r="T1053" s="245" t="s">
        <v>406</v>
      </c>
      <c r="U1053" s="245" t="s">
        <v>406</v>
      </c>
      <c r="V1053" s="245" t="s">
        <v>406</v>
      </c>
      <c r="W1053" s="245" t="s">
        <v>406</v>
      </c>
      <c r="X1053" s="245" t="s">
        <v>406</v>
      </c>
      <c r="Y1053" s="245" t="s">
        <v>406</v>
      </c>
      <c r="Z1053" s="245" t="s">
        <v>406</v>
      </c>
      <c r="AA1053" s="245" t="s">
        <v>406</v>
      </c>
      <c r="AB1053" s="245" t="s">
        <v>406</v>
      </c>
      <c r="AC1053" s="245" t="s">
        <v>406</v>
      </c>
      <c r="AD1053" s="245" t="s">
        <v>406</v>
      </c>
      <c r="AE1053" s="245" t="s">
        <v>406</v>
      </c>
      <c r="AF1053" s="245" t="s">
        <v>406</v>
      </c>
      <c r="AG1053" s="245" t="s">
        <v>406</v>
      </c>
      <c r="AH1053" s="245" t="s">
        <v>406</v>
      </c>
      <c r="AI1053" s="245" t="s">
        <v>406</v>
      </c>
      <c r="AJ1053" s="245" t="s">
        <v>406</v>
      </c>
      <c r="AK1053" s="245" t="s">
        <v>406</v>
      </c>
      <c r="AL1053" s="245" t="s">
        <v>406</v>
      </c>
      <c r="AM1053" s="245" t="s">
        <v>406</v>
      </c>
      <c r="AN1053" s="245" t="s">
        <v>406</v>
      </c>
      <c r="AO1053" s="245" t="s">
        <v>406</v>
      </c>
      <c r="AP1053" s="245" t="s">
        <v>406</v>
      </c>
    </row>
    <row r="1054" spans="1:42" x14ac:dyDescent="0.3">
      <c r="A1054" s="245">
        <v>123424</v>
      </c>
      <c r="B1054" s="245" t="s">
        <v>551</v>
      </c>
      <c r="C1054" s="245" t="s">
        <v>234</v>
      </c>
      <c r="D1054" s="245" t="s">
        <v>234</v>
      </c>
      <c r="E1054" s="245" t="s">
        <v>234</v>
      </c>
      <c r="F1054" s="245" t="s">
        <v>234</v>
      </c>
      <c r="G1054" s="245" t="s">
        <v>234</v>
      </c>
      <c r="H1054" s="245" t="s">
        <v>234</v>
      </c>
      <c r="I1054" s="245" t="s">
        <v>234</v>
      </c>
      <c r="J1054" s="245" t="s">
        <v>234</v>
      </c>
      <c r="K1054" s="245" t="s">
        <v>234</v>
      </c>
      <c r="L1054" s="245" t="s">
        <v>234</v>
      </c>
      <c r="M1054" s="245" t="s">
        <v>233</v>
      </c>
      <c r="N1054" s="245" t="s">
        <v>233</v>
      </c>
      <c r="O1054" s="245" t="s">
        <v>233</v>
      </c>
      <c r="P1054" s="245" t="s">
        <v>233</v>
      </c>
      <c r="Q1054" s="245" t="s">
        <v>233</v>
      </c>
      <c r="R1054" s="245" t="s">
        <v>406</v>
      </c>
      <c r="S1054" s="245" t="s">
        <v>406</v>
      </c>
      <c r="T1054" s="245" t="s">
        <v>406</v>
      </c>
      <c r="U1054" s="245" t="s">
        <v>406</v>
      </c>
      <c r="V1054" s="245" t="s">
        <v>406</v>
      </c>
      <c r="W1054" s="245" t="s">
        <v>406</v>
      </c>
      <c r="X1054" s="245" t="s">
        <v>406</v>
      </c>
      <c r="Y1054" s="245" t="s">
        <v>406</v>
      </c>
      <c r="Z1054" s="245" t="s">
        <v>406</v>
      </c>
      <c r="AA1054" s="245" t="s">
        <v>406</v>
      </c>
      <c r="AB1054" s="245" t="s">
        <v>406</v>
      </c>
      <c r="AC1054" s="245" t="s">
        <v>406</v>
      </c>
      <c r="AD1054" s="245" t="s">
        <v>406</v>
      </c>
      <c r="AE1054" s="245" t="s">
        <v>406</v>
      </c>
      <c r="AF1054" s="245" t="s">
        <v>406</v>
      </c>
      <c r="AG1054" s="245" t="s">
        <v>406</v>
      </c>
      <c r="AH1054" s="245" t="s">
        <v>406</v>
      </c>
      <c r="AI1054" s="245" t="s">
        <v>406</v>
      </c>
      <c r="AJ1054" s="245" t="s">
        <v>406</v>
      </c>
      <c r="AK1054" s="245" t="s">
        <v>406</v>
      </c>
      <c r="AL1054" s="245" t="s">
        <v>406</v>
      </c>
      <c r="AM1054" s="245" t="s">
        <v>406</v>
      </c>
      <c r="AN1054" s="245" t="s">
        <v>406</v>
      </c>
      <c r="AO1054" s="245" t="s">
        <v>406</v>
      </c>
      <c r="AP1054" s="245" t="s">
        <v>406</v>
      </c>
    </row>
    <row r="1055" spans="1:42" x14ac:dyDescent="0.3">
      <c r="A1055" s="245">
        <v>123426</v>
      </c>
      <c r="B1055" s="245" t="s">
        <v>551</v>
      </c>
      <c r="C1055" s="245" t="s">
        <v>234</v>
      </c>
      <c r="D1055" s="245" t="s">
        <v>234</v>
      </c>
      <c r="E1055" s="245" t="s">
        <v>234</v>
      </c>
      <c r="F1055" s="245" t="s">
        <v>234</v>
      </c>
      <c r="G1055" s="245" t="s">
        <v>234</v>
      </c>
      <c r="H1055" s="245" t="s">
        <v>234</v>
      </c>
      <c r="I1055" s="245" t="s">
        <v>234</v>
      </c>
      <c r="J1055" s="245" t="s">
        <v>234</v>
      </c>
      <c r="K1055" s="245" t="s">
        <v>234</v>
      </c>
      <c r="L1055" s="245" t="s">
        <v>234</v>
      </c>
      <c r="M1055" s="245" t="s">
        <v>233</v>
      </c>
      <c r="N1055" s="245" t="s">
        <v>233</v>
      </c>
      <c r="O1055" s="245" t="s">
        <v>233</v>
      </c>
      <c r="P1055" s="245" t="s">
        <v>233</v>
      </c>
      <c r="Q1055" s="245" t="s">
        <v>233</v>
      </c>
      <c r="R1055" s="245" t="s">
        <v>406</v>
      </c>
      <c r="S1055" s="245" t="s">
        <v>406</v>
      </c>
      <c r="T1055" s="245" t="s">
        <v>406</v>
      </c>
      <c r="U1055" s="245" t="s">
        <v>406</v>
      </c>
      <c r="V1055" s="245" t="s">
        <v>406</v>
      </c>
      <c r="W1055" s="245" t="s">
        <v>406</v>
      </c>
      <c r="X1055" s="245" t="s">
        <v>406</v>
      </c>
      <c r="Y1055" s="245" t="s">
        <v>406</v>
      </c>
      <c r="Z1055" s="245" t="s">
        <v>406</v>
      </c>
      <c r="AA1055" s="245" t="s">
        <v>406</v>
      </c>
      <c r="AB1055" s="245" t="s">
        <v>406</v>
      </c>
      <c r="AC1055" s="245" t="s">
        <v>406</v>
      </c>
      <c r="AD1055" s="245" t="s">
        <v>406</v>
      </c>
      <c r="AE1055" s="245" t="s">
        <v>406</v>
      </c>
      <c r="AF1055" s="245" t="s">
        <v>406</v>
      </c>
      <c r="AG1055" s="245" t="s">
        <v>406</v>
      </c>
      <c r="AH1055" s="245" t="s">
        <v>406</v>
      </c>
      <c r="AI1055" s="245" t="s">
        <v>406</v>
      </c>
      <c r="AJ1055" s="245" t="s">
        <v>406</v>
      </c>
      <c r="AK1055" s="245" t="s">
        <v>406</v>
      </c>
      <c r="AL1055" s="245" t="s">
        <v>406</v>
      </c>
      <c r="AM1055" s="245" t="s">
        <v>406</v>
      </c>
      <c r="AN1055" s="245" t="s">
        <v>406</v>
      </c>
      <c r="AO1055" s="245" t="s">
        <v>406</v>
      </c>
      <c r="AP1055" s="245" t="s">
        <v>406</v>
      </c>
    </row>
    <row r="1056" spans="1:42" x14ac:dyDescent="0.3">
      <c r="A1056" s="245">
        <v>123427</v>
      </c>
      <c r="B1056" s="245" t="s">
        <v>551</v>
      </c>
      <c r="C1056" s="245" t="s">
        <v>232</v>
      </c>
      <c r="D1056" s="245" t="s">
        <v>234</v>
      </c>
      <c r="E1056" s="245" t="s">
        <v>232</v>
      </c>
      <c r="F1056" s="245" t="s">
        <v>234</v>
      </c>
      <c r="G1056" s="245" t="s">
        <v>234</v>
      </c>
      <c r="H1056" s="245" t="s">
        <v>234</v>
      </c>
      <c r="I1056" s="245" t="s">
        <v>234</v>
      </c>
      <c r="J1056" s="245" t="s">
        <v>234</v>
      </c>
      <c r="K1056" s="245" t="s">
        <v>234</v>
      </c>
      <c r="L1056" s="245" t="s">
        <v>233</v>
      </c>
      <c r="M1056" s="245" t="s">
        <v>233</v>
      </c>
      <c r="N1056" s="245" t="s">
        <v>233</v>
      </c>
      <c r="O1056" s="245" t="s">
        <v>233</v>
      </c>
      <c r="P1056" s="245" t="s">
        <v>233</v>
      </c>
      <c r="Q1056" s="245" t="s">
        <v>233</v>
      </c>
      <c r="R1056" s="245" t="s">
        <v>406</v>
      </c>
      <c r="S1056" s="245" t="s">
        <v>406</v>
      </c>
      <c r="T1056" s="245" t="s">
        <v>406</v>
      </c>
      <c r="U1056" s="245" t="s">
        <v>406</v>
      </c>
      <c r="V1056" s="245" t="s">
        <v>406</v>
      </c>
      <c r="W1056" s="245" t="s">
        <v>406</v>
      </c>
      <c r="X1056" s="245" t="s">
        <v>406</v>
      </c>
      <c r="Y1056" s="245" t="s">
        <v>406</v>
      </c>
      <c r="Z1056" s="245" t="s">
        <v>406</v>
      </c>
      <c r="AA1056" s="245" t="s">
        <v>406</v>
      </c>
      <c r="AB1056" s="245" t="s">
        <v>406</v>
      </c>
      <c r="AC1056" s="245" t="s">
        <v>406</v>
      </c>
      <c r="AD1056" s="245" t="s">
        <v>406</v>
      </c>
      <c r="AE1056" s="245" t="s">
        <v>406</v>
      </c>
      <c r="AF1056" s="245" t="s">
        <v>406</v>
      </c>
      <c r="AG1056" s="245" t="s">
        <v>406</v>
      </c>
      <c r="AH1056" s="245" t="s">
        <v>406</v>
      </c>
      <c r="AI1056" s="245" t="s">
        <v>406</v>
      </c>
      <c r="AJ1056" s="245" t="s">
        <v>406</v>
      </c>
      <c r="AK1056" s="245" t="s">
        <v>406</v>
      </c>
      <c r="AL1056" s="245" t="s">
        <v>406</v>
      </c>
      <c r="AM1056" s="245" t="s">
        <v>406</v>
      </c>
      <c r="AN1056" s="245" t="s">
        <v>406</v>
      </c>
      <c r="AO1056" s="245" t="s">
        <v>406</v>
      </c>
      <c r="AP1056" s="245" t="s">
        <v>406</v>
      </c>
    </row>
    <row r="1057" spans="1:42" x14ac:dyDescent="0.3">
      <c r="A1057" s="245">
        <v>123428</v>
      </c>
      <c r="B1057" s="245" t="s">
        <v>551</v>
      </c>
      <c r="C1057" s="245" t="s">
        <v>232</v>
      </c>
      <c r="D1057" s="245" t="s">
        <v>234</v>
      </c>
      <c r="E1057" s="245" t="s">
        <v>232</v>
      </c>
      <c r="F1057" s="245" t="s">
        <v>234</v>
      </c>
      <c r="G1057" s="245" t="s">
        <v>233</v>
      </c>
      <c r="H1057" s="245" t="s">
        <v>234</v>
      </c>
      <c r="I1057" s="245" t="s">
        <v>234</v>
      </c>
      <c r="J1057" s="245" t="s">
        <v>234</v>
      </c>
      <c r="K1057" s="245" t="s">
        <v>234</v>
      </c>
      <c r="L1057" s="245" t="s">
        <v>234</v>
      </c>
      <c r="M1057" s="245" t="s">
        <v>233</v>
      </c>
      <c r="N1057" s="245" t="s">
        <v>233</v>
      </c>
      <c r="O1057" s="245" t="s">
        <v>233</v>
      </c>
      <c r="P1057" s="245" t="s">
        <v>233</v>
      </c>
      <c r="Q1057" s="245" t="s">
        <v>233</v>
      </c>
      <c r="R1057" s="245" t="s">
        <v>406</v>
      </c>
      <c r="S1057" s="245" t="s">
        <v>406</v>
      </c>
      <c r="T1057" s="245" t="s">
        <v>406</v>
      </c>
      <c r="U1057" s="245" t="s">
        <v>406</v>
      </c>
      <c r="V1057" s="245" t="s">
        <v>406</v>
      </c>
      <c r="W1057" s="245" t="s">
        <v>406</v>
      </c>
      <c r="X1057" s="245" t="s">
        <v>406</v>
      </c>
      <c r="Y1057" s="245" t="s">
        <v>406</v>
      </c>
      <c r="Z1057" s="245" t="s">
        <v>406</v>
      </c>
      <c r="AA1057" s="245" t="s">
        <v>406</v>
      </c>
      <c r="AB1057" s="245" t="s">
        <v>406</v>
      </c>
      <c r="AC1057" s="245" t="s">
        <v>406</v>
      </c>
      <c r="AD1057" s="245" t="s">
        <v>406</v>
      </c>
      <c r="AE1057" s="245" t="s">
        <v>406</v>
      </c>
      <c r="AF1057" s="245" t="s">
        <v>406</v>
      </c>
      <c r="AG1057" s="245" t="s">
        <v>406</v>
      </c>
      <c r="AH1057" s="245" t="s">
        <v>406</v>
      </c>
      <c r="AI1057" s="245" t="s">
        <v>406</v>
      </c>
      <c r="AJ1057" s="245" t="s">
        <v>406</v>
      </c>
      <c r="AK1057" s="245" t="s">
        <v>406</v>
      </c>
      <c r="AL1057" s="245" t="s">
        <v>406</v>
      </c>
      <c r="AM1057" s="245" t="s">
        <v>406</v>
      </c>
      <c r="AN1057" s="245" t="s">
        <v>406</v>
      </c>
      <c r="AO1057" s="245" t="s">
        <v>406</v>
      </c>
      <c r="AP1057" s="245" t="s">
        <v>406</v>
      </c>
    </row>
    <row r="1058" spans="1:42" x14ac:dyDescent="0.3">
      <c r="A1058" s="245">
        <v>123430</v>
      </c>
      <c r="B1058" s="245" t="s">
        <v>551</v>
      </c>
      <c r="C1058" s="245" t="s">
        <v>234</v>
      </c>
      <c r="D1058" s="245" t="s">
        <v>234</v>
      </c>
      <c r="E1058" s="245" t="s">
        <v>234</v>
      </c>
      <c r="F1058" s="245" t="s">
        <v>234</v>
      </c>
      <c r="G1058" s="245" t="s">
        <v>234</v>
      </c>
      <c r="H1058" s="245" t="s">
        <v>234</v>
      </c>
      <c r="I1058" s="245" t="s">
        <v>234</v>
      </c>
      <c r="J1058" s="245" t="s">
        <v>234</v>
      </c>
      <c r="K1058" s="245" t="s">
        <v>234</v>
      </c>
      <c r="L1058" s="245" t="s">
        <v>234</v>
      </c>
      <c r="M1058" s="245" t="s">
        <v>233</v>
      </c>
      <c r="N1058" s="245" t="s">
        <v>233</v>
      </c>
      <c r="O1058" s="245" t="s">
        <v>233</v>
      </c>
      <c r="P1058" s="245" t="s">
        <v>233</v>
      </c>
      <c r="Q1058" s="245" t="s">
        <v>233</v>
      </c>
      <c r="R1058" s="245" t="s">
        <v>406</v>
      </c>
      <c r="S1058" s="245" t="s">
        <v>406</v>
      </c>
      <c r="T1058" s="245" t="s">
        <v>406</v>
      </c>
      <c r="U1058" s="245" t="s">
        <v>406</v>
      </c>
      <c r="V1058" s="245" t="s">
        <v>406</v>
      </c>
      <c r="W1058" s="245" t="s">
        <v>406</v>
      </c>
      <c r="X1058" s="245" t="s">
        <v>406</v>
      </c>
      <c r="Y1058" s="245" t="s">
        <v>406</v>
      </c>
      <c r="Z1058" s="245" t="s">
        <v>406</v>
      </c>
      <c r="AA1058" s="245" t="s">
        <v>406</v>
      </c>
      <c r="AB1058" s="245" t="s">
        <v>406</v>
      </c>
      <c r="AC1058" s="245" t="s">
        <v>406</v>
      </c>
      <c r="AD1058" s="245" t="s">
        <v>406</v>
      </c>
      <c r="AE1058" s="245" t="s">
        <v>406</v>
      </c>
      <c r="AF1058" s="245" t="s">
        <v>406</v>
      </c>
      <c r="AG1058" s="245" t="s">
        <v>406</v>
      </c>
      <c r="AH1058" s="245" t="s">
        <v>406</v>
      </c>
      <c r="AI1058" s="245" t="s">
        <v>406</v>
      </c>
      <c r="AJ1058" s="245" t="s">
        <v>406</v>
      </c>
      <c r="AK1058" s="245" t="s">
        <v>406</v>
      </c>
      <c r="AL1058" s="245" t="s">
        <v>406</v>
      </c>
      <c r="AM1058" s="245" t="s">
        <v>406</v>
      </c>
      <c r="AN1058" s="245" t="s">
        <v>406</v>
      </c>
      <c r="AO1058" s="245" t="s">
        <v>406</v>
      </c>
      <c r="AP1058" s="245" t="s">
        <v>406</v>
      </c>
    </row>
    <row r="1059" spans="1:42" x14ac:dyDescent="0.3">
      <c r="A1059" s="245">
        <v>123431</v>
      </c>
      <c r="B1059" s="245" t="s">
        <v>551</v>
      </c>
      <c r="C1059" s="245" t="s">
        <v>234</v>
      </c>
      <c r="D1059" s="245" t="s">
        <v>234</v>
      </c>
      <c r="E1059" s="245" t="s">
        <v>234</v>
      </c>
      <c r="F1059" s="245" t="s">
        <v>234</v>
      </c>
      <c r="G1059" s="245" t="s">
        <v>234</v>
      </c>
      <c r="H1059" s="245" t="s">
        <v>234</v>
      </c>
      <c r="I1059" s="245" t="s">
        <v>234</v>
      </c>
      <c r="J1059" s="245" t="s">
        <v>234</v>
      </c>
      <c r="K1059" s="245" t="s">
        <v>234</v>
      </c>
      <c r="L1059" s="245" t="s">
        <v>234</v>
      </c>
      <c r="M1059" s="245" t="s">
        <v>233</v>
      </c>
      <c r="N1059" s="245" t="s">
        <v>233</v>
      </c>
      <c r="O1059" s="245" t="s">
        <v>233</v>
      </c>
      <c r="P1059" s="245" t="s">
        <v>233</v>
      </c>
      <c r="Q1059" s="245" t="s">
        <v>233</v>
      </c>
      <c r="R1059" s="245" t="s">
        <v>406</v>
      </c>
      <c r="S1059" s="245" t="s">
        <v>406</v>
      </c>
      <c r="T1059" s="245" t="s">
        <v>406</v>
      </c>
      <c r="U1059" s="245" t="s">
        <v>406</v>
      </c>
      <c r="V1059" s="245" t="s">
        <v>406</v>
      </c>
      <c r="W1059" s="245" t="s">
        <v>406</v>
      </c>
      <c r="X1059" s="245" t="s">
        <v>406</v>
      </c>
      <c r="Y1059" s="245" t="s">
        <v>406</v>
      </c>
      <c r="Z1059" s="245" t="s">
        <v>406</v>
      </c>
      <c r="AA1059" s="245" t="s">
        <v>406</v>
      </c>
      <c r="AB1059" s="245" t="s">
        <v>406</v>
      </c>
      <c r="AC1059" s="245" t="s">
        <v>406</v>
      </c>
      <c r="AD1059" s="245" t="s">
        <v>406</v>
      </c>
      <c r="AE1059" s="245" t="s">
        <v>406</v>
      </c>
      <c r="AF1059" s="245" t="s">
        <v>406</v>
      </c>
      <c r="AG1059" s="245" t="s">
        <v>406</v>
      </c>
      <c r="AH1059" s="245" t="s">
        <v>406</v>
      </c>
      <c r="AI1059" s="245" t="s">
        <v>406</v>
      </c>
      <c r="AJ1059" s="245" t="s">
        <v>406</v>
      </c>
      <c r="AK1059" s="245" t="s">
        <v>406</v>
      </c>
      <c r="AL1059" s="245" t="s">
        <v>406</v>
      </c>
      <c r="AM1059" s="245" t="s">
        <v>406</v>
      </c>
      <c r="AN1059" s="245" t="s">
        <v>406</v>
      </c>
      <c r="AO1059" s="245" t="s">
        <v>406</v>
      </c>
      <c r="AP1059" s="245" t="s">
        <v>406</v>
      </c>
    </row>
    <row r="1060" spans="1:42" x14ac:dyDescent="0.3">
      <c r="A1060" s="245">
        <v>123432</v>
      </c>
      <c r="B1060" s="245" t="s">
        <v>551</v>
      </c>
      <c r="C1060" s="245" t="s">
        <v>234</v>
      </c>
      <c r="D1060" s="245" t="s">
        <v>234</v>
      </c>
      <c r="E1060" s="245" t="s">
        <v>232</v>
      </c>
      <c r="F1060" s="245" t="s">
        <v>234</v>
      </c>
      <c r="G1060" s="245" t="s">
        <v>232</v>
      </c>
      <c r="H1060" s="245" t="s">
        <v>234</v>
      </c>
      <c r="I1060" s="245" t="s">
        <v>234</v>
      </c>
      <c r="J1060" s="245" t="s">
        <v>234</v>
      </c>
      <c r="K1060" s="245" t="s">
        <v>234</v>
      </c>
      <c r="L1060" s="245" t="s">
        <v>234</v>
      </c>
      <c r="M1060" s="245" t="s">
        <v>233</v>
      </c>
      <c r="N1060" s="245" t="s">
        <v>233</v>
      </c>
      <c r="O1060" s="245" t="s">
        <v>233</v>
      </c>
      <c r="P1060" s="245" t="s">
        <v>233</v>
      </c>
      <c r="Q1060" s="245" t="s">
        <v>233</v>
      </c>
      <c r="R1060" s="245" t="s">
        <v>406</v>
      </c>
      <c r="S1060" s="245" t="s">
        <v>406</v>
      </c>
      <c r="T1060" s="245" t="s">
        <v>406</v>
      </c>
      <c r="U1060" s="245" t="s">
        <v>406</v>
      </c>
      <c r="V1060" s="245" t="s">
        <v>406</v>
      </c>
      <c r="W1060" s="245" t="s">
        <v>406</v>
      </c>
      <c r="X1060" s="245" t="s">
        <v>406</v>
      </c>
      <c r="Y1060" s="245" t="s">
        <v>406</v>
      </c>
      <c r="Z1060" s="245" t="s">
        <v>406</v>
      </c>
      <c r="AA1060" s="245" t="s">
        <v>406</v>
      </c>
      <c r="AB1060" s="245" t="s">
        <v>406</v>
      </c>
      <c r="AC1060" s="245" t="s">
        <v>406</v>
      </c>
      <c r="AD1060" s="245" t="s">
        <v>406</v>
      </c>
      <c r="AE1060" s="245" t="s">
        <v>406</v>
      </c>
      <c r="AF1060" s="245" t="s">
        <v>406</v>
      </c>
      <c r="AG1060" s="245" t="s">
        <v>406</v>
      </c>
      <c r="AH1060" s="245" t="s">
        <v>406</v>
      </c>
      <c r="AI1060" s="245" t="s">
        <v>406</v>
      </c>
      <c r="AJ1060" s="245" t="s">
        <v>406</v>
      </c>
      <c r="AK1060" s="245" t="s">
        <v>406</v>
      </c>
      <c r="AL1060" s="245" t="s">
        <v>406</v>
      </c>
      <c r="AM1060" s="245" t="s">
        <v>406</v>
      </c>
      <c r="AN1060" s="245" t="s">
        <v>406</v>
      </c>
      <c r="AO1060" s="245" t="s">
        <v>406</v>
      </c>
      <c r="AP1060" s="245" t="s">
        <v>406</v>
      </c>
    </row>
    <row r="1061" spans="1:42" x14ac:dyDescent="0.3">
      <c r="A1061" s="245">
        <v>123433</v>
      </c>
      <c r="B1061" s="245" t="s">
        <v>551</v>
      </c>
      <c r="C1061" s="245" t="s">
        <v>234</v>
      </c>
      <c r="D1061" s="245" t="s">
        <v>234</v>
      </c>
      <c r="E1061" s="245" t="s">
        <v>234</v>
      </c>
      <c r="F1061" s="245" t="s">
        <v>234</v>
      </c>
      <c r="G1061" s="245" t="s">
        <v>233</v>
      </c>
      <c r="H1061" s="245" t="s">
        <v>234</v>
      </c>
      <c r="I1061" s="245" t="s">
        <v>233</v>
      </c>
      <c r="J1061" s="245" t="s">
        <v>234</v>
      </c>
      <c r="K1061" s="245" t="s">
        <v>234</v>
      </c>
      <c r="L1061" s="245" t="s">
        <v>233</v>
      </c>
      <c r="M1061" s="245" t="s">
        <v>233</v>
      </c>
      <c r="N1061" s="245" t="s">
        <v>233</v>
      </c>
      <c r="O1061" s="245" t="s">
        <v>233</v>
      </c>
      <c r="P1061" s="245" t="s">
        <v>233</v>
      </c>
      <c r="Q1061" s="245" t="s">
        <v>233</v>
      </c>
      <c r="R1061" s="245" t="s">
        <v>406</v>
      </c>
      <c r="S1061" s="245" t="s">
        <v>406</v>
      </c>
      <c r="T1061" s="245" t="s">
        <v>406</v>
      </c>
      <c r="U1061" s="245" t="s">
        <v>406</v>
      </c>
      <c r="V1061" s="245" t="s">
        <v>406</v>
      </c>
      <c r="W1061" s="245" t="s">
        <v>406</v>
      </c>
      <c r="X1061" s="245" t="s">
        <v>406</v>
      </c>
      <c r="Y1061" s="245" t="s">
        <v>406</v>
      </c>
      <c r="Z1061" s="245" t="s">
        <v>406</v>
      </c>
      <c r="AA1061" s="245" t="s">
        <v>406</v>
      </c>
      <c r="AB1061" s="245" t="s">
        <v>406</v>
      </c>
      <c r="AC1061" s="245" t="s">
        <v>406</v>
      </c>
      <c r="AD1061" s="245" t="s">
        <v>406</v>
      </c>
      <c r="AE1061" s="245" t="s">
        <v>406</v>
      </c>
      <c r="AF1061" s="245" t="s">
        <v>406</v>
      </c>
      <c r="AG1061" s="245" t="s">
        <v>406</v>
      </c>
      <c r="AH1061" s="245" t="s">
        <v>406</v>
      </c>
      <c r="AI1061" s="245" t="s">
        <v>406</v>
      </c>
      <c r="AJ1061" s="245" t="s">
        <v>406</v>
      </c>
      <c r="AK1061" s="245" t="s">
        <v>406</v>
      </c>
      <c r="AL1061" s="245" t="s">
        <v>406</v>
      </c>
      <c r="AM1061" s="245" t="s">
        <v>406</v>
      </c>
      <c r="AN1061" s="245" t="s">
        <v>406</v>
      </c>
      <c r="AO1061" s="245" t="s">
        <v>406</v>
      </c>
      <c r="AP1061" s="245" t="s">
        <v>406</v>
      </c>
    </row>
    <row r="1062" spans="1:42" x14ac:dyDescent="0.3">
      <c r="A1062" s="245">
        <v>123436</v>
      </c>
      <c r="B1062" s="245" t="s">
        <v>551</v>
      </c>
      <c r="C1062" s="245" t="s">
        <v>234</v>
      </c>
      <c r="D1062" s="245" t="s">
        <v>234</v>
      </c>
      <c r="E1062" s="245" t="s">
        <v>234</v>
      </c>
      <c r="F1062" s="245" t="s">
        <v>234</v>
      </c>
      <c r="G1062" s="245" t="s">
        <v>234</v>
      </c>
      <c r="H1062" s="245" t="s">
        <v>234</v>
      </c>
      <c r="I1062" s="245" t="s">
        <v>234</v>
      </c>
      <c r="J1062" s="245" t="s">
        <v>234</v>
      </c>
      <c r="K1062" s="245" t="s">
        <v>234</v>
      </c>
      <c r="L1062" s="245" t="s">
        <v>234</v>
      </c>
      <c r="M1062" s="245" t="s">
        <v>233</v>
      </c>
      <c r="N1062" s="245" t="s">
        <v>233</v>
      </c>
      <c r="O1062" s="245" t="s">
        <v>233</v>
      </c>
      <c r="P1062" s="245" t="s">
        <v>233</v>
      </c>
      <c r="Q1062" s="245" t="s">
        <v>233</v>
      </c>
      <c r="R1062" s="245" t="s">
        <v>406</v>
      </c>
      <c r="S1062" s="245" t="s">
        <v>406</v>
      </c>
      <c r="T1062" s="245" t="s">
        <v>406</v>
      </c>
      <c r="U1062" s="245" t="s">
        <v>406</v>
      </c>
      <c r="V1062" s="245" t="s">
        <v>406</v>
      </c>
      <c r="W1062" s="245" t="s">
        <v>406</v>
      </c>
      <c r="X1062" s="245" t="s">
        <v>406</v>
      </c>
      <c r="Y1062" s="245" t="s">
        <v>406</v>
      </c>
      <c r="Z1062" s="245" t="s">
        <v>406</v>
      </c>
      <c r="AA1062" s="245" t="s">
        <v>406</v>
      </c>
      <c r="AB1062" s="245" t="s">
        <v>406</v>
      </c>
      <c r="AC1062" s="245" t="s">
        <v>406</v>
      </c>
      <c r="AD1062" s="245" t="s">
        <v>406</v>
      </c>
      <c r="AE1062" s="245" t="s">
        <v>406</v>
      </c>
      <c r="AF1062" s="245" t="s">
        <v>406</v>
      </c>
      <c r="AG1062" s="245" t="s">
        <v>406</v>
      </c>
      <c r="AH1062" s="245" t="s">
        <v>406</v>
      </c>
      <c r="AI1062" s="245" t="s">
        <v>406</v>
      </c>
      <c r="AJ1062" s="245" t="s">
        <v>406</v>
      </c>
      <c r="AK1062" s="245" t="s">
        <v>406</v>
      </c>
      <c r="AL1062" s="245" t="s">
        <v>406</v>
      </c>
      <c r="AM1062" s="245" t="s">
        <v>406</v>
      </c>
      <c r="AN1062" s="245" t="s">
        <v>406</v>
      </c>
      <c r="AO1062" s="245" t="s">
        <v>406</v>
      </c>
      <c r="AP1062" s="245" t="s">
        <v>406</v>
      </c>
    </row>
    <row r="1063" spans="1:42" x14ac:dyDescent="0.3">
      <c r="A1063" s="245">
        <v>123437</v>
      </c>
      <c r="B1063" s="245" t="s">
        <v>551</v>
      </c>
      <c r="C1063" s="245" t="s">
        <v>234</v>
      </c>
      <c r="D1063" s="245" t="s">
        <v>234</v>
      </c>
      <c r="E1063" s="245" t="s">
        <v>234</v>
      </c>
      <c r="F1063" s="245" t="s">
        <v>234</v>
      </c>
      <c r="G1063" s="245" t="s">
        <v>234</v>
      </c>
      <c r="H1063" s="245" t="s">
        <v>234</v>
      </c>
      <c r="I1063" s="245" t="s">
        <v>233</v>
      </c>
      <c r="J1063" s="245" t="s">
        <v>234</v>
      </c>
      <c r="K1063" s="245" t="s">
        <v>234</v>
      </c>
      <c r="L1063" s="245" t="s">
        <v>233</v>
      </c>
      <c r="M1063" s="245" t="s">
        <v>233</v>
      </c>
      <c r="N1063" s="245" t="s">
        <v>233</v>
      </c>
      <c r="O1063" s="245" t="s">
        <v>233</v>
      </c>
      <c r="P1063" s="245" t="s">
        <v>233</v>
      </c>
      <c r="Q1063" s="245" t="s">
        <v>233</v>
      </c>
      <c r="R1063" s="245" t="s">
        <v>406</v>
      </c>
      <c r="S1063" s="245" t="s">
        <v>406</v>
      </c>
      <c r="T1063" s="245" t="s">
        <v>406</v>
      </c>
      <c r="U1063" s="245" t="s">
        <v>406</v>
      </c>
      <c r="V1063" s="245" t="s">
        <v>406</v>
      </c>
      <c r="W1063" s="245" t="s">
        <v>406</v>
      </c>
      <c r="X1063" s="245" t="s">
        <v>406</v>
      </c>
      <c r="Y1063" s="245" t="s">
        <v>406</v>
      </c>
      <c r="Z1063" s="245" t="s">
        <v>406</v>
      </c>
      <c r="AA1063" s="245" t="s">
        <v>406</v>
      </c>
      <c r="AB1063" s="245" t="s">
        <v>406</v>
      </c>
      <c r="AC1063" s="245" t="s">
        <v>406</v>
      </c>
      <c r="AD1063" s="245" t="s">
        <v>406</v>
      </c>
      <c r="AE1063" s="245" t="s">
        <v>406</v>
      </c>
      <c r="AF1063" s="245" t="s">
        <v>406</v>
      </c>
      <c r="AG1063" s="245" t="s">
        <v>406</v>
      </c>
      <c r="AH1063" s="245" t="s">
        <v>406</v>
      </c>
      <c r="AI1063" s="245" t="s">
        <v>406</v>
      </c>
      <c r="AJ1063" s="245" t="s">
        <v>406</v>
      </c>
      <c r="AK1063" s="245" t="s">
        <v>406</v>
      </c>
      <c r="AL1063" s="245" t="s">
        <v>406</v>
      </c>
      <c r="AM1063" s="245" t="s">
        <v>406</v>
      </c>
      <c r="AN1063" s="245" t="s">
        <v>406</v>
      </c>
      <c r="AO1063" s="245" t="s">
        <v>406</v>
      </c>
      <c r="AP1063" s="245" t="s">
        <v>406</v>
      </c>
    </row>
    <row r="1064" spans="1:42" x14ac:dyDescent="0.3">
      <c r="A1064" s="245">
        <v>123440</v>
      </c>
      <c r="B1064" s="245" t="s">
        <v>551</v>
      </c>
      <c r="C1064" s="245" t="s">
        <v>234</v>
      </c>
      <c r="D1064" s="245" t="s">
        <v>234</v>
      </c>
      <c r="E1064" s="245" t="s">
        <v>234</v>
      </c>
      <c r="F1064" s="245" t="s">
        <v>234</v>
      </c>
      <c r="G1064" s="245" t="s">
        <v>232</v>
      </c>
      <c r="H1064" s="245" t="s">
        <v>233</v>
      </c>
      <c r="I1064" s="245" t="s">
        <v>233</v>
      </c>
      <c r="J1064" s="245" t="s">
        <v>234</v>
      </c>
      <c r="K1064" s="245" t="s">
        <v>234</v>
      </c>
      <c r="L1064" s="245" t="s">
        <v>234</v>
      </c>
      <c r="M1064" s="245" t="s">
        <v>233</v>
      </c>
      <c r="N1064" s="245" t="s">
        <v>233</v>
      </c>
      <c r="O1064" s="245" t="s">
        <v>233</v>
      </c>
      <c r="P1064" s="245" t="s">
        <v>233</v>
      </c>
      <c r="Q1064" s="245" t="s">
        <v>233</v>
      </c>
      <c r="R1064" s="245" t="s">
        <v>406</v>
      </c>
      <c r="S1064" s="245" t="s">
        <v>406</v>
      </c>
      <c r="T1064" s="245" t="s">
        <v>406</v>
      </c>
      <c r="U1064" s="245" t="s">
        <v>406</v>
      </c>
      <c r="V1064" s="245" t="s">
        <v>406</v>
      </c>
      <c r="W1064" s="245" t="s">
        <v>406</v>
      </c>
      <c r="X1064" s="245" t="s">
        <v>406</v>
      </c>
      <c r="Y1064" s="245" t="s">
        <v>406</v>
      </c>
      <c r="Z1064" s="245" t="s">
        <v>406</v>
      </c>
      <c r="AA1064" s="245" t="s">
        <v>406</v>
      </c>
      <c r="AB1064" s="245" t="s">
        <v>406</v>
      </c>
      <c r="AC1064" s="245" t="s">
        <v>406</v>
      </c>
      <c r="AD1064" s="245" t="s">
        <v>406</v>
      </c>
      <c r="AE1064" s="245" t="s">
        <v>406</v>
      </c>
      <c r="AF1064" s="245" t="s">
        <v>406</v>
      </c>
      <c r="AG1064" s="245" t="s">
        <v>233</v>
      </c>
      <c r="AH1064" s="245" t="s">
        <v>406</v>
      </c>
      <c r="AI1064" s="245" t="s">
        <v>233</v>
      </c>
      <c r="AJ1064" s="245" t="s">
        <v>233</v>
      </c>
      <c r="AK1064" s="245" t="s">
        <v>233</v>
      </c>
      <c r="AL1064" s="245" t="s">
        <v>406</v>
      </c>
      <c r="AM1064" s="245" t="s">
        <v>406</v>
      </c>
      <c r="AN1064" s="245" t="s">
        <v>406</v>
      </c>
      <c r="AO1064" s="245" t="s">
        <v>406</v>
      </c>
      <c r="AP1064" s="245" t="s">
        <v>406</v>
      </c>
    </row>
    <row r="1065" spans="1:42" x14ac:dyDescent="0.3">
      <c r="A1065" s="245">
        <v>123443</v>
      </c>
      <c r="B1065" s="245" t="s">
        <v>551</v>
      </c>
      <c r="C1065" s="245" t="s">
        <v>234</v>
      </c>
      <c r="D1065" s="245" t="s">
        <v>234</v>
      </c>
      <c r="E1065" s="245" t="s">
        <v>234</v>
      </c>
      <c r="F1065" s="245" t="s">
        <v>234</v>
      </c>
      <c r="G1065" s="245" t="s">
        <v>234</v>
      </c>
      <c r="H1065" s="245" t="s">
        <v>233</v>
      </c>
      <c r="I1065" s="245" t="s">
        <v>234</v>
      </c>
      <c r="J1065" s="245" t="s">
        <v>233</v>
      </c>
      <c r="K1065" s="245" t="s">
        <v>233</v>
      </c>
      <c r="L1065" s="245" t="s">
        <v>234</v>
      </c>
      <c r="M1065" s="245" t="s">
        <v>233</v>
      </c>
      <c r="N1065" s="245" t="s">
        <v>233</v>
      </c>
      <c r="O1065" s="245" t="s">
        <v>233</v>
      </c>
      <c r="P1065" s="245" t="s">
        <v>233</v>
      </c>
      <c r="Q1065" s="245" t="s">
        <v>233</v>
      </c>
      <c r="R1065" s="245" t="s">
        <v>406</v>
      </c>
      <c r="S1065" s="245" t="s">
        <v>406</v>
      </c>
      <c r="T1065" s="245" t="s">
        <v>406</v>
      </c>
      <c r="U1065" s="245" t="s">
        <v>406</v>
      </c>
      <c r="V1065" s="245" t="s">
        <v>406</v>
      </c>
      <c r="W1065" s="245" t="s">
        <v>406</v>
      </c>
      <c r="X1065" s="245" t="s">
        <v>406</v>
      </c>
      <c r="Y1065" s="245" t="s">
        <v>406</v>
      </c>
      <c r="Z1065" s="245" t="s">
        <v>406</v>
      </c>
      <c r="AA1065" s="245" t="s">
        <v>406</v>
      </c>
      <c r="AB1065" s="245" t="s">
        <v>406</v>
      </c>
      <c r="AC1065" s="245" t="s">
        <v>406</v>
      </c>
      <c r="AD1065" s="245" t="s">
        <v>406</v>
      </c>
      <c r="AE1065" s="245" t="s">
        <v>406</v>
      </c>
      <c r="AF1065" s="245" t="s">
        <v>406</v>
      </c>
      <c r="AG1065" s="245" t="s">
        <v>406</v>
      </c>
      <c r="AH1065" s="245" t="s">
        <v>406</v>
      </c>
      <c r="AI1065" s="245" t="s">
        <v>406</v>
      </c>
      <c r="AJ1065" s="245" t="s">
        <v>406</v>
      </c>
      <c r="AK1065" s="245" t="s">
        <v>406</v>
      </c>
      <c r="AL1065" s="245" t="s">
        <v>406</v>
      </c>
      <c r="AM1065" s="245" t="s">
        <v>406</v>
      </c>
      <c r="AN1065" s="245" t="s">
        <v>406</v>
      </c>
      <c r="AO1065" s="245" t="s">
        <v>406</v>
      </c>
      <c r="AP1065" s="245" t="s">
        <v>406</v>
      </c>
    </row>
    <row r="1066" spans="1:42" x14ac:dyDescent="0.3">
      <c r="A1066" s="245">
        <v>123445</v>
      </c>
      <c r="B1066" s="245" t="s">
        <v>551</v>
      </c>
      <c r="C1066" s="245" t="s">
        <v>234</v>
      </c>
      <c r="D1066" s="245" t="s">
        <v>234</v>
      </c>
      <c r="E1066" s="245" t="s">
        <v>234</v>
      </c>
      <c r="F1066" s="245" t="s">
        <v>234</v>
      </c>
      <c r="G1066" s="245" t="s">
        <v>234</v>
      </c>
      <c r="H1066" s="245" t="s">
        <v>234</v>
      </c>
      <c r="I1066" s="245" t="s">
        <v>234</v>
      </c>
      <c r="J1066" s="245" t="s">
        <v>234</v>
      </c>
      <c r="K1066" s="245" t="s">
        <v>234</v>
      </c>
      <c r="L1066" s="245" t="s">
        <v>234</v>
      </c>
      <c r="M1066" s="245" t="s">
        <v>233</v>
      </c>
      <c r="N1066" s="245" t="s">
        <v>233</v>
      </c>
      <c r="O1066" s="245" t="s">
        <v>233</v>
      </c>
      <c r="P1066" s="245" t="s">
        <v>233</v>
      </c>
      <c r="Q1066" s="245" t="s">
        <v>233</v>
      </c>
      <c r="R1066" s="245" t="s">
        <v>406</v>
      </c>
      <c r="S1066" s="245" t="s">
        <v>406</v>
      </c>
      <c r="T1066" s="245" t="s">
        <v>406</v>
      </c>
      <c r="U1066" s="245" t="s">
        <v>406</v>
      </c>
      <c r="V1066" s="245" t="s">
        <v>406</v>
      </c>
      <c r="W1066" s="245" t="s">
        <v>406</v>
      </c>
      <c r="X1066" s="245" t="s">
        <v>406</v>
      </c>
      <c r="Y1066" s="245" t="s">
        <v>406</v>
      </c>
      <c r="Z1066" s="245" t="s">
        <v>406</v>
      </c>
      <c r="AA1066" s="245" t="s">
        <v>406</v>
      </c>
      <c r="AB1066" s="245" t="s">
        <v>406</v>
      </c>
      <c r="AC1066" s="245" t="s">
        <v>406</v>
      </c>
      <c r="AD1066" s="245" t="s">
        <v>406</v>
      </c>
      <c r="AE1066" s="245" t="s">
        <v>406</v>
      </c>
      <c r="AF1066" s="245" t="s">
        <v>406</v>
      </c>
      <c r="AG1066" s="245" t="s">
        <v>406</v>
      </c>
      <c r="AH1066" s="245" t="s">
        <v>406</v>
      </c>
      <c r="AI1066" s="245" t="s">
        <v>406</v>
      </c>
      <c r="AJ1066" s="245" t="s">
        <v>406</v>
      </c>
      <c r="AK1066" s="245" t="s">
        <v>406</v>
      </c>
      <c r="AL1066" s="245" t="s">
        <v>406</v>
      </c>
      <c r="AM1066" s="245" t="s">
        <v>406</v>
      </c>
      <c r="AN1066" s="245" t="s">
        <v>406</v>
      </c>
      <c r="AO1066" s="245" t="s">
        <v>406</v>
      </c>
      <c r="AP1066" s="245" t="s">
        <v>406</v>
      </c>
    </row>
    <row r="1067" spans="1:42" x14ac:dyDescent="0.3">
      <c r="A1067" s="245">
        <v>123446</v>
      </c>
      <c r="B1067" s="245" t="s">
        <v>551</v>
      </c>
      <c r="C1067" s="245" t="s">
        <v>234</v>
      </c>
      <c r="D1067" s="245" t="s">
        <v>234</v>
      </c>
      <c r="E1067" s="245" t="s">
        <v>234</v>
      </c>
      <c r="F1067" s="245" t="s">
        <v>234</v>
      </c>
      <c r="G1067" s="245" t="s">
        <v>233</v>
      </c>
      <c r="H1067" s="245" t="s">
        <v>234</v>
      </c>
      <c r="I1067" s="245" t="s">
        <v>233</v>
      </c>
      <c r="J1067" s="245" t="s">
        <v>234</v>
      </c>
      <c r="K1067" s="245" t="s">
        <v>233</v>
      </c>
      <c r="L1067" s="245" t="s">
        <v>233</v>
      </c>
      <c r="M1067" s="245" t="s">
        <v>233</v>
      </c>
      <c r="N1067" s="245" t="s">
        <v>233</v>
      </c>
      <c r="O1067" s="245" t="s">
        <v>233</v>
      </c>
      <c r="P1067" s="245" t="s">
        <v>233</v>
      </c>
      <c r="Q1067" s="245" t="s">
        <v>233</v>
      </c>
      <c r="R1067" s="245" t="s">
        <v>406</v>
      </c>
      <c r="S1067" s="245" t="s">
        <v>406</v>
      </c>
      <c r="T1067" s="245" t="s">
        <v>406</v>
      </c>
      <c r="U1067" s="245" t="s">
        <v>406</v>
      </c>
      <c r="V1067" s="245" t="s">
        <v>406</v>
      </c>
      <c r="W1067" s="245" t="s">
        <v>406</v>
      </c>
      <c r="X1067" s="245" t="s">
        <v>406</v>
      </c>
      <c r="Y1067" s="245" t="s">
        <v>406</v>
      </c>
      <c r="Z1067" s="245" t="s">
        <v>406</v>
      </c>
      <c r="AA1067" s="245" t="s">
        <v>406</v>
      </c>
      <c r="AB1067" s="245" t="s">
        <v>406</v>
      </c>
      <c r="AC1067" s="245" t="s">
        <v>406</v>
      </c>
      <c r="AD1067" s="245" t="s">
        <v>406</v>
      </c>
      <c r="AE1067" s="245" t="s">
        <v>406</v>
      </c>
      <c r="AF1067" s="245" t="s">
        <v>406</v>
      </c>
      <c r="AG1067" s="245" t="s">
        <v>406</v>
      </c>
      <c r="AH1067" s="245" t="s">
        <v>406</v>
      </c>
      <c r="AI1067" s="245" t="s">
        <v>406</v>
      </c>
      <c r="AJ1067" s="245" t="s">
        <v>406</v>
      </c>
      <c r="AK1067" s="245" t="s">
        <v>406</v>
      </c>
      <c r="AL1067" s="245" t="s">
        <v>406</v>
      </c>
      <c r="AM1067" s="245" t="s">
        <v>406</v>
      </c>
      <c r="AN1067" s="245" t="s">
        <v>406</v>
      </c>
      <c r="AO1067" s="245" t="s">
        <v>406</v>
      </c>
      <c r="AP1067" s="245" t="s">
        <v>406</v>
      </c>
    </row>
    <row r="1068" spans="1:42" x14ac:dyDescent="0.3">
      <c r="A1068" s="245">
        <v>123448</v>
      </c>
      <c r="B1068" s="245" t="s">
        <v>551</v>
      </c>
      <c r="C1068" s="245" t="s">
        <v>234</v>
      </c>
      <c r="D1068" s="245" t="s">
        <v>234</v>
      </c>
      <c r="E1068" s="245" t="s">
        <v>234</v>
      </c>
      <c r="F1068" s="245" t="s">
        <v>234</v>
      </c>
      <c r="G1068" s="245" t="s">
        <v>232</v>
      </c>
      <c r="H1068" s="245" t="s">
        <v>234</v>
      </c>
      <c r="I1068" s="245" t="s">
        <v>234</v>
      </c>
      <c r="J1068" s="245" t="s">
        <v>234</v>
      </c>
      <c r="K1068" s="245" t="s">
        <v>234</v>
      </c>
      <c r="L1068" s="245" t="s">
        <v>234</v>
      </c>
      <c r="M1068" s="245" t="s">
        <v>233</v>
      </c>
      <c r="N1068" s="245" t="s">
        <v>233</v>
      </c>
      <c r="O1068" s="245" t="s">
        <v>233</v>
      </c>
      <c r="P1068" s="245" t="s">
        <v>233</v>
      </c>
      <c r="Q1068" s="245" t="s">
        <v>233</v>
      </c>
      <c r="R1068" s="245" t="s">
        <v>406</v>
      </c>
      <c r="S1068" s="245" t="s">
        <v>406</v>
      </c>
      <c r="T1068" s="245" t="s">
        <v>406</v>
      </c>
      <c r="U1068" s="245" t="s">
        <v>406</v>
      </c>
      <c r="V1068" s="245" t="s">
        <v>406</v>
      </c>
      <c r="W1068" s="245" t="s">
        <v>406</v>
      </c>
      <c r="X1068" s="245" t="s">
        <v>406</v>
      </c>
      <c r="Y1068" s="245" t="s">
        <v>406</v>
      </c>
      <c r="Z1068" s="245" t="s">
        <v>406</v>
      </c>
      <c r="AA1068" s="245" t="s">
        <v>406</v>
      </c>
      <c r="AB1068" s="245" t="s">
        <v>406</v>
      </c>
      <c r="AC1068" s="245" t="s">
        <v>406</v>
      </c>
      <c r="AD1068" s="245" t="s">
        <v>406</v>
      </c>
      <c r="AE1068" s="245" t="s">
        <v>406</v>
      </c>
      <c r="AF1068" s="245" t="s">
        <v>406</v>
      </c>
      <c r="AG1068" s="245" t="s">
        <v>406</v>
      </c>
      <c r="AH1068" s="245" t="s">
        <v>406</v>
      </c>
      <c r="AI1068" s="245" t="s">
        <v>406</v>
      </c>
      <c r="AJ1068" s="245" t="s">
        <v>406</v>
      </c>
      <c r="AK1068" s="245" t="s">
        <v>406</v>
      </c>
      <c r="AL1068" s="245" t="s">
        <v>406</v>
      </c>
      <c r="AM1068" s="245" t="s">
        <v>406</v>
      </c>
      <c r="AN1068" s="245" t="s">
        <v>406</v>
      </c>
      <c r="AO1068" s="245" t="s">
        <v>406</v>
      </c>
      <c r="AP1068" s="245" t="s">
        <v>406</v>
      </c>
    </row>
    <row r="1069" spans="1:42" x14ac:dyDescent="0.3">
      <c r="A1069" s="245">
        <v>123449</v>
      </c>
      <c r="B1069" s="245" t="s">
        <v>551</v>
      </c>
      <c r="C1069" s="245" t="s">
        <v>234</v>
      </c>
      <c r="D1069" s="245" t="s">
        <v>234</v>
      </c>
      <c r="E1069" s="245" t="s">
        <v>234</v>
      </c>
      <c r="F1069" s="245" t="s">
        <v>234</v>
      </c>
      <c r="G1069" s="245" t="s">
        <v>234</v>
      </c>
      <c r="H1069" s="245" t="s">
        <v>234</v>
      </c>
      <c r="I1069" s="245" t="s">
        <v>234</v>
      </c>
      <c r="J1069" s="245" t="s">
        <v>234</v>
      </c>
      <c r="K1069" s="245" t="s">
        <v>234</v>
      </c>
      <c r="L1069" s="245" t="s">
        <v>234</v>
      </c>
      <c r="M1069" s="245" t="s">
        <v>233</v>
      </c>
      <c r="N1069" s="245" t="s">
        <v>233</v>
      </c>
      <c r="O1069" s="245" t="s">
        <v>233</v>
      </c>
      <c r="P1069" s="245" t="s">
        <v>233</v>
      </c>
      <c r="Q1069" s="245" t="s">
        <v>233</v>
      </c>
      <c r="R1069" s="245" t="s">
        <v>406</v>
      </c>
      <c r="S1069" s="245" t="s">
        <v>406</v>
      </c>
      <c r="T1069" s="245" t="s">
        <v>406</v>
      </c>
      <c r="U1069" s="245" t="s">
        <v>406</v>
      </c>
      <c r="V1069" s="245" t="s">
        <v>406</v>
      </c>
      <c r="W1069" s="245" t="s">
        <v>406</v>
      </c>
      <c r="X1069" s="245" t="s">
        <v>406</v>
      </c>
      <c r="Y1069" s="245" t="s">
        <v>406</v>
      </c>
      <c r="Z1069" s="245" t="s">
        <v>406</v>
      </c>
      <c r="AA1069" s="245" t="s">
        <v>406</v>
      </c>
      <c r="AB1069" s="245" t="s">
        <v>406</v>
      </c>
      <c r="AC1069" s="245" t="s">
        <v>406</v>
      </c>
      <c r="AD1069" s="245" t="s">
        <v>406</v>
      </c>
      <c r="AE1069" s="245" t="s">
        <v>406</v>
      </c>
      <c r="AF1069" s="245" t="s">
        <v>406</v>
      </c>
      <c r="AG1069" s="245" t="s">
        <v>406</v>
      </c>
      <c r="AH1069" s="245" t="s">
        <v>406</v>
      </c>
      <c r="AI1069" s="245" t="s">
        <v>406</v>
      </c>
      <c r="AJ1069" s="245" t="s">
        <v>406</v>
      </c>
      <c r="AK1069" s="245" t="s">
        <v>406</v>
      </c>
      <c r="AL1069" s="245" t="s">
        <v>406</v>
      </c>
      <c r="AM1069" s="245" t="s">
        <v>406</v>
      </c>
      <c r="AN1069" s="245" t="s">
        <v>406</v>
      </c>
      <c r="AO1069" s="245" t="s">
        <v>406</v>
      </c>
      <c r="AP1069" s="245" t="s">
        <v>406</v>
      </c>
    </row>
    <row r="1070" spans="1:42" x14ac:dyDescent="0.3">
      <c r="A1070" s="245">
        <v>123456</v>
      </c>
      <c r="B1070" s="245" t="s">
        <v>551</v>
      </c>
      <c r="C1070" s="245" t="s">
        <v>234</v>
      </c>
      <c r="D1070" s="245" t="s">
        <v>233</v>
      </c>
      <c r="E1070" s="245" t="s">
        <v>234</v>
      </c>
      <c r="F1070" s="245" t="s">
        <v>233</v>
      </c>
      <c r="G1070" s="245" t="s">
        <v>234</v>
      </c>
      <c r="H1070" s="245" t="s">
        <v>233</v>
      </c>
      <c r="I1070" s="245" t="s">
        <v>234</v>
      </c>
      <c r="J1070" s="245" t="s">
        <v>233</v>
      </c>
      <c r="K1070" s="245" t="s">
        <v>234</v>
      </c>
      <c r="L1070" s="245" t="s">
        <v>233</v>
      </c>
      <c r="M1070" s="245" t="s">
        <v>233</v>
      </c>
      <c r="N1070" s="245" t="s">
        <v>233</v>
      </c>
      <c r="O1070" s="245" t="s">
        <v>233</v>
      </c>
      <c r="P1070" s="245" t="s">
        <v>233</v>
      </c>
      <c r="Q1070" s="245" t="s">
        <v>233</v>
      </c>
      <c r="R1070" s="245" t="s">
        <v>406</v>
      </c>
      <c r="S1070" s="245" t="s">
        <v>406</v>
      </c>
      <c r="T1070" s="245" t="s">
        <v>406</v>
      </c>
      <c r="U1070" s="245" t="s">
        <v>406</v>
      </c>
      <c r="V1070" s="245" t="s">
        <v>406</v>
      </c>
      <c r="W1070" s="245" t="s">
        <v>406</v>
      </c>
      <c r="X1070" s="245" t="s">
        <v>406</v>
      </c>
      <c r="Y1070" s="245" t="s">
        <v>406</v>
      </c>
      <c r="Z1070" s="245" t="s">
        <v>406</v>
      </c>
      <c r="AA1070" s="245" t="s">
        <v>406</v>
      </c>
      <c r="AB1070" s="245" t="s">
        <v>406</v>
      </c>
      <c r="AC1070" s="245" t="s">
        <v>406</v>
      </c>
      <c r="AD1070" s="245" t="s">
        <v>406</v>
      </c>
      <c r="AE1070" s="245" t="s">
        <v>406</v>
      </c>
      <c r="AF1070" s="245" t="s">
        <v>406</v>
      </c>
      <c r="AG1070" s="245" t="s">
        <v>406</v>
      </c>
      <c r="AH1070" s="245" t="s">
        <v>406</v>
      </c>
      <c r="AI1070" s="245" t="s">
        <v>406</v>
      </c>
      <c r="AJ1070" s="245" t="s">
        <v>406</v>
      </c>
      <c r="AK1070" s="245" t="s">
        <v>406</v>
      </c>
      <c r="AL1070" s="245" t="s">
        <v>406</v>
      </c>
      <c r="AM1070" s="245" t="s">
        <v>406</v>
      </c>
      <c r="AN1070" s="245" t="s">
        <v>406</v>
      </c>
      <c r="AO1070" s="245" t="s">
        <v>406</v>
      </c>
      <c r="AP1070" s="245" t="s">
        <v>406</v>
      </c>
    </row>
    <row r="1071" spans="1:42" x14ac:dyDescent="0.3">
      <c r="A1071" s="245">
        <v>123459</v>
      </c>
      <c r="B1071" s="245" t="s">
        <v>551</v>
      </c>
      <c r="C1071" s="245" t="s">
        <v>234</v>
      </c>
      <c r="D1071" s="245" t="s">
        <v>234</v>
      </c>
      <c r="E1071" s="245" t="s">
        <v>232</v>
      </c>
      <c r="F1071" s="245" t="s">
        <v>234</v>
      </c>
      <c r="G1071" s="245" t="s">
        <v>234</v>
      </c>
      <c r="H1071" s="245" t="s">
        <v>234</v>
      </c>
      <c r="I1071" s="245" t="s">
        <v>234</v>
      </c>
      <c r="J1071" s="245" t="s">
        <v>234</v>
      </c>
      <c r="K1071" s="245" t="s">
        <v>234</v>
      </c>
      <c r="L1071" s="245" t="s">
        <v>234</v>
      </c>
      <c r="M1071" s="245" t="s">
        <v>233</v>
      </c>
      <c r="N1071" s="245" t="s">
        <v>233</v>
      </c>
      <c r="O1071" s="245" t="s">
        <v>233</v>
      </c>
      <c r="P1071" s="245" t="s">
        <v>233</v>
      </c>
      <c r="Q1071" s="245" t="s">
        <v>233</v>
      </c>
      <c r="R1071" s="245" t="s">
        <v>406</v>
      </c>
      <c r="S1071" s="245" t="s">
        <v>406</v>
      </c>
      <c r="T1071" s="245" t="s">
        <v>406</v>
      </c>
      <c r="U1071" s="245" t="s">
        <v>406</v>
      </c>
      <c r="V1071" s="245" t="s">
        <v>406</v>
      </c>
      <c r="W1071" s="245" t="s">
        <v>406</v>
      </c>
      <c r="X1071" s="245" t="s">
        <v>406</v>
      </c>
      <c r="Y1071" s="245" t="s">
        <v>406</v>
      </c>
      <c r="Z1071" s="245" t="s">
        <v>406</v>
      </c>
      <c r="AA1071" s="245" t="s">
        <v>406</v>
      </c>
      <c r="AB1071" s="245" t="s">
        <v>406</v>
      </c>
      <c r="AC1071" s="245" t="s">
        <v>406</v>
      </c>
      <c r="AD1071" s="245" t="s">
        <v>406</v>
      </c>
      <c r="AE1071" s="245" t="s">
        <v>406</v>
      </c>
      <c r="AF1071" s="245" t="s">
        <v>406</v>
      </c>
      <c r="AG1071" s="245" t="s">
        <v>406</v>
      </c>
      <c r="AH1071" s="245" t="s">
        <v>406</v>
      </c>
      <c r="AI1071" s="245" t="s">
        <v>406</v>
      </c>
      <c r="AJ1071" s="245" t="s">
        <v>406</v>
      </c>
      <c r="AK1071" s="245" t="s">
        <v>406</v>
      </c>
      <c r="AL1071" s="245" t="s">
        <v>406</v>
      </c>
      <c r="AM1071" s="245" t="s">
        <v>406</v>
      </c>
      <c r="AN1071" s="245" t="s">
        <v>406</v>
      </c>
      <c r="AO1071" s="245" t="s">
        <v>406</v>
      </c>
      <c r="AP1071" s="245" t="s">
        <v>406</v>
      </c>
    </row>
    <row r="1072" spans="1:42" x14ac:dyDescent="0.3">
      <c r="A1072" s="245">
        <v>123460</v>
      </c>
      <c r="B1072" s="245" t="s">
        <v>551</v>
      </c>
      <c r="C1072" s="245" t="s">
        <v>234</v>
      </c>
      <c r="D1072" s="245" t="s">
        <v>234</v>
      </c>
      <c r="E1072" s="245" t="s">
        <v>232</v>
      </c>
      <c r="F1072" s="245" t="s">
        <v>234</v>
      </c>
      <c r="G1072" s="245" t="s">
        <v>232</v>
      </c>
      <c r="H1072" s="245" t="s">
        <v>234</v>
      </c>
      <c r="I1072" s="245" t="s">
        <v>234</v>
      </c>
      <c r="J1072" s="245" t="s">
        <v>234</v>
      </c>
      <c r="K1072" s="245" t="s">
        <v>234</v>
      </c>
      <c r="L1072" s="245" t="s">
        <v>234</v>
      </c>
      <c r="M1072" s="245" t="s">
        <v>233</v>
      </c>
      <c r="N1072" s="245" t="s">
        <v>233</v>
      </c>
      <c r="O1072" s="245" t="s">
        <v>233</v>
      </c>
      <c r="P1072" s="245" t="s">
        <v>233</v>
      </c>
      <c r="Q1072" s="245" t="s">
        <v>233</v>
      </c>
      <c r="R1072" s="245" t="s">
        <v>406</v>
      </c>
      <c r="S1072" s="245" t="s">
        <v>406</v>
      </c>
      <c r="T1072" s="245" t="s">
        <v>406</v>
      </c>
      <c r="U1072" s="245" t="s">
        <v>406</v>
      </c>
      <c r="V1072" s="245" t="s">
        <v>406</v>
      </c>
      <c r="W1072" s="245" t="s">
        <v>406</v>
      </c>
      <c r="X1072" s="245" t="s">
        <v>406</v>
      </c>
      <c r="Y1072" s="245" t="s">
        <v>406</v>
      </c>
      <c r="Z1072" s="245" t="s">
        <v>406</v>
      </c>
      <c r="AA1072" s="245" t="s">
        <v>406</v>
      </c>
      <c r="AB1072" s="245" t="s">
        <v>406</v>
      </c>
      <c r="AC1072" s="245" t="s">
        <v>406</v>
      </c>
      <c r="AD1072" s="245" t="s">
        <v>406</v>
      </c>
      <c r="AE1072" s="245" t="s">
        <v>406</v>
      </c>
      <c r="AF1072" s="245" t="s">
        <v>406</v>
      </c>
      <c r="AG1072" s="245" t="s">
        <v>406</v>
      </c>
      <c r="AH1072" s="245" t="s">
        <v>406</v>
      </c>
      <c r="AI1072" s="245" t="s">
        <v>406</v>
      </c>
      <c r="AJ1072" s="245" t="s">
        <v>406</v>
      </c>
      <c r="AK1072" s="245" t="s">
        <v>406</v>
      </c>
      <c r="AL1072" s="245" t="s">
        <v>406</v>
      </c>
      <c r="AM1072" s="245" t="s">
        <v>406</v>
      </c>
      <c r="AN1072" s="245" t="s">
        <v>406</v>
      </c>
      <c r="AO1072" s="245" t="s">
        <v>406</v>
      </c>
      <c r="AP1072" s="245" t="s">
        <v>406</v>
      </c>
    </row>
    <row r="1073" spans="1:42" x14ac:dyDescent="0.3">
      <c r="A1073" s="245">
        <v>123461</v>
      </c>
      <c r="B1073" s="245" t="s">
        <v>551</v>
      </c>
      <c r="C1073" s="245" t="s">
        <v>234</v>
      </c>
      <c r="D1073" s="245" t="s">
        <v>234</v>
      </c>
      <c r="E1073" s="245" t="s">
        <v>234</v>
      </c>
      <c r="F1073" s="245" t="s">
        <v>234</v>
      </c>
      <c r="G1073" s="245" t="s">
        <v>234</v>
      </c>
      <c r="H1073" s="245" t="s">
        <v>234</v>
      </c>
      <c r="I1073" s="245" t="s">
        <v>234</v>
      </c>
      <c r="J1073" s="245" t="s">
        <v>234</v>
      </c>
      <c r="K1073" s="245" t="s">
        <v>234</v>
      </c>
      <c r="L1073" s="245" t="s">
        <v>234</v>
      </c>
      <c r="M1073" s="245" t="s">
        <v>233</v>
      </c>
      <c r="N1073" s="245" t="s">
        <v>233</v>
      </c>
      <c r="O1073" s="245" t="s">
        <v>233</v>
      </c>
      <c r="P1073" s="245" t="s">
        <v>233</v>
      </c>
      <c r="Q1073" s="245" t="s">
        <v>233</v>
      </c>
      <c r="R1073" s="245" t="s">
        <v>406</v>
      </c>
      <c r="S1073" s="245" t="s">
        <v>406</v>
      </c>
      <c r="T1073" s="245" t="s">
        <v>406</v>
      </c>
      <c r="U1073" s="245" t="s">
        <v>406</v>
      </c>
      <c r="V1073" s="245" t="s">
        <v>406</v>
      </c>
      <c r="W1073" s="245" t="s">
        <v>406</v>
      </c>
      <c r="X1073" s="245" t="s">
        <v>406</v>
      </c>
      <c r="Y1073" s="245" t="s">
        <v>406</v>
      </c>
      <c r="Z1073" s="245" t="s">
        <v>406</v>
      </c>
      <c r="AA1073" s="245" t="s">
        <v>406</v>
      </c>
      <c r="AB1073" s="245" t="s">
        <v>406</v>
      </c>
      <c r="AC1073" s="245" t="s">
        <v>406</v>
      </c>
      <c r="AD1073" s="245" t="s">
        <v>406</v>
      </c>
      <c r="AE1073" s="245" t="s">
        <v>406</v>
      </c>
      <c r="AF1073" s="245" t="s">
        <v>406</v>
      </c>
      <c r="AG1073" s="245" t="s">
        <v>406</v>
      </c>
      <c r="AH1073" s="245" t="s">
        <v>406</v>
      </c>
      <c r="AI1073" s="245" t="s">
        <v>406</v>
      </c>
      <c r="AJ1073" s="245" t="s">
        <v>406</v>
      </c>
      <c r="AK1073" s="245" t="s">
        <v>406</v>
      </c>
      <c r="AL1073" s="245" t="s">
        <v>406</v>
      </c>
      <c r="AM1073" s="245" t="s">
        <v>406</v>
      </c>
      <c r="AN1073" s="245" t="s">
        <v>406</v>
      </c>
      <c r="AO1073" s="245" t="s">
        <v>406</v>
      </c>
      <c r="AP1073" s="245" t="s">
        <v>406</v>
      </c>
    </row>
    <row r="1074" spans="1:42" x14ac:dyDescent="0.3">
      <c r="A1074" s="245">
        <v>123462</v>
      </c>
      <c r="B1074" s="245" t="s">
        <v>551</v>
      </c>
      <c r="C1074" s="245" t="s">
        <v>234</v>
      </c>
      <c r="D1074" s="245" t="s">
        <v>234</v>
      </c>
      <c r="E1074" s="245" t="s">
        <v>234</v>
      </c>
      <c r="F1074" s="245" t="s">
        <v>234</v>
      </c>
      <c r="G1074" s="245" t="s">
        <v>234</v>
      </c>
      <c r="H1074" s="245" t="s">
        <v>234</v>
      </c>
      <c r="I1074" s="245" t="s">
        <v>234</v>
      </c>
      <c r="J1074" s="245" t="s">
        <v>233</v>
      </c>
      <c r="K1074" s="245" t="s">
        <v>234</v>
      </c>
      <c r="L1074" s="245" t="s">
        <v>234</v>
      </c>
      <c r="M1074" s="245" t="s">
        <v>233</v>
      </c>
      <c r="N1074" s="245" t="s">
        <v>233</v>
      </c>
      <c r="O1074" s="245" t="s">
        <v>233</v>
      </c>
      <c r="P1074" s="245" t="s">
        <v>233</v>
      </c>
      <c r="Q1074" s="245" t="s">
        <v>233</v>
      </c>
      <c r="R1074" s="245" t="s">
        <v>406</v>
      </c>
      <c r="S1074" s="245" t="s">
        <v>406</v>
      </c>
      <c r="T1074" s="245" t="s">
        <v>406</v>
      </c>
      <c r="U1074" s="245" t="s">
        <v>406</v>
      </c>
      <c r="V1074" s="245" t="s">
        <v>406</v>
      </c>
      <c r="W1074" s="245" t="s">
        <v>406</v>
      </c>
      <c r="X1074" s="245" t="s">
        <v>406</v>
      </c>
      <c r="Y1074" s="245" t="s">
        <v>406</v>
      </c>
      <c r="Z1074" s="245" t="s">
        <v>406</v>
      </c>
      <c r="AA1074" s="245" t="s">
        <v>406</v>
      </c>
      <c r="AB1074" s="245" t="s">
        <v>406</v>
      </c>
      <c r="AC1074" s="245" t="s">
        <v>406</v>
      </c>
      <c r="AD1074" s="245" t="s">
        <v>406</v>
      </c>
      <c r="AE1074" s="245" t="s">
        <v>406</v>
      </c>
      <c r="AF1074" s="245" t="s">
        <v>406</v>
      </c>
      <c r="AG1074" s="245" t="s">
        <v>406</v>
      </c>
      <c r="AH1074" s="245" t="s">
        <v>406</v>
      </c>
      <c r="AI1074" s="245" t="s">
        <v>406</v>
      </c>
      <c r="AJ1074" s="245" t="s">
        <v>406</v>
      </c>
      <c r="AK1074" s="245" t="s">
        <v>406</v>
      </c>
      <c r="AL1074" s="245" t="s">
        <v>406</v>
      </c>
      <c r="AM1074" s="245" t="s">
        <v>406</v>
      </c>
      <c r="AN1074" s="245" t="s">
        <v>406</v>
      </c>
      <c r="AO1074" s="245" t="s">
        <v>406</v>
      </c>
      <c r="AP1074" s="245" t="s">
        <v>406</v>
      </c>
    </row>
    <row r="1075" spans="1:42" x14ac:dyDescent="0.3">
      <c r="A1075" s="245">
        <v>123463</v>
      </c>
      <c r="B1075" s="245" t="s">
        <v>551</v>
      </c>
      <c r="C1075" s="245" t="s">
        <v>234</v>
      </c>
      <c r="D1075" s="245" t="s">
        <v>234</v>
      </c>
      <c r="E1075" s="245" t="s">
        <v>234</v>
      </c>
      <c r="F1075" s="245" t="s">
        <v>234</v>
      </c>
      <c r="G1075" s="245" t="s">
        <v>234</v>
      </c>
      <c r="H1075" s="245" t="s">
        <v>234</v>
      </c>
      <c r="I1075" s="245" t="s">
        <v>234</v>
      </c>
      <c r="J1075" s="245" t="s">
        <v>234</v>
      </c>
      <c r="K1075" s="245" t="s">
        <v>234</v>
      </c>
      <c r="L1075" s="245" t="s">
        <v>234</v>
      </c>
      <c r="M1075" s="245" t="s">
        <v>233</v>
      </c>
      <c r="N1075" s="245" t="s">
        <v>233</v>
      </c>
      <c r="O1075" s="245" t="s">
        <v>233</v>
      </c>
      <c r="P1075" s="245" t="s">
        <v>233</v>
      </c>
      <c r="Q1075" s="245" t="s">
        <v>233</v>
      </c>
      <c r="R1075" s="245" t="s">
        <v>406</v>
      </c>
      <c r="S1075" s="245" t="s">
        <v>406</v>
      </c>
      <c r="T1075" s="245" t="s">
        <v>406</v>
      </c>
      <c r="U1075" s="245" t="s">
        <v>406</v>
      </c>
      <c r="V1075" s="245" t="s">
        <v>406</v>
      </c>
      <c r="W1075" s="245" t="s">
        <v>406</v>
      </c>
      <c r="X1075" s="245" t="s">
        <v>406</v>
      </c>
      <c r="Y1075" s="245" t="s">
        <v>406</v>
      </c>
      <c r="Z1075" s="245" t="s">
        <v>406</v>
      </c>
      <c r="AA1075" s="245" t="s">
        <v>406</v>
      </c>
      <c r="AB1075" s="245" t="s">
        <v>406</v>
      </c>
      <c r="AC1075" s="245" t="s">
        <v>406</v>
      </c>
      <c r="AD1075" s="245" t="s">
        <v>406</v>
      </c>
      <c r="AE1075" s="245" t="s">
        <v>406</v>
      </c>
      <c r="AF1075" s="245" t="s">
        <v>406</v>
      </c>
      <c r="AG1075" s="245" t="s">
        <v>406</v>
      </c>
      <c r="AH1075" s="245" t="s">
        <v>406</v>
      </c>
      <c r="AI1075" s="245" t="s">
        <v>406</v>
      </c>
      <c r="AJ1075" s="245" t="s">
        <v>406</v>
      </c>
      <c r="AK1075" s="245" t="s">
        <v>406</v>
      </c>
      <c r="AL1075" s="245" t="s">
        <v>406</v>
      </c>
      <c r="AM1075" s="245" t="s">
        <v>406</v>
      </c>
      <c r="AN1075" s="245" t="s">
        <v>406</v>
      </c>
      <c r="AO1075" s="245" t="s">
        <v>406</v>
      </c>
      <c r="AP1075" s="245" t="s">
        <v>406</v>
      </c>
    </row>
    <row r="1076" spans="1:42" x14ac:dyDescent="0.3">
      <c r="A1076" s="245">
        <v>123464</v>
      </c>
      <c r="B1076" s="245" t="s">
        <v>551</v>
      </c>
      <c r="C1076" s="245" t="s">
        <v>234</v>
      </c>
      <c r="D1076" s="245" t="s">
        <v>232</v>
      </c>
      <c r="E1076" s="245" t="s">
        <v>234</v>
      </c>
      <c r="F1076" s="245" t="s">
        <v>234</v>
      </c>
      <c r="G1076" s="245" t="s">
        <v>234</v>
      </c>
      <c r="H1076" s="245" t="s">
        <v>234</v>
      </c>
      <c r="I1076" s="245" t="s">
        <v>234</v>
      </c>
      <c r="J1076" s="245" t="s">
        <v>234</v>
      </c>
      <c r="K1076" s="245" t="s">
        <v>234</v>
      </c>
      <c r="L1076" s="245" t="s">
        <v>234</v>
      </c>
      <c r="M1076" s="245" t="s">
        <v>233</v>
      </c>
      <c r="N1076" s="245" t="s">
        <v>233</v>
      </c>
      <c r="O1076" s="245" t="s">
        <v>233</v>
      </c>
      <c r="P1076" s="245" t="s">
        <v>233</v>
      </c>
      <c r="Q1076" s="245" t="s">
        <v>233</v>
      </c>
      <c r="R1076" s="245" t="s">
        <v>406</v>
      </c>
      <c r="S1076" s="245" t="s">
        <v>406</v>
      </c>
      <c r="T1076" s="245" t="s">
        <v>406</v>
      </c>
      <c r="U1076" s="245" t="s">
        <v>406</v>
      </c>
      <c r="V1076" s="245" t="s">
        <v>406</v>
      </c>
      <c r="W1076" s="245" t="s">
        <v>406</v>
      </c>
      <c r="X1076" s="245" t="s">
        <v>406</v>
      </c>
      <c r="Y1076" s="245" t="s">
        <v>406</v>
      </c>
      <c r="Z1076" s="245" t="s">
        <v>406</v>
      </c>
      <c r="AA1076" s="245" t="s">
        <v>406</v>
      </c>
      <c r="AB1076" s="245" t="s">
        <v>406</v>
      </c>
      <c r="AC1076" s="245" t="s">
        <v>406</v>
      </c>
      <c r="AD1076" s="245" t="s">
        <v>406</v>
      </c>
      <c r="AE1076" s="245" t="s">
        <v>406</v>
      </c>
      <c r="AF1076" s="245" t="s">
        <v>406</v>
      </c>
      <c r="AG1076" s="245" t="s">
        <v>406</v>
      </c>
      <c r="AH1076" s="245" t="s">
        <v>406</v>
      </c>
      <c r="AI1076" s="245" t="s">
        <v>406</v>
      </c>
      <c r="AJ1076" s="245" t="s">
        <v>406</v>
      </c>
      <c r="AK1076" s="245" t="s">
        <v>406</v>
      </c>
      <c r="AL1076" s="245" t="s">
        <v>406</v>
      </c>
      <c r="AM1076" s="245" t="s">
        <v>406</v>
      </c>
      <c r="AN1076" s="245" t="s">
        <v>406</v>
      </c>
      <c r="AO1076" s="245" t="s">
        <v>406</v>
      </c>
      <c r="AP1076" s="245" t="s">
        <v>406</v>
      </c>
    </row>
    <row r="1077" spans="1:42" x14ac:dyDescent="0.3">
      <c r="A1077" s="245">
        <v>123465</v>
      </c>
      <c r="B1077" s="245" t="s">
        <v>551</v>
      </c>
      <c r="C1077" s="245" t="s">
        <v>234</v>
      </c>
      <c r="D1077" s="245" t="s">
        <v>234</v>
      </c>
      <c r="E1077" s="245" t="s">
        <v>234</v>
      </c>
      <c r="F1077" s="245" t="s">
        <v>234</v>
      </c>
      <c r="G1077" s="245" t="s">
        <v>234</v>
      </c>
      <c r="H1077" s="245" t="s">
        <v>234</v>
      </c>
      <c r="I1077" s="245" t="s">
        <v>234</v>
      </c>
      <c r="J1077" s="245" t="s">
        <v>234</v>
      </c>
      <c r="K1077" s="245" t="s">
        <v>234</v>
      </c>
      <c r="L1077" s="245" t="s">
        <v>234</v>
      </c>
      <c r="M1077" s="245" t="s">
        <v>233</v>
      </c>
      <c r="N1077" s="245" t="s">
        <v>233</v>
      </c>
      <c r="O1077" s="245" t="s">
        <v>233</v>
      </c>
      <c r="P1077" s="245" t="s">
        <v>233</v>
      </c>
      <c r="Q1077" s="245" t="s">
        <v>233</v>
      </c>
      <c r="R1077" s="245" t="s">
        <v>406</v>
      </c>
      <c r="S1077" s="245" t="s">
        <v>406</v>
      </c>
      <c r="T1077" s="245" t="s">
        <v>406</v>
      </c>
      <c r="U1077" s="245" t="s">
        <v>406</v>
      </c>
      <c r="V1077" s="245" t="s">
        <v>406</v>
      </c>
      <c r="W1077" s="245" t="s">
        <v>406</v>
      </c>
      <c r="X1077" s="245" t="s">
        <v>406</v>
      </c>
      <c r="Y1077" s="245" t="s">
        <v>406</v>
      </c>
      <c r="Z1077" s="245" t="s">
        <v>406</v>
      </c>
      <c r="AA1077" s="245" t="s">
        <v>406</v>
      </c>
      <c r="AB1077" s="245" t="s">
        <v>406</v>
      </c>
      <c r="AC1077" s="245" t="s">
        <v>406</v>
      </c>
      <c r="AD1077" s="245" t="s">
        <v>406</v>
      </c>
      <c r="AE1077" s="245" t="s">
        <v>406</v>
      </c>
      <c r="AF1077" s="245" t="s">
        <v>406</v>
      </c>
      <c r="AG1077" s="245" t="s">
        <v>406</v>
      </c>
      <c r="AH1077" s="245" t="s">
        <v>406</v>
      </c>
      <c r="AI1077" s="245" t="s">
        <v>406</v>
      </c>
      <c r="AJ1077" s="245" t="s">
        <v>406</v>
      </c>
      <c r="AK1077" s="245" t="s">
        <v>406</v>
      </c>
      <c r="AL1077" s="245" t="s">
        <v>406</v>
      </c>
      <c r="AM1077" s="245" t="s">
        <v>406</v>
      </c>
      <c r="AN1077" s="245" t="s">
        <v>406</v>
      </c>
      <c r="AO1077" s="245" t="s">
        <v>406</v>
      </c>
      <c r="AP1077" s="245" t="s">
        <v>406</v>
      </c>
    </row>
    <row r="1078" spans="1:42" x14ac:dyDescent="0.3">
      <c r="A1078" s="245">
        <v>123467</v>
      </c>
      <c r="B1078" s="245" t="s">
        <v>551</v>
      </c>
      <c r="C1078" s="245" t="s">
        <v>234</v>
      </c>
      <c r="D1078" s="245" t="s">
        <v>234</v>
      </c>
      <c r="E1078" s="245" t="s">
        <v>234</v>
      </c>
      <c r="F1078" s="245" t="s">
        <v>234</v>
      </c>
      <c r="G1078" s="245" t="s">
        <v>234</v>
      </c>
      <c r="H1078" s="245" t="s">
        <v>234</v>
      </c>
      <c r="I1078" s="245" t="s">
        <v>234</v>
      </c>
      <c r="J1078" s="245" t="s">
        <v>234</v>
      </c>
      <c r="K1078" s="245" t="s">
        <v>234</v>
      </c>
      <c r="L1078" s="245" t="s">
        <v>234</v>
      </c>
      <c r="M1078" s="245" t="s">
        <v>233</v>
      </c>
      <c r="N1078" s="245" t="s">
        <v>233</v>
      </c>
      <c r="O1078" s="245" t="s">
        <v>233</v>
      </c>
      <c r="P1078" s="245" t="s">
        <v>233</v>
      </c>
      <c r="Q1078" s="245" t="s">
        <v>233</v>
      </c>
      <c r="R1078" s="245" t="s">
        <v>406</v>
      </c>
      <c r="S1078" s="245" t="s">
        <v>406</v>
      </c>
      <c r="T1078" s="245" t="s">
        <v>406</v>
      </c>
      <c r="U1078" s="245" t="s">
        <v>406</v>
      </c>
      <c r="V1078" s="245" t="s">
        <v>406</v>
      </c>
      <c r="W1078" s="245" t="s">
        <v>406</v>
      </c>
      <c r="X1078" s="245" t="s">
        <v>406</v>
      </c>
      <c r="Y1078" s="245" t="s">
        <v>406</v>
      </c>
      <c r="Z1078" s="245" t="s">
        <v>406</v>
      </c>
      <c r="AA1078" s="245" t="s">
        <v>406</v>
      </c>
      <c r="AB1078" s="245" t="s">
        <v>406</v>
      </c>
      <c r="AC1078" s="245" t="s">
        <v>406</v>
      </c>
      <c r="AD1078" s="245" t="s">
        <v>406</v>
      </c>
      <c r="AE1078" s="245" t="s">
        <v>406</v>
      </c>
      <c r="AF1078" s="245" t="s">
        <v>406</v>
      </c>
      <c r="AG1078" s="245" t="s">
        <v>406</v>
      </c>
      <c r="AH1078" s="245" t="s">
        <v>406</v>
      </c>
      <c r="AI1078" s="245" t="s">
        <v>406</v>
      </c>
      <c r="AJ1078" s="245" t="s">
        <v>406</v>
      </c>
      <c r="AK1078" s="245" t="s">
        <v>406</v>
      </c>
      <c r="AL1078" s="245" t="s">
        <v>406</v>
      </c>
      <c r="AM1078" s="245" t="s">
        <v>406</v>
      </c>
      <c r="AN1078" s="245" t="s">
        <v>406</v>
      </c>
      <c r="AO1078" s="245" t="s">
        <v>406</v>
      </c>
      <c r="AP1078" s="245" t="s">
        <v>406</v>
      </c>
    </row>
    <row r="1079" spans="1:42" x14ac:dyDescent="0.3">
      <c r="A1079" s="245">
        <v>123470</v>
      </c>
      <c r="B1079" s="245" t="s">
        <v>551</v>
      </c>
      <c r="C1079" s="245" t="s">
        <v>234</v>
      </c>
      <c r="D1079" s="245" t="s">
        <v>234</v>
      </c>
      <c r="E1079" s="245" t="s">
        <v>234</v>
      </c>
      <c r="F1079" s="245" t="s">
        <v>234</v>
      </c>
      <c r="G1079" s="245" t="s">
        <v>234</v>
      </c>
      <c r="H1079" s="245" t="s">
        <v>234</v>
      </c>
      <c r="I1079" s="245" t="s">
        <v>234</v>
      </c>
      <c r="J1079" s="245" t="s">
        <v>234</v>
      </c>
      <c r="K1079" s="245" t="s">
        <v>234</v>
      </c>
      <c r="L1079" s="245" t="s">
        <v>234</v>
      </c>
      <c r="M1079" s="245" t="s">
        <v>233</v>
      </c>
      <c r="N1079" s="245" t="s">
        <v>233</v>
      </c>
      <c r="O1079" s="245" t="s">
        <v>233</v>
      </c>
      <c r="P1079" s="245" t="s">
        <v>233</v>
      </c>
      <c r="Q1079" s="245" t="s">
        <v>233</v>
      </c>
      <c r="R1079" s="245" t="s">
        <v>406</v>
      </c>
      <c r="S1079" s="245" t="s">
        <v>406</v>
      </c>
      <c r="T1079" s="245" t="s">
        <v>406</v>
      </c>
      <c r="U1079" s="245" t="s">
        <v>406</v>
      </c>
      <c r="V1079" s="245" t="s">
        <v>406</v>
      </c>
      <c r="W1079" s="245" t="s">
        <v>406</v>
      </c>
      <c r="X1079" s="245" t="s">
        <v>406</v>
      </c>
      <c r="Y1079" s="245" t="s">
        <v>406</v>
      </c>
      <c r="Z1079" s="245" t="s">
        <v>406</v>
      </c>
      <c r="AA1079" s="245" t="s">
        <v>406</v>
      </c>
      <c r="AB1079" s="245" t="s">
        <v>406</v>
      </c>
      <c r="AC1079" s="245" t="s">
        <v>406</v>
      </c>
      <c r="AD1079" s="245" t="s">
        <v>406</v>
      </c>
      <c r="AE1079" s="245" t="s">
        <v>406</v>
      </c>
      <c r="AF1079" s="245" t="s">
        <v>406</v>
      </c>
      <c r="AG1079" s="245" t="s">
        <v>406</v>
      </c>
      <c r="AH1079" s="245" t="s">
        <v>406</v>
      </c>
      <c r="AI1079" s="245" t="s">
        <v>406</v>
      </c>
      <c r="AJ1079" s="245" t="s">
        <v>406</v>
      </c>
      <c r="AK1079" s="245" t="s">
        <v>406</v>
      </c>
      <c r="AL1079" s="245" t="s">
        <v>406</v>
      </c>
      <c r="AM1079" s="245" t="s">
        <v>406</v>
      </c>
      <c r="AN1079" s="245" t="s">
        <v>406</v>
      </c>
      <c r="AO1079" s="245" t="s">
        <v>406</v>
      </c>
      <c r="AP1079" s="245" t="s">
        <v>406</v>
      </c>
    </row>
    <row r="1080" spans="1:42" x14ac:dyDescent="0.3">
      <c r="A1080" s="245">
        <v>123471</v>
      </c>
      <c r="B1080" s="245" t="s">
        <v>551</v>
      </c>
      <c r="C1080" s="245" t="s">
        <v>234</v>
      </c>
      <c r="D1080" s="245" t="s">
        <v>234</v>
      </c>
      <c r="E1080" s="245" t="s">
        <v>234</v>
      </c>
      <c r="F1080" s="245" t="s">
        <v>234</v>
      </c>
      <c r="G1080" s="245" t="s">
        <v>232</v>
      </c>
      <c r="H1080" s="245" t="s">
        <v>234</v>
      </c>
      <c r="I1080" s="245" t="s">
        <v>234</v>
      </c>
      <c r="J1080" s="245" t="s">
        <v>234</v>
      </c>
      <c r="K1080" s="245" t="s">
        <v>234</v>
      </c>
      <c r="L1080" s="245" t="s">
        <v>234</v>
      </c>
      <c r="M1080" s="245" t="s">
        <v>233</v>
      </c>
      <c r="N1080" s="245" t="s">
        <v>233</v>
      </c>
      <c r="O1080" s="245" t="s">
        <v>233</v>
      </c>
      <c r="P1080" s="245" t="s">
        <v>233</v>
      </c>
      <c r="Q1080" s="245" t="s">
        <v>233</v>
      </c>
      <c r="R1080" s="245" t="s">
        <v>406</v>
      </c>
      <c r="S1080" s="245" t="s">
        <v>406</v>
      </c>
      <c r="T1080" s="245" t="s">
        <v>406</v>
      </c>
      <c r="U1080" s="245" t="s">
        <v>406</v>
      </c>
      <c r="V1080" s="245" t="s">
        <v>406</v>
      </c>
      <c r="W1080" s="245" t="s">
        <v>406</v>
      </c>
      <c r="X1080" s="245" t="s">
        <v>406</v>
      </c>
      <c r="Y1080" s="245" t="s">
        <v>406</v>
      </c>
      <c r="Z1080" s="245" t="s">
        <v>406</v>
      </c>
      <c r="AA1080" s="245" t="s">
        <v>406</v>
      </c>
      <c r="AB1080" s="245" t="s">
        <v>406</v>
      </c>
      <c r="AC1080" s="245" t="s">
        <v>406</v>
      </c>
      <c r="AD1080" s="245" t="s">
        <v>406</v>
      </c>
      <c r="AE1080" s="245" t="s">
        <v>406</v>
      </c>
      <c r="AF1080" s="245" t="s">
        <v>406</v>
      </c>
      <c r="AG1080" s="245" t="s">
        <v>406</v>
      </c>
      <c r="AH1080" s="245" t="s">
        <v>406</v>
      </c>
      <c r="AI1080" s="245" t="s">
        <v>406</v>
      </c>
      <c r="AJ1080" s="245" t="s">
        <v>406</v>
      </c>
      <c r="AK1080" s="245" t="s">
        <v>406</v>
      </c>
      <c r="AL1080" s="245" t="s">
        <v>406</v>
      </c>
      <c r="AM1080" s="245" t="s">
        <v>406</v>
      </c>
      <c r="AN1080" s="245" t="s">
        <v>406</v>
      </c>
      <c r="AO1080" s="245" t="s">
        <v>406</v>
      </c>
      <c r="AP1080" s="245" t="s">
        <v>406</v>
      </c>
    </row>
    <row r="1081" spans="1:42" x14ac:dyDescent="0.3">
      <c r="A1081" s="245">
        <v>123472</v>
      </c>
      <c r="B1081" s="245" t="s">
        <v>551</v>
      </c>
      <c r="C1081" s="245" t="s">
        <v>234</v>
      </c>
      <c r="D1081" s="245" t="s">
        <v>234</v>
      </c>
      <c r="E1081" s="245" t="s">
        <v>234</v>
      </c>
      <c r="F1081" s="245" t="s">
        <v>234</v>
      </c>
      <c r="G1081" s="245" t="s">
        <v>234</v>
      </c>
      <c r="H1081" s="245" t="s">
        <v>234</v>
      </c>
      <c r="I1081" s="245" t="s">
        <v>234</v>
      </c>
      <c r="J1081" s="245" t="s">
        <v>234</v>
      </c>
      <c r="K1081" s="245" t="s">
        <v>234</v>
      </c>
      <c r="L1081" s="245" t="s">
        <v>234</v>
      </c>
      <c r="M1081" s="245" t="s">
        <v>233</v>
      </c>
      <c r="N1081" s="245" t="s">
        <v>233</v>
      </c>
      <c r="O1081" s="245" t="s">
        <v>233</v>
      </c>
      <c r="P1081" s="245" t="s">
        <v>233</v>
      </c>
      <c r="Q1081" s="245" t="s">
        <v>233</v>
      </c>
      <c r="R1081" s="245" t="s">
        <v>406</v>
      </c>
      <c r="S1081" s="245" t="s">
        <v>406</v>
      </c>
      <c r="T1081" s="245" t="s">
        <v>406</v>
      </c>
      <c r="U1081" s="245" t="s">
        <v>406</v>
      </c>
      <c r="V1081" s="245" t="s">
        <v>406</v>
      </c>
      <c r="W1081" s="245" t="s">
        <v>406</v>
      </c>
      <c r="X1081" s="245" t="s">
        <v>406</v>
      </c>
      <c r="Y1081" s="245" t="s">
        <v>406</v>
      </c>
      <c r="Z1081" s="245" t="s">
        <v>406</v>
      </c>
      <c r="AA1081" s="245" t="s">
        <v>406</v>
      </c>
      <c r="AB1081" s="245" t="s">
        <v>406</v>
      </c>
      <c r="AC1081" s="245" t="s">
        <v>406</v>
      </c>
      <c r="AD1081" s="245" t="s">
        <v>406</v>
      </c>
      <c r="AE1081" s="245" t="s">
        <v>406</v>
      </c>
      <c r="AF1081" s="245" t="s">
        <v>406</v>
      </c>
      <c r="AG1081" s="245" t="s">
        <v>406</v>
      </c>
      <c r="AH1081" s="245" t="s">
        <v>406</v>
      </c>
      <c r="AI1081" s="245" t="s">
        <v>406</v>
      </c>
      <c r="AJ1081" s="245" t="s">
        <v>406</v>
      </c>
      <c r="AK1081" s="245" t="s">
        <v>406</v>
      </c>
      <c r="AL1081" s="245" t="s">
        <v>406</v>
      </c>
      <c r="AM1081" s="245" t="s">
        <v>406</v>
      </c>
      <c r="AN1081" s="245" t="s">
        <v>406</v>
      </c>
      <c r="AO1081" s="245" t="s">
        <v>406</v>
      </c>
      <c r="AP1081" s="245" t="s">
        <v>406</v>
      </c>
    </row>
    <row r="1082" spans="1:42" x14ac:dyDescent="0.3">
      <c r="A1082" s="245">
        <v>123474</v>
      </c>
      <c r="B1082" s="245" t="s">
        <v>551</v>
      </c>
      <c r="C1082" s="245" t="s">
        <v>232</v>
      </c>
      <c r="D1082" s="245" t="s">
        <v>234</v>
      </c>
      <c r="E1082" s="245" t="s">
        <v>234</v>
      </c>
      <c r="F1082" s="245" t="s">
        <v>234</v>
      </c>
      <c r="G1082" s="245" t="s">
        <v>234</v>
      </c>
      <c r="H1082" s="245" t="s">
        <v>234</v>
      </c>
      <c r="I1082" s="245" t="s">
        <v>234</v>
      </c>
      <c r="J1082" s="245" t="s">
        <v>234</v>
      </c>
      <c r="K1082" s="245" t="s">
        <v>234</v>
      </c>
      <c r="L1082" s="245" t="s">
        <v>234</v>
      </c>
      <c r="M1082" s="245" t="s">
        <v>233</v>
      </c>
      <c r="N1082" s="245" t="s">
        <v>233</v>
      </c>
      <c r="O1082" s="245" t="s">
        <v>233</v>
      </c>
      <c r="P1082" s="245" t="s">
        <v>233</v>
      </c>
      <c r="Q1082" s="245" t="s">
        <v>233</v>
      </c>
      <c r="R1082" s="245" t="s">
        <v>406</v>
      </c>
      <c r="S1082" s="245" t="s">
        <v>406</v>
      </c>
      <c r="T1082" s="245" t="s">
        <v>406</v>
      </c>
      <c r="U1082" s="245" t="s">
        <v>406</v>
      </c>
      <c r="V1082" s="245" t="s">
        <v>406</v>
      </c>
      <c r="W1082" s="245" t="s">
        <v>406</v>
      </c>
      <c r="X1082" s="245" t="s">
        <v>406</v>
      </c>
      <c r="Y1082" s="245" t="s">
        <v>406</v>
      </c>
      <c r="Z1082" s="245" t="s">
        <v>406</v>
      </c>
      <c r="AA1082" s="245" t="s">
        <v>406</v>
      </c>
      <c r="AB1082" s="245" t="s">
        <v>406</v>
      </c>
      <c r="AC1082" s="245" t="s">
        <v>406</v>
      </c>
      <c r="AD1082" s="245" t="s">
        <v>406</v>
      </c>
      <c r="AE1082" s="245" t="s">
        <v>406</v>
      </c>
      <c r="AF1082" s="245" t="s">
        <v>406</v>
      </c>
      <c r="AG1082" s="245" t="s">
        <v>406</v>
      </c>
      <c r="AH1082" s="245" t="s">
        <v>406</v>
      </c>
      <c r="AI1082" s="245" t="s">
        <v>406</v>
      </c>
      <c r="AJ1082" s="245" t="s">
        <v>406</v>
      </c>
      <c r="AK1082" s="245" t="s">
        <v>406</v>
      </c>
      <c r="AL1082" s="245" t="s">
        <v>406</v>
      </c>
      <c r="AM1082" s="245" t="s">
        <v>406</v>
      </c>
      <c r="AN1082" s="245" t="s">
        <v>406</v>
      </c>
      <c r="AO1082" s="245" t="s">
        <v>406</v>
      </c>
      <c r="AP1082" s="245" t="s">
        <v>406</v>
      </c>
    </row>
    <row r="1083" spans="1:42" x14ac:dyDescent="0.3">
      <c r="A1083" s="245">
        <v>123475</v>
      </c>
      <c r="B1083" s="245" t="s">
        <v>551</v>
      </c>
      <c r="C1083" s="245" t="s">
        <v>234</v>
      </c>
      <c r="D1083" s="245" t="s">
        <v>234</v>
      </c>
      <c r="E1083" s="245" t="s">
        <v>234</v>
      </c>
      <c r="F1083" s="245" t="s">
        <v>234</v>
      </c>
      <c r="G1083" s="245" t="s">
        <v>232</v>
      </c>
      <c r="H1083" s="245" t="s">
        <v>234</v>
      </c>
      <c r="I1083" s="245" t="s">
        <v>234</v>
      </c>
      <c r="J1083" s="245" t="s">
        <v>234</v>
      </c>
      <c r="K1083" s="245" t="s">
        <v>234</v>
      </c>
      <c r="L1083" s="245" t="s">
        <v>234</v>
      </c>
      <c r="M1083" s="245" t="s">
        <v>233</v>
      </c>
      <c r="N1083" s="245" t="s">
        <v>233</v>
      </c>
      <c r="O1083" s="245" t="s">
        <v>233</v>
      </c>
      <c r="P1083" s="245" t="s">
        <v>233</v>
      </c>
      <c r="Q1083" s="245" t="s">
        <v>233</v>
      </c>
      <c r="R1083" s="245" t="s">
        <v>406</v>
      </c>
      <c r="S1083" s="245" t="s">
        <v>406</v>
      </c>
      <c r="T1083" s="245" t="s">
        <v>406</v>
      </c>
      <c r="U1083" s="245" t="s">
        <v>406</v>
      </c>
      <c r="V1083" s="245" t="s">
        <v>406</v>
      </c>
      <c r="W1083" s="245" t="s">
        <v>406</v>
      </c>
      <c r="X1083" s="245" t="s">
        <v>406</v>
      </c>
      <c r="Y1083" s="245" t="s">
        <v>406</v>
      </c>
      <c r="Z1083" s="245" t="s">
        <v>406</v>
      </c>
      <c r="AA1083" s="245" t="s">
        <v>406</v>
      </c>
      <c r="AB1083" s="245" t="s">
        <v>406</v>
      </c>
      <c r="AC1083" s="245" t="s">
        <v>406</v>
      </c>
      <c r="AD1083" s="245" t="s">
        <v>406</v>
      </c>
      <c r="AE1083" s="245" t="s">
        <v>406</v>
      </c>
      <c r="AF1083" s="245" t="s">
        <v>406</v>
      </c>
      <c r="AG1083" s="245" t="s">
        <v>406</v>
      </c>
      <c r="AH1083" s="245" t="s">
        <v>406</v>
      </c>
      <c r="AI1083" s="245" t="s">
        <v>406</v>
      </c>
      <c r="AJ1083" s="245" t="s">
        <v>406</v>
      </c>
      <c r="AK1083" s="245" t="s">
        <v>406</v>
      </c>
      <c r="AL1083" s="245" t="s">
        <v>406</v>
      </c>
      <c r="AM1083" s="245" t="s">
        <v>406</v>
      </c>
      <c r="AN1083" s="245" t="s">
        <v>406</v>
      </c>
      <c r="AO1083" s="245" t="s">
        <v>406</v>
      </c>
      <c r="AP1083" s="245" t="s">
        <v>406</v>
      </c>
    </row>
    <row r="1084" spans="1:42" x14ac:dyDescent="0.3">
      <c r="A1084" s="245">
        <v>123476</v>
      </c>
      <c r="B1084" s="245" t="s">
        <v>551</v>
      </c>
      <c r="C1084" s="245" t="s">
        <v>232</v>
      </c>
      <c r="D1084" s="245" t="s">
        <v>232</v>
      </c>
      <c r="E1084" s="245" t="s">
        <v>232</v>
      </c>
      <c r="F1084" s="245" t="s">
        <v>232</v>
      </c>
      <c r="G1084" s="245" t="s">
        <v>232</v>
      </c>
      <c r="H1084" s="245" t="s">
        <v>234</v>
      </c>
      <c r="I1084" s="245" t="s">
        <v>234</v>
      </c>
      <c r="J1084" s="245" t="s">
        <v>234</v>
      </c>
      <c r="K1084" s="245" t="s">
        <v>234</v>
      </c>
      <c r="L1084" s="245" t="s">
        <v>234</v>
      </c>
      <c r="M1084" s="245" t="s">
        <v>233</v>
      </c>
      <c r="N1084" s="245" t="s">
        <v>233</v>
      </c>
      <c r="O1084" s="245" t="s">
        <v>233</v>
      </c>
      <c r="P1084" s="245" t="s">
        <v>233</v>
      </c>
      <c r="Q1084" s="245" t="s">
        <v>233</v>
      </c>
      <c r="R1084" s="245" t="s">
        <v>406</v>
      </c>
      <c r="S1084" s="245" t="s">
        <v>406</v>
      </c>
      <c r="T1084" s="245" t="s">
        <v>406</v>
      </c>
      <c r="U1084" s="245" t="s">
        <v>406</v>
      </c>
      <c r="V1084" s="245" t="s">
        <v>406</v>
      </c>
      <c r="W1084" s="245" t="s">
        <v>406</v>
      </c>
      <c r="X1084" s="245" t="s">
        <v>406</v>
      </c>
      <c r="Y1084" s="245" t="s">
        <v>406</v>
      </c>
      <c r="Z1084" s="245" t="s">
        <v>406</v>
      </c>
      <c r="AA1084" s="245" t="s">
        <v>406</v>
      </c>
      <c r="AB1084" s="245" t="s">
        <v>406</v>
      </c>
      <c r="AC1084" s="245" t="s">
        <v>406</v>
      </c>
      <c r="AD1084" s="245" t="s">
        <v>406</v>
      </c>
      <c r="AE1084" s="245" t="s">
        <v>406</v>
      </c>
      <c r="AF1084" s="245" t="s">
        <v>406</v>
      </c>
      <c r="AG1084" s="245" t="s">
        <v>406</v>
      </c>
      <c r="AH1084" s="245" t="s">
        <v>406</v>
      </c>
      <c r="AI1084" s="245" t="s">
        <v>406</v>
      </c>
      <c r="AJ1084" s="245" t="s">
        <v>406</v>
      </c>
      <c r="AK1084" s="245" t="s">
        <v>406</v>
      </c>
      <c r="AL1084" s="245" t="s">
        <v>406</v>
      </c>
      <c r="AM1084" s="245" t="s">
        <v>406</v>
      </c>
      <c r="AN1084" s="245" t="s">
        <v>406</v>
      </c>
      <c r="AO1084" s="245" t="s">
        <v>406</v>
      </c>
      <c r="AP1084" s="245" t="s">
        <v>406</v>
      </c>
    </row>
    <row r="1085" spans="1:42" x14ac:dyDescent="0.3">
      <c r="A1085" s="245">
        <v>123477</v>
      </c>
      <c r="B1085" s="245" t="s">
        <v>551</v>
      </c>
      <c r="C1085" s="245" t="s">
        <v>234</v>
      </c>
      <c r="D1085" s="245" t="s">
        <v>234</v>
      </c>
      <c r="E1085" s="245" t="s">
        <v>234</v>
      </c>
      <c r="F1085" s="245" t="s">
        <v>234</v>
      </c>
      <c r="G1085" s="245" t="s">
        <v>234</v>
      </c>
      <c r="H1085" s="245" t="s">
        <v>233</v>
      </c>
      <c r="I1085" s="245" t="s">
        <v>234</v>
      </c>
      <c r="J1085" s="245" t="s">
        <v>234</v>
      </c>
      <c r="K1085" s="245" t="s">
        <v>234</v>
      </c>
      <c r="L1085" s="245" t="s">
        <v>233</v>
      </c>
      <c r="M1085" s="245" t="s">
        <v>233</v>
      </c>
      <c r="N1085" s="245" t="s">
        <v>233</v>
      </c>
      <c r="O1085" s="245" t="s">
        <v>233</v>
      </c>
      <c r="P1085" s="245" t="s">
        <v>233</v>
      </c>
      <c r="Q1085" s="245" t="s">
        <v>233</v>
      </c>
      <c r="R1085" s="245" t="s">
        <v>406</v>
      </c>
      <c r="S1085" s="245" t="s">
        <v>406</v>
      </c>
      <c r="T1085" s="245" t="s">
        <v>406</v>
      </c>
      <c r="U1085" s="245" t="s">
        <v>406</v>
      </c>
      <c r="V1085" s="245" t="s">
        <v>406</v>
      </c>
      <c r="W1085" s="245" t="s">
        <v>406</v>
      </c>
      <c r="X1085" s="245" t="s">
        <v>406</v>
      </c>
      <c r="Y1085" s="245" t="s">
        <v>406</v>
      </c>
      <c r="Z1085" s="245" t="s">
        <v>406</v>
      </c>
      <c r="AA1085" s="245" t="s">
        <v>406</v>
      </c>
      <c r="AB1085" s="245" t="s">
        <v>406</v>
      </c>
      <c r="AC1085" s="245" t="s">
        <v>406</v>
      </c>
      <c r="AD1085" s="245" t="s">
        <v>406</v>
      </c>
      <c r="AE1085" s="245" t="s">
        <v>406</v>
      </c>
      <c r="AF1085" s="245" t="s">
        <v>406</v>
      </c>
      <c r="AG1085" s="245" t="s">
        <v>406</v>
      </c>
      <c r="AH1085" s="245" t="s">
        <v>406</v>
      </c>
      <c r="AI1085" s="245" t="s">
        <v>406</v>
      </c>
      <c r="AJ1085" s="245" t="s">
        <v>406</v>
      </c>
      <c r="AK1085" s="245" t="s">
        <v>406</v>
      </c>
      <c r="AL1085" s="245" t="s">
        <v>406</v>
      </c>
      <c r="AM1085" s="245" t="s">
        <v>406</v>
      </c>
      <c r="AN1085" s="245" t="s">
        <v>406</v>
      </c>
      <c r="AO1085" s="245" t="s">
        <v>406</v>
      </c>
      <c r="AP1085" s="245" t="s">
        <v>406</v>
      </c>
    </row>
    <row r="1086" spans="1:42" x14ac:dyDescent="0.3">
      <c r="A1086" s="245">
        <v>123482</v>
      </c>
      <c r="B1086" s="245" t="s">
        <v>551</v>
      </c>
      <c r="C1086" s="245" t="s">
        <v>234</v>
      </c>
      <c r="D1086" s="245" t="s">
        <v>234</v>
      </c>
      <c r="E1086" s="245" t="s">
        <v>234</v>
      </c>
      <c r="F1086" s="245" t="s">
        <v>234</v>
      </c>
      <c r="G1086" s="245" t="s">
        <v>234</v>
      </c>
      <c r="H1086" s="245" t="s">
        <v>234</v>
      </c>
      <c r="I1086" s="245" t="s">
        <v>234</v>
      </c>
      <c r="J1086" s="245" t="s">
        <v>234</v>
      </c>
      <c r="K1086" s="245" t="s">
        <v>234</v>
      </c>
      <c r="L1086" s="245" t="s">
        <v>234</v>
      </c>
      <c r="M1086" s="245" t="s">
        <v>233</v>
      </c>
      <c r="N1086" s="245" t="s">
        <v>233</v>
      </c>
      <c r="O1086" s="245" t="s">
        <v>233</v>
      </c>
      <c r="P1086" s="245" t="s">
        <v>233</v>
      </c>
      <c r="Q1086" s="245" t="s">
        <v>233</v>
      </c>
      <c r="R1086" s="245" t="s">
        <v>406</v>
      </c>
      <c r="S1086" s="245" t="s">
        <v>406</v>
      </c>
      <c r="T1086" s="245" t="s">
        <v>406</v>
      </c>
      <c r="U1086" s="245" t="s">
        <v>406</v>
      </c>
      <c r="V1086" s="245" t="s">
        <v>406</v>
      </c>
      <c r="W1086" s="245" t="s">
        <v>406</v>
      </c>
      <c r="X1086" s="245" t="s">
        <v>406</v>
      </c>
      <c r="Y1086" s="245" t="s">
        <v>406</v>
      </c>
      <c r="Z1086" s="245" t="s">
        <v>406</v>
      </c>
      <c r="AA1086" s="245" t="s">
        <v>406</v>
      </c>
      <c r="AB1086" s="245" t="s">
        <v>406</v>
      </c>
      <c r="AC1086" s="245" t="s">
        <v>406</v>
      </c>
      <c r="AD1086" s="245" t="s">
        <v>406</v>
      </c>
      <c r="AE1086" s="245" t="s">
        <v>406</v>
      </c>
      <c r="AF1086" s="245" t="s">
        <v>406</v>
      </c>
      <c r="AG1086" s="245" t="s">
        <v>406</v>
      </c>
      <c r="AH1086" s="245" t="s">
        <v>406</v>
      </c>
      <c r="AI1086" s="245" t="s">
        <v>406</v>
      </c>
      <c r="AJ1086" s="245" t="s">
        <v>406</v>
      </c>
      <c r="AK1086" s="245" t="s">
        <v>406</v>
      </c>
      <c r="AL1086" s="245" t="s">
        <v>406</v>
      </c>
      <c r="AM1086" s="245" t="s">
        <v>406</v>
      </c>
      <c r="AN1086" s="245" t="s">
        <v>406</v>
      </c>
      <c r="AO1086" s="245" t="s">
        <v>406</v>
      </c>
      <c r="AP1086" s="245" t="s">
        <v>406</v>
      </c>
    </row>
    <row r="1087" spans="1:42" x14ac:dyDescent="0.3">
      <c r="A1087" s="245">
        <v>123483</v>
      </c>
      <c r="B1087" s="245" t="s">
        <v>551</v>
      </c>
      <c r="C1087" s="245" t="s">
        <v>234</v>
      </c>
      <c r="D1087" s="245" t="s">
        <v>234</v>
      </c>
      <c r="E1087" s="245" t="s">
        <v>234</v>
      </c>
      <c r="F1087" s="245" t="s">
        <v>234</v>
      </c>
      <c r="G1087" s="245" t="s">
        <v>232</v>
      </c>
      <c r="H1087" s="245" t="s">
        <v>234</v>
      </c>
      <c r="I1087" s="245" t="s">
        <v>233</v>
      </c>
      <c r="J1087" s="245" t="s">
        <v>234</v>
      </c>
      <c r="K1087" s="245" t="s">
        <v>234</v>
      </c>
      <c r="L1087" s="245" t="s">
        <v>233</v>
      </c>
      <c r="M1087" s="245" t="s">
        <v>233</v>
      </c>
      <c r="N1087" s="245" t="s">
        <v>233</v>
      </c>
      <c r="O1087" s="245" t="s">
        <v>233</v>
      </c>
      <c r="P1087" s="245" t="s">
        <v>233</v>
      </c>
      <c r="Q1087" s="245" t="s">
        <v>233</v>
      </c>
      <c r="R1087" s="245" t="s">
        <v>406</v>
      </c>
      <c r="S1087" s="245" t="s">
        <v>406</v>
      </c>
      <c r="T1087" s="245" t="s">
        <v>406</v>
      </c>
      <c r="U1087" s="245" t="s">
        <v>406</v>
      </c>
      <c r="V1087" s="245" t="s">
        <v>406</v>
      </c>
      <c r="W1087" s="245" t="s">
        <v>406</v>
      </c>
      <c r="X1087" s="245" t="s">
        <v>406</v>
      </c>
      <c r="Y1087" s="245" t="s">
        <v>406</v>
      </c>
      <c r="Z1087" s="245" t="s">
        <v>406</v>
      </c>
      <c r="AA1087" s="245" t="s">
        <v>406</v>
      </c>
      <c r="AB1087" s="245" t="s">
        <v>406</v>
      </c>
      <c r="AC1087" s="245" t="s">
        <v>406</v>
      </c>
      <c r="AD1087" s="245" t="s">
        <v>406</v>
      </c>
      <c r="AE1087" s="245" t="s">
        <v>406</v>
      </c>
      <c r="AF1087" s="245" t="s">
        <v>406</v>
      </c>
      <c r="AG1087" s="245" t="s">
        <v>406</v>
      </c>
      <c r="AH1087" s="245" t="s">
        <v>406</v>
      </c>
      <c r="AI1087" s="245" t="s">
        <v>406</v>
      </c>
      <c r="AJ1087" s="245" t="s">
        <v>406</v>
      </c>
      <c r="AK1087" s="245" t="s">
        <v>406</v>
      </c>
      <c r="AL1087" s="245" t="s">
        <v>406</v>
      </c>
      <c r="AM1087" s="245" t="s">
        <v>406</v>
      </c>
      <c r="AN1087" s="245" t="s">
        <v>406</v>
      </c>
      <c r="AO1087" s="245" t="s">
        <v>406</v>
      </c>
      <c r="AP1087" s="245" t="s">
        <v>406</v>
      </c>
    </row>
    <row r="1088" spans="1:42" x14ac:dyDescent="0.3">
      <c r="A1088" s="245">
        <v>123485</v>
      </c>
      <c r="B1088" s="245" t="s">
        <v>551</v>
      </c>
      <c r="C1088" s="245" t="s">
        <v>234</v>
      </c>
      <c r="D1088" s="245" t="s">
        <v>234</v>
      </c>
      <c r="E1088" s="245" t="s">
        <v>234</v>
      </c>
      <c r="F1088" s="245" t="s">
        <v>234</v>
      </c>
      <c r="G1088" s="245" t="s">
        <v>234</v>
      </c>
      <c r="H1088" s="245" t="s">
        <v>234</v>
      </c>
      <c r="I1088" s="245" t="s">
        <v>234</v>
      </c>
      <c r="J1088" s="245" t="s">
        <v>234</v>
      </c>
      <c r="K1088" s="245" t="s">
        <v>234</v>
      </c>
      <c r="L1088" s="245" t="s">
        <v>234</v>
      </c>
      <c r="M1088" s="245" t="s">
        <v>233</v>
      </c>
      <c r="N1088" s="245" t="s">
        <v>233</v>
      </c>
      <c r="O1088" s="245" t="s">
        <v>233</v>
      </c>
      <c r="P1088" s="245" t="s">
        <v>233</v>
      </c>
      <c r="Q1088" s="245" t="s">
        <v>233</v>
      </c>
      <c r="R1088" s="245" t="s">
        <v>406</v>
      </c>
      <c r="S1088" s="245" t="s">
        <v>406</v>
      </c>
      <c r="T1088" s="245" t="s">
        <v>406</v>
      </c>
      <c r="U1088" s="245" t="s">
        <v>406</v>
      </c>
      <c r="V1088" s="245" t="s">
        <v>406</v>
      </c>
      <c r="W1088" s="245" t="s">
        <v>406</v>
      </c>
      <c r="X1088" s="245" t="s">
        <v>406</v>
      </c>
      <c r="Y1088" s="245" t="s">
        <v>406</v>
      </c>
      <c r="Z1088" s="245" t="s">
        <v>406</v>
      </c>
      <c r="AA1088" s="245" t="s">
        <v>406</v>
      </c>
      <c r="AB1088" s="245" t="s">
        <v>406</v>
      </c>
      <c r="AC1088" s="245" t="s">
        <v>406</v>
      </c>
      <c r="AD1088" s="245" t="s">
        <v>406</v>
      </c>
      <c r="AE1088" s="245" t="s">
        <v>406</v>
      </c>
      <c r="AF1088" s="245" t="s">
        <v>406</v>
      </c>
      <c r="AG1088" s="245" t="s">
        <v>406</v>
      </c>
      <c r="AH1088" s="245" t="s">
        <v>406</v>
      </c>
      <c r="AI1088" s="245" t="s">
        <v>406</v>
      </c>
      <c r="AJ1088" s="245" t="s">
        <v>406</v>
      </c>
      <c r="AK1088" s="245" t="s">
        <v>406</v>
      </c>
      <c r="AL1088" s="245" t="s">
        <v>406</v>
      </c>
      <c r="AM1088" s="245" t="s">
        <v>406</v>
      </c>
      <c r="AN1088" s="245" t="s">
        <v>406</v>
      </c>
      <c r="AO1088" s="245" t="s">
        <v>406</v>
      </c>
      <c r="AP1088" s="245" t="s">
        <v>406</v>
      </c>
    </row>
    <row r="1089" spans="1:42" x14ac:dyDescent="0.3">
      <c r="A1089" s="245">
        <v>123487</v>
      </c>
      <c r="B1089" s="245" t="s">
        <v>551</v>
      </c>
      <c r="C1089" s="245" t="s">
        <v>232</v>
      </c>
      <c r="D1089" s="245" t="s">
        <v>234</v>
      </c>
      <c r="E1089" s="245" t="s">
        <v>232</v>
      </c>
      <c r="F1089" s="245" t="s">
        <v>234</v>
      </c>
      <c r="G1089" s="245" t="s">
        <v>234</v>
      </c>
      <c r="H1089" s="245" t="s">
        <v>234</v>
      </c>
      <c r="I1089" s="245" t="s">
        <v>234</v>
      </c>
      <c r="J1089" s="245" t="s">
        <v>233</v>
      </c>
      <c r="K1089" s="245" t="s">
        <v>233</v>
      </c>
      <c r="L1089" s="245" t="s">
        <v>234</v>
      </c>
      <c r="M1089" s="245" t="s">
        <v>233</v>
      </c>
      <c r="N1089" s="245" t="s">
        <v>233</v>
      </c>
      <c r="O1089" s="245" t="s">
        <v>233</v>
      </c>
      <c r="P1089" s="245" t="s">
        <v>233</v>
      </c>
      <c r="Q1089" s="245" t="s">
        <v>233</v>
      </c>
      <c r="R1089" s="245" t="s">
        <v>406</v>
      </c>
      <c r="S1089" s="245" t="s">
        <v>406</v>
      </c>
      <c r="T1089" s="245" t="s">
        <v>406</v>
      </c>
      <c r="U1089" s="245" t="s">
        <v>406</v>
      </c>
      <c r="V1089" s="245" t="s">
        <v>406</v>
      </c>
      <c r="W1089" s="245" t="s">
        <v>406</v>
      </c>
      <c r="X1089" s="245" t="s">
        <v>406</v>
      </c>
      <c r="Y1089" s="245" t="s">
        <v>406</v>
      </c>
      <c r="Z1089" s="245" t="s">
        <v>406</v>
      </c>
      <c r="AA1089" s="245" t="s">
        <v>406</v>
      </c>
      <c r="AB1089" s="245" t="s">
        <v>406</v>
      </c>
      <c r="AC1089" s="245" t="s">
        <v>406</v>
      </c>
      <c r="AD1089" s="245" t="s">
        <v>406</v>
      </c>
      <c r="AE1089" s="245" t="s">
        <v>406</v>
      </c>
      <c r="AF1089" s="245" t="s">
        <v>406</v>
      </c>
      <c r="AG1089" s="245" t="s">
        <v>406</v>
      </c>
      <c r="AH1089" s="245" t="s">
        <v>406</v>
      </c>
      <c r="AI1089" s="245" t="s">
        <v>406</v>
      </c>
      <c r="AJ1089" s="245" t="s">
        <v>406</v>
      </c>
      <c r="AK1089" s="245" t="s">
        <v>406</v>
      </c>
      <c r="AL1089" s="245" t="s">
        <v>406</v>
      </c>
      <c r="AM1089" s="245" t="s">
        <v>406</v>
      </c>
      <c r="AN1089" s="245" t="s">
        <v>406</v>
      </c>
      <c r="AO1089" s="245" t="s">
        <v>406</v>
      </c>
      <c r="AP1089" s="245" t="s">
        <v>406</v>
      </c>
    </row>
    <row r="1090" spans="1:42" x14ac:dyDescent="0.3">
      <c r="A1090" s="245">
        <v>123489</v>
      </c>
      <c r="B1090" s="245" t="s">
        <v>551</v>
      </c>
      <c r="C1090" s="245" t="s">
        <v>234</v>
      </c>
      <c r="D1090" s="245" t="s">
        <v>234</v>
      </c>
      <c r="E1090" s="245" t="s">
        <v>234</v>
      </c>
      <c r="F1090" s="245" t="s">
        <v>234</v>
      </c>
      <c r="G1090" s="245" t="s">
        <v>234</v>
      </c>
      <c r="H1090" s="245" t="s">
        <v>234</v>
      </c>
      <c r="I1090" s="245" t="s">
        <v>234</v>
      </c>
      <c r="J1090" s="245" t="s">
        <v>234</v>
      </c>
      <c r="K1090" s="245" t="s">
        <v>234</v>
      </c>
      <c r="L1090" s="245" t="s">
        <v>234</v>
      </c>
      <c r="M1090" s="245" t="s">
        <v>233</v>
      </c>
      <c r="N1090" s="245" t="s">
        <v>233</v>
      </c>
      <c r="O1090" s="245" t="s">
        <v>233</v>
      </c>
      <c r="P1090" s="245" t="s">
        <v>233</v>
      </c>
      <c r="Q1090" s="245" t="s">
        <v>233</v>
      </c>
      <c r="R1090" s="245" t="s">
        <v>406</v>
      </c>
      <c r="S1090" s="245" t="s">
        <v>406</v>
      </c>
      <c r="T1090" s="245" t="s">
        <v>406</v>
      </c>
      <c r="U1090" s="245" t="s">
        <v>406</v>
      </c>
      <c r="V1090" s="245" t="s">
        <v>406</v>
      </c>
      <c r="W1090" s="245" t="s">
        <v>406</v>
      </c>
      <c r="X1090" s="245" t="s">
        <v>406</v>
      </c>
      <c r="Y1090" s="245" t="s">
        <v>406</v>
      </c>
      <c r="Z1090" s="245" t="s">
        <v>406</v>
      </c>
      <c r="AA1090" s="245" t="s">
        <v>406</v>
      </c>
      <c r="AB1090" s="245" t="s">
        <v>406</v>
      </c>
      <c r="AC1090" s="245" t="s">
        <v>406</v>
      </c>
      <c r="AD1090" s="245" t="s">
        <v>406</v>
      </c>
      <c r="AE1090" s="245" t="s">
        <v>406</v>
      </c>
      <c r="AF1090" s="245" t="s">
        <v>406</v>
      </c>
      <c r="AG1090" s="245" t="s">
        <v>406</v>
      </c>
      <c r="AH1090" s="245" t="s">
        <v>406</v>
      </c>
      <c r="AI1090" s="245" t="s">
        <v>406</v>
      </c>
      <c r="AJ1090" s="245" t="s">
        <v>406</v>
      </c>
      <c r="AK1090" s="245" t="s">
        <v>406</v>
      </c>
      <c r="AL1090" s="245" t="s">
        <v>406</v>
      </c>
      <c r="AM1090" s="245" t="s">
        <v>406</v>
      </c>
      <c r="AN1090" s="245" t="s">
        <v>406</v>
      </c>
      <c r="AO1090" s="245" t="s">
        <v>406</v>
      </c>
      <c r="AP1090" s="245" t="s">
        <v>406</v>
      </c>
    </row>
    <row r="1091" spans="1:42" x14ac:dyDescent="0.3">
      <c r="A1091" s="245">
        <v>123490</v>
      </c>
      <c r="B1091" s="245" t="s">
        <v>551</v>
      </c>
      <c r="C1091" s="245" t="s">
        <v>234</v>
      </c>
      <c r="D1091" s="245" t="s">
        <v>234</v>
      </c>
      <c r="E1091" s="245" t="s">
        <v>234</v>
      </c>
      <c r="F1091" s="245" t="s">
        <v>234</v>
      </c>
      <c r="G1091" s="245" t="s">
        <v>234</v>
      </c>
      <c r="H1091" s="245" t="s">
        <v>234</v>
      </c>
      <c r="I1091" s="245" t="s">
        <v>234</v>
      </c>
      <c r="J1091" s="245" t="s">
        <v>234</v>
      </c>
      <c r="K1091" s="245" t="s">
        <v>234</v>
      </c>
      <c r="L1091" s="245" t="s">
        <v>234</v>
      </c>
      <c r="M1091" s="245" t="s">
        <v>233</v>
      </c>
      <c r="N1091" s="245" t="s">
        <v>233</v>
      </c>
      <c r="O1091" s="245" t="s">
        <v>233</v>
      </c>
      <c r="P1091" s="245" t="s">
        <v>233</v>
      </c>
      <c r="Q1091" s="245" t="s">
        <v>233</v>
      </c>
      <c r="R1091" s="245" t="s">
        <v>406</v>
      </c>
      <c r="S1091" s="245" t="s">
        <v>406</v>
      </c>
      <c r="T1091" s="245" t="s">
        <v>406</v>
      </c>
      <c r="U1091" s="245" t="s">
        <v>406</v>
      </c>
      <c r="V1091" s="245" t="s">
        <v>406</v>
      </c>
      <c r="W1091" s="245" t="s">
        <v>406</v>
      </c>
      <c r="X1091" s="245" t="s">
        <v>406</v>
      </c>
      <c r="Y1091" s="245" t="s">
        <v>406</v>
      </c>
      <c r="Z1091" s="245" t="s">
        <v>406</v>
      </c>
      <c r="AA1091" s="245" t="s">
        <v>406</v>
      </c>
      <c r="AB1091" s="245" t="s">
        <v>406</v>
      </c>
      <c r="AC1091" s="245" t="s">
        <v>406</v>
      </c>
      <c r="AD1091" s="245" t="s">
        <v>406</v>
      </c>
      <c r="AE1091" s="245" t="s">
        <v>406</v>
      </c>
      <c r="AF1091" s="245" t="s">
        <v>406</v>
      </c>
      <c r="AG1091" s="245" t="s">
        <v>406</v>
      </c>
      <c r="AH1091" s="245" t="s">
        <v>406</v>
      </c>
      <c r="AI1091" s="245" t="s">
        <v>406</v>
      </c>
      <c r="AJ1091" s="245" t="s">
        <v>406</v>
      </c>
      <c r="AK1091" s="245" t="s">
        <v>406</v>
      </c>
      <c r="AL1091" s="245" t="s">
        <v>406</v>
      </c>
      <c r="AM1091" s="245" t="s">
        <v>406</v>
      </c>
      <c r="AN1091" s="245" t="s">
        <v>406</v>
      </c>
      <c r="AO1091" s="245" t="s">
        <v>406</v>
      </c>
      <c r="AP1091" s="245" t="s">
        <v>406</v>
      </c>
    </row>
    <row r="1092" spans="1:42" x14ac:dyDescent="0.3">
      <c r="A1092" s="245">
        <v>123496</v>
      </c>
      <c r="B1092" s="245" t="s">
        <v>551</v>
      </c>
      <c r="C1092" s="245" t="s">
        <v>234</v>
      </c>
      <c r="D1092" s="245" t="s">
        <v>234</v>
      </c>
      <c r="E1092" s="245" t="s">
        <v>233</v>
      </c>
      <c r="F1092" s="245" t="s">
        <v>234</v>
      </c>
      <c r="G1092" s="245" t="s">
        <v>233</v>
      </c>
      <c r="H1092" s="245" t="s">
        <v>234</v>
      </c>
      <c r="I1092" s="245" t="s">
        <v>234</v>
      </c>
      <c r="J1092" s="245" t="s">
        <v>233</v>
      </c>
      <c r="K1092" s="245" t="s">
        <v>234</v>
      </c>
      <c r="L1092" s="245" t="s">
        <v>233</v>
      </c>
      <c r="M1092" s="245" t="s">
        <v>233</v>
      </c>
      <c r="N1092" s="245" t="s">
        <v>233</v>
      </c>
      <c r="O1092" s="245" t="s">
        <v>233</v>
      </c>
      <c r="P1092" s="245" t="s">
        <v>233</v>
      </c>
      <c r="Q1092" s="245" t="s">
        <v>233</v>
      </c>
      <c r="R1092" s="245" t="s">
        <v>406</v>
      </c>
      <c r="S1092" s="245" t="s">
        <v>406</v>
      </c>
      <c r="T1092" s="245" t="s">
        <v>406</v>
      </c>
      <c r="U1092" s="245" t="s">
        <v>406</v>
      </c>
      <c r="V1092" s="245" t="s">
        <v>406</v>
      </c>
      <c r="W1092" s="245" t="s">
        <v>406</v>
      </c>
      <c r="X1092" s="245" t="s">
        <v>406</v>
      </c>
      <c r="Y1092" s="245" t="s">
        <v>406</v>
      </c>
      <c r="Z1092" s="245" t="s">
        <v>406</v>
      </c>
      <c r="AA1092" s="245" t="s">
        <v>406</v>
      </c>
      <c r="AB1092" s="245" t="s">
        <v>406</v>
      </c>
      <c r="AC1092" s="245" t="s">
        <v>406</v>
      </c>
      <c r="AD1092" s="245" t="s">
        <v>406</v>
      </c>
      <c r="AE1092" s="245" t="s">
        <v>406</v>
      </c>
      <c r="AF1092" s="245" t="s">
        <v>406</v>
      </c>
      <c r="AG1092" s="245" t="s">
        <v>406</v>
      </c>
      <c r="AH1092" s="245" t="s">
        <v>406</v>
      </c>
      <c r="AI1092" s="245" t="s">
        <v>406</v>
      </c>
      <c r="AJ1092" s="245" t="s">
        <v>406</v>
      </c>
      <c r="AK1092" s="245" t="s">
        <v>406</v>
      </c>
      <c r="AL1092" s="245" t="s">
        <v>406</v>
      </c>
      <c r="AM1092" s="245" t="s">
        <v>406</v>
      </c>
      <c r="AN1092" s="245" t="s">
        <v>406</v>
      </c>
      <c r="AO1092" s="245" t="s">
        <v>406</v>
      </c>
      <c r="AP1092" s="245" t="s">
        <v>406</v>
      </c>
    </row>
    <row r="1093" spans="1:42" x14ac:dyDescent="0.3">
      <c r="A1093" s="245">
        <v>123501</v>
      </c>
      <c r="B1093" s="245" t="s">
        <v>551</v>
      </c>
      <c r="C1093" s="245" t="s">
        <v>234</v>
      </c>
      <c r="D1093" s="245" t="s">
        <v>234</v>
      </c>
      <c r="E1093" s="245" t="s">
        <v>232</v>
      </c>
      <c r="F1093" s="245" t="s">
        <v>234</v>
      </c>
      <c r="G1093" s="245" t="s">
        <v>234</v>
      </c>
      <c r="H1093" s="245" t="s">
        <v>234</v>
      </c>
      <c r="I1093" s="245" t="s">
        <v>234</v>
      </c>
      <c r="J1093" s="245" t="s">
        <v>234</v>
      </c>
      <c r="K1093" s="245" t="s">
        <v>234</v>
      </c>
      <c r="L1093" s="245" t="s">
        <v>234</v>
      </c>
      <c r="M1093" s="245" t="s">
        <v>233</v>
      </c>
      <c r="N1093" s="245" t="s">
        <v>233</v>
      </c>
      <c r="O1093" s="245" t="s">
        <v>233</v>
      </c>
      <c r="P1093" s="245" t="s">
        <v>233</v>
      </c>
      <c r="Q1093" s="245" t="s">
        <v>233</v>
      </c>
      <c r="R1093" s="245" t="s">
        <v>406</v>
      </c>
      <c r="S1093" s="245" t="s">
        <v>406</v>
      </c>
      <c r="T1093" s="245" t="s">
        <v>406</v>
      </c>
      <c r="U1093" s="245" t="s">
        <v>406</v>
      </c>
      <c r="V1093" s="245" t="s">
        <v>406</v>
      </c>
      <c r="W1093" s="245" t="s">
        <v>406</v>
      </c>
      <c r="X1093" s="245" t="s">
        <v>406</v>
      </c>
      <c r="Y1093" s="245" t="s">
        <v>406</v>
      </c>
      <c r="Z1093" s="245" t="s">
        <v>406</v>
      </c>
      <c r="AA1093" s="245" t="s">
        <v>406</v>
      </c>
      <c r="AB1093" s="245" t="s">
        <v>406</v>
      </c>
      <c r="AC1093" s="245" t="s">
        <v>406</v>
      </c>
      <c r="AD1093" s="245" t="s">
        <v>406</v>
      </c>
      <c r="AE1093" s="245" t="s">
        <v>406</v>
      </c>
      <c r="AF1093" s="245" t="s">
        <v>406</v>
      </c>
      <c r="AG1093" s="245" t="s">
        <v>406</v>
      </c>
      <c r="AH1093" s="245" t="s">
        <v>406</v>
      </c>
      <c r="AI1093" s="245" t="s">
        <v>406</v>
      </c>
      <c r="AJ1093" s="245" t="s">
        <v>406</v>
      </c>
      <c r="AK1093" s="245" t="s">
        <v>406</v>
      </c>
      <c r="AL1093" s="245" t="s">
        <v>406</v>
      </c>
      <c r="AM1093" s="245" t="s">
        <v>406</v>
      </c>
      <c r="AN1093" s="245" t="s">
        <v>406</v>
      </c>
      <c r="AO1093" s="245" t="s">
        <v>406</v>
      </c>
      <c r="AP1093" s="245" t="s">
        <v>406</v>
      </c>
    </row>
    <row r="1094" spans="1:42" x14ac:dyDescent="0.3">
      <c r="A1094" s="245">
        <v>123502</v>
      </c>
      <c r="B1094" s="245" t="s">
        <v>551</v>
      </c>
      <c r="C1094" s="245" t="s">
        <v>232</v>
      </c>
      <c r="D1094" s="245" t="s">
        <v>234</v>
      </c>
      <c r="E1094" s="245" t="s">
        <v>234</v>
      </c>
      <c r="F1094" s="245" t="s">
        <v>234</v>
      </c>
      <c r="G1094" s="245" t="s">
        <v>232</v>
      </c>
      <c r="H1094" s="245" t="s">
        <v>234</v>
      </c>
      <c r="I1094" s="245" t="s">
        <v>234</v>
      </c>
      <c r="J1094" s="245" t="s">
        <v>234</v>
      </c>
      <c r="K1094" s="245" t="s">
        <v>234</v>
      </c>
      <c r="L1094" s="245" t="s">
        <v>233</v>
      </c>
      <c r="M1094" s="245" t="s">
        <v>233</v>
      </c>
      <c r="N1094" s="245" t="s">
        <v>233</v>
      </c>
      <c r="O1094" s="245" t="s">
        <v>233</v>
      </c>
      <c r="P1094" s="245" t="s">
        <v>233</v>
      </c>
      <c r="Q1094" s="245" t="s">
        <v>233</v>
      </c>
      <c r="R1094" s="245" t="s">
        <v>406</v>
      </c>
      <c r="S1094" s="245" t="s">
        <v>406</v>
      </c>
      <c r="T1094" s="245" t="s">
        <v>406</v>
      </c>
      <c r="U1094" s="245" t="s">
        <v>406</v>
      </c>
      <c r="V1094" s="245" t="s">
        <v>406</v>
      </c>
      <c r="W1094" s="245" t="s">
        <v>406</v>
      </c>
      <c r="X1094" s="245" t="s">
        <v>406</v>
      </c>
      <c r="Y1094" s="245" t="s">
        <v>406</v>
      </c>
      <c r="Z1094" s="245" t="s">
        <v>406</v>
      </c>
      <c r="AA1094" s="245" t="s">
        <v>406</v>
      </c>
      <c r="AB1094" s="245" t="s">
        <v>406</v>
      </c>
      <c r="AC1094" s="245" t="s">
        <v>406</v>
      </c>
      <c r="AD1094" s="245" t="s">
        <v>406</v>
      </c>
      <c r="AE1094" s="245" t="s">
        <v>406</v>
      </c>
      <c r="AF1094" s="245" t="s">
        <v>406</v>
      </c>
      <c r="AG1094" s="245" t="s">
        <v>406</v>
      </c>
      <c r="AH1094" s="245" t="s">
        <v>406</v>
      </c>
      <c r="AI1094" s="245" t="s">
        <v>406</v>
      </c>
      <c r="AJ1094" s="245" t="s">
        <v>406</v>
      </c>
      <c r="AK1094" s="245" t="s">
        <v>406</v>
      </c>
      <c r="AL1094" s="245" t="s">
        <v>406</v>
      </c>
      <c r="AM1094" s="245" t="s">
        <v>406</v>
      </c>
      <c r="AN1094" s="245" t="s">
        <v>406</v>
      </c>
      <c r="AO1094" s="245" t="s">
        <v>406</v>
      </c>
      <c r="AP1094" s="245" t="s">
        <v>406</v>
      </c>
    </row>
    <row r="1095" spans="1:42" x14ac:dyDescent="0.3">
      <c r="A1095" s="245">
        <v>123505</v>
      </c>
      <c r="B1095" s="245" t="s">
        <v>551</v>
      </c>
      <c r="C1095" s="245" t="s">
        <v>234</v>
      </c>
      <c r="D1095" s="245" t="s">
        <v>234</v>
      </c>
      <c r="E1095" s="245" t="s">
        <v>234</v>
      </c>
      <c r="F1095" s="245" t="s">
        <v>234</v>
      </c>
      <c r="G1095" s="245" t="s">
        <v>234</v>
      </c>
      <c r="H1095" s="245" t="s">
        <v>234</v>
      </c>
      <c r="I1095" s="245" t="s">
        <v>234</v>
      </c>
      <c r="J1095" s="245" t="s">
        <v>234</v>
      </c>
      <c r="K1095" s="245" t="s">
        <v>234</v>
      </c>
      <c r="L1095" s="245" t="s">
        <v>234</v>
      </c>
      <c r="M1095" s="245" t="s">
        <v>233</v>
      </c>
      <c r="N1095" s="245" t="s">
        <v>233</v>
      </c>
      <c r="O1095" s="245" t="s">
        <v>233</v>
      </c>
      <c r="P1095" s="245" t="s">
        <v>233</v>
      </c>
      <c r="Q1095" s="245" t="s">
        <v>233</v>
      </c>
      <c r="R1095" s="245" t="s">
        <v>406</v>
      </c>
      <c r="S1095" s="245" t="s">
        <v>406</v>
      </c>
      <c r="T1095" s="245" t="s">
        <v>406</v>
      </c>
      <c r="U1095" s="245" t="s">
        <v>406</v>
      </c>
      <c r="V1095" s="245" t="s">
        <v>406</v>
      </c>
      <c r="W1095" s="245" t="s">
        <v>406</v>
      </c>
      <c r="X1095" s="245" t="s">
        <v>406</v>
      </c>
      <c r="Y1095" s="245" t="s">
        <v>406</v>
      </c>
      <c r="Z1095" s="245" t="s">
        <v>406</v>
      </c>
      <c r="AA1095" s="245" t="s">
        <v>406</v>
      </c>
      <c r="AB1095" s="245" t="s">
        <v>406</v>
      </c>
      <c r="AC1095" s="245" t="s">
        <v>406</v>
      </c>
      <c r="AD1095" s="245" t="s">
        <v>406</v>
      </c>
      <c r="AE1095" s="245" t="s">
        <v>406</v>
      </c>
      <c r="AF1095" s="245" t="s">
        <v>406</v>
      </c>
      <c r="AG1095" s="245" t="s">
        <v>406</v>
      </c>
      <c r="AH1095" s="245" t="s">
        <v>406</v>
      </c>
      <c r="AI1095" s="245" t="s">
        <v>406</v>
      </c>
      <c r="AJ1095" s="245" t="s">
        <v>406</v>
      </c>
      <c r="AK1095" s="245" t="s">
        <v>406</v>
      </c>
      <c r="AL1095" s="245" t="s">
        <v>406</v>
      </c>
      <c r="AM1095" s="245" t="s">
        <v>406</v>
      </c>
      <c r="AN1095" s="245" t="s">
        <v>406</v>
      </c>
      <c r="AO1095" s="245" t="s">
        <v>406</v>
      </c>
      <c r="AP1095" s="245" t="s">
        <v>406</v>
      </c>
    </row>
    <row r="1096" spans="1:42" x14ac:dyDescent="0.3">
      <c r="A1096" s="245">
        <v>123506</v>
      </c>
      <c r="B1096" s="245" t="s">
        <v>551</v>
      </c>
      <c r="C1096" s="245" t="s">
        <v>234</v>
      </c>
      <c r="D1096" s="245" t="s">
        <v>234</v>
      </c>
      <c r="E1096" s="245" t="s">
        <v>234</v>
      </c>
      <c r="F1096" s="245" t="s">
        <v>234</v>
      </c>
      <c r="G1096" s="245" t="s">
        <v>234</v>
      </c>
      <c r="H1096" s="245" t="s">
        <v>234</v>
      </c>
      <c r="I1096" s="245" t="s">
        <v>233</v>
      </c>
      <c r="J1096" s="245" t="s">
        <v>234</v>
      </c>
      <c r="K1096" s="245" t="s">
        <v>234</v>
      </c>
      <c r="L1096" s="245" t="s">
        <v>233</v>
      </c>
      <c r="M1096" s="245" t="s">
        <v>233</v>
      </c>
      <c r="N1096" s="245" t="s">
        <v>233</v>
      </c>
      <c r="O1096" s="245" t="s">
        <v>233</v>
      </c>
      <c r="P1096" s="245" t="s">
        <v>233</v>
      </c>
      <c r="Q1096" s="245" t="s">
        <v>233</v>
      </c>
      <c r="R1096" s="245" t="s">
        <v>406</v>
      </c>
      <c r="S1096" s="245" t="s">
        <v>406</v>
      </c>
      <c r="T1096" s="245" t="s">
        <v>406</v>
      </c>
      <c r="U1096" s="245" t="s">
        <v>406</v>
      </c>
      <c r="V1096" s="245" t="s">
        <v>406</v>
      </c>
      <c r="W1096" s="245" t="s">
        <v>406</v>
      </c>
      <c r="X1096" s="245" t="s">
        <v>406</v>
      </c>
      <c r="Y1096" s="245" t="s">
        <v>406</v>
      </c>
      <c r="Z1096" s="245" t="s">
        <v>406</v>
      </c>
      <c r="AA1096" s="245" t="s">
        <v>406</v>
      </c>
      <c r="AB1096" s="245" t="s">
        <v>406</v>
      </c>
      <c r="AC1096" s="245" t="s">
        <v>406</v>
      </c>
      <c r="AD1096" s="245" t="s">
        <v>406</v>
      </c>
      <c r="AE1096" s="245" t="s">
        <v>406</v>
      </c>
      <c r="AF1096" s="245" t="s">
        <v>406</v>
      </c>
      <c r="AG1096" s="245" t="s">
        <v>406</v>
      </c>
      <c r="AH1096" s="245" t="s">
        <v>406</v>
      </c>
      <c r="AI1096" s="245" t="s">
        <v>406</v>
      </c>
      <c r="AJ1096" s="245" t="s">
        <v>406</v>
      </c>
      <c r="AK1096" s="245" t="s">
        <v>406</v>
      </c>
      <c r="AL1096" s="245" t="s">
        <v>406</v>
      </c>
      <c r="AM1096" s="245" t="s">
        <v>406</v>
      </c>
      <c r="AN1096" s="245" t="s">
        <v>406</v>
      </c>
      <c r="AO1096" s="245" t="s">
        <v>406</v>
      </c>
      <c r="AP1096" s="245" t="s">
        <v>406</v>
      </c>
    </row>
    <row r="1097" spans="1:42" x14ac:dyDescent="0.3">
      <c r="A1097" s="245">
        <v>123508</v>
      </c>
      <c r="B1097" s="245" t="s">
        <v>551</v>
      </c>
      <c r="C1097" s="245" t="s">
        <v>234</v>
      </c>
      <c r="D1097" s="245" t="s">
        <v>234</v>
      </c>
      <c r="E1097" s="245" t="s">
        <v>234</v>
      </c>
      <c r="F1097" s="245" t="s">
        <v>234</v>
      </c>
      <c r="G1097" s="245" t="s">
        <v>234</v>
      </c>
      <c r="H1097" s="245" t="s">
        <v>233</v>
      </c>
      <c r="I1097" s="245" t="s">
        <v>234</v>
      </c>
      <c r="J1097" s="245" t="s">
        <v>234</v>
      </c>
      <c r="K1097" s="245" t="s">
        <v>233</v>
      </c>
      <c r="L1097" s="245" t="s">
        <v>233</v>
      </c>
      <c r="M1097" s="245" t="s">
        <v>233</v>
      </c>
      <c r="N1097" s="245" t="s">
        <v>233</v>
      </c>
      <c r="O1097" s="245" t="s">
        <v>233</v>
      </c>
      <c r="P1097" s="245" t="s">
        <v>233</v>
      </c>
      <c r="Q1097" s="245" t="s">
        <v>233</v>
      </c>
      <c r="R1097" s="245" t="s">
        <v>406</v>
      </c>
      <c r="S1097" s="245" t="s">
        <v>406</v>
      </c>
      <c r="T1097" s="245" t="s">
        <v>406</v>
      </c>
      <c r="U1097" s="245" t="s">
        <v>406</v>
      </c>
      <c r="V1097" s="245" t="s">
        <v>406</v>
      </c>
      <c r="W1097" s="245" t="s">
        <v>406</v>
      </c>
      <c r="X1097" s="245" t="s">
        <v>406</v>
      </c>
      <c r="Y1097" s="245" t="s">
        <v>406</v>
      </c>
      <c r="Z1097" s="245" t="s">
        <v>406</v>
      </c>
      <c r="AA1097" s="245" t="s">
        <v>406</v>
      </c>
      <c r="AB1097" s="245" t="s">
        <v>406</v>
      </c>
      <c r="AC1097" s="245" t="s">
        <v>406</v>
      </c>
      <c r="AD1097" s="245" t="s">
        <v>406</v>
      </c>
      <c r="AE1097" s="245" t="s">
        <v>406</v>
      </c>
      <c r="AF1097" s="245" t="s">
        <v>406</v>
      </c>
      <c r="AG1097" s="245" t="s">
        <v>406</v>
      </c>
      <c r="AH1097" s="245" t="s">
        <v>406</v>
      </c>
      <c r="AI1097" s="245" t="s">
        <v>406</v>
      </c>
      <c r="AJ1097" s="245" t="s">
        <v>406</v>
      </c>
      <c r="AK1097" s="245" t="s">
        <v>406</v>
      </c>
      <c r="AL1097" s="245" t="s">
        <v>406</v>
      </c>
      <c r="AM1097" s="245" t="s">
        <v>406</v>
      </c>
      <c r="AN1097" s="245" t="s">
        <v>406</v>
      </c>
      <c r="AO1097" s="245" t="s">
        <v>406</v>
      </c>
      <c r="AP1097" s="245" t="s">
        <v>406</v>
      </c>
    </row>
    <row r="1098" spans="1:42" x14ac:dyDescent="0.3">
      <c r="A1098" s="245">
        <v>123509</v>
      </c>
      <c r="B1098" s="245" t="s">
        <v>551</v>
      </c>
      <c r="C1098" s="245" t="s">
        <v>234</v>
      </c>
      <c r="D1098" s="245" t="s">
        <v>234</v>
      </c>
      <c r="E1098" s="245" t="s">
        <v>234</v>
      </c>
      <c r="F1098" s="245" t="s">
        <v>234</v>
      </c>
      <c r="G1098" s="245" t="s">
        <v>234</v>
      </c>
      <c r="H1098" s="245" t="s">
        <v>234</v>
      </c>
      <c r="I1098" s="245" t="s">
        <v>234</v>
      </c>
      <c r="J1098" s="245" t="s">
        <v>234</v>
      </c>
      <c r="K1098" s="245" t="s">
        <v>234</v>
      </c>
      <c r="L1098" s="245" t="s">
        <v>234</v>
      </c>
      <c r="M1098" s="245" t="s">
        <v>233</v>
      </c>
      <c r="N1098" s="245" t="s">
        <v>233</v>
      </c>
      <c r="O1098" s="245" t="s">
        <v>233</v>
      </c>
      <c r="P1098" s="245" t="s">
        <v>233</v>
      </c>
      <c r="Q1098" s="245" t="s">
        <v>233</v>
      </c>
      <c r="R1098" s="245" t="s">
        <v>406</v>
      </c>
      <c r="S1098" s="245" t="s">
        <v>406</v>
      </c>
      <c r="T1098" s="245" t="s">
        <v>406</v>
      </c>
      <c r="U1098" s="245" t="s">
        <v>406</v>
      </c>
      <c r="V1098" s="245" t="s">
        <v>406</v>
      </c>
      <c r="W1098" s="245" t="s">
        <v>406</v>
      </c>
      <c r="X1098" s="245" t="s">
        <v>406</v>
      </c>
      <c r="Y1098" s="245" t="s">
        <v>406</v>
      </c>
      <c r="Z1098" s="245" t="s">
        <v>406</v>
      </c>
      <c r="AA1098" s="245" t="s">
        <v>406</v>
      </c>
      <c r="AB1098" s="245" t="s">
        <v>406</v>
      </c>
      <c r="AC1098" s="245" t="s">
        <v>406</v>
      </c>
      <c r="AD1098" s="245" t="s">
        <v>406</v>
      </c>
      <c r="AE1098" s="245" t="s">
        <v>406</v>
      </c>
      <c r="AF1098" s="245" t="s">
        <v>406</v>
      </c>
      <c r="AG1098" s="245" t="s">
        <v>406</v>
      </c>
      <c r="AH1098" s="245" t="s">
        <v>406</v>
      </c>
      <c r="AI1098" s="245" t="s">
        <v>406</v>
      </c>
      <c r="AJ1098" s="245" t="s">
        <v>406</v>
      </c>
      <c r="AK1098" s="245" t="s">
        <v>406</v>
      </c>
      <c r="AL1098" s="245" t="s">
        <v>406</v>
      </c>
      <c r="AM1098" s="245" t="s">
        <v>406</v>
      </c>
      <c r="AN1098" s="245" t="s">
        <v>406</v>
      </c>
      <c r="AO1098" s="245" t="s">
        <v>406</v>
      </c>
      <c r="AP1098" s="245" t="s">
        <v>406</v>
      </c>
    </row>
    <row r="1099" spans="1:42" x14ac:dyDescent="0.3">
      <c r="A1099" s="245">
        <v>123510</v>
      </c>
      <c r="B1099" s="245" t="s">
        <v>551</v>
      </c>
      <c r="C1099" s="245" t="s">
        <v>234</v>
      </c>
      <c r="D1099" s="245" t="s">
        <v>234</v>
      </c>
      <c r="E1099" s="245" t="s">
        <v>234</v>
      </c>
      <c r="F1099" s="245" t="s">
        <v>234</v>
      </c>
      <c r="G1099" s="245" t="s">
        <v>234</v>
      </c>
      <c r="H1099" s="245" t="s">
        <v>234</v>
      </c>
      <c r="I1099" s="245" t="s">
        <v>234</v>
      </c>
      <c r="J1099" s="245" t="s">
        <v>234</v>
      </c>
      <c r="K1099" s="245" t="s">
        <v>234</v>
      </c>
      <c r="L1099" s="245" t="s">
        <v>234</v>
      </c>
      <c r="M1099" s="245" t="s">
        <v>233</v>
      </c>
      <c r="N1099" s="245" t="s">
        <v>233</v>
      </c>
      <c r="O1099" s="245" t="s">
        <v>233</v>
      </c>
      <c r="P1099" s="245" t="s">
        <v>233</v>
      </c>
      <c r="Q1099" s="245" t="s">
        <v>233</v>
      </c>
      <c r="R1099" s="245" t="s">
        <v>406</v>
      </c>
      <c r="S1099" s="245" t="s">
        <v>406</v>
      </c>
      <c r="T1099" s="245" t="s">
        <v>406</v>
      </c>
      <c r="U1099" s="245" t="s">
        <v>406</v>
      </c>
      <c r="V1099" s="245" t="s">
        <v>406</v>
      </c>
      <c r="W1099" s="245" t="s">
        <v>406</v>
      </c>
      <c r="X1099" s="245" t="s">
        <v>406</v>
      </c>
      <c r="Y1099" s="245" t="s">
        <v>406</v>
      </c>
      <c r="Z1099" s="245" t="s">
        <v>406</v>
      </c>
      <c r="AA1099" s="245" t="s">
        <v>406</v>
      </c>
      <c r="AB1099" s="245" t="s">
        <v>406</v>
      </c>
      <c r="AC1099" s="245" t="s">
        <v>406</v>
      </c>
      <c r="AD1099" s="245" t="s">
        <v>406</v>
      </c>
      <c r="AE1099" s="245" t="s">
        <v>406</v>
      </c>
      <c r="AF1099" s="245" t="s">
        <v>406</v>
      </c>
      <c r="AG1099" s="245" t="s">
        <v>406</v>
      </c>
      <c r="AH1099" s="245" t="s">
        <v>406</v>
      </c>
      <c r="AI1099" s="245" t="s">
        <v>406</v>
      </c>
      <c r="AJ1099" s="245" t="s">
        <v>406</v>
      </c>
      <c r="AK1099" s="245" t="s">
        <v>406</v>
      </c>
      <c r="AL1099" s="245" t="s">
        <v>406</v>
      </c>
      <c r="AM1099" s="245" t="s">
        <v>406</v>
      </c>
      <c r="AN1099" s="245" t="s">
        <v>406</v>
      </c>
      <c r="AO1099" s="245" t="s">
        <v>406</v>
      </c>
      <c r="AP1099" s="245" t="s">
        <v>406</v>
      </c>
    </row>
    <row r="1100" spans="1:42" x14ac:dyDescent="0.3">
      <c r="A1100" s="245">
        <v>123511</v>
      </c>
      <c r="B1100" s="245" t="s">
        <v>551</v>
      </c>
      <c r="C1100" s="245" t="s">
        <v>234</v>
      </c>
      <c r="D1100" s="245" t="s">
        <v>234</v>
      </c>
      <c r="E1100" s="245" t="s">
        <v>234</v>
      </c>
      <c r="F1100" s="245" t="s">
        <v>234</v>
      </c>
      <c r="G1100" s="245" t="s">
        <v>234</v>
      </c>
      <c r="H1100" s="245" t="s">
        <v>234</v>
      </c>
      <c r="I1100" s="245" t="s">
        <v>234</v>
      </c>
      <c r="J1100" s="245" t="s">
        <v>234</v>
      </c>
      <c r="K1100" s="245" t="s">
        <v>234</v>
      </c>
      <c r="L1100" s="245" t="s">
        <v>234</v>
      </c>
      <c r="M1100" s="245" t="s">
        <v>233</v>
      </c>
      <c r="N1100" s="245" t="s">
        <v>233</v>
      </c>
      <c r="O1100" s="245" t="s">
        <v>233</v>
      </c>
      <c r="P1100" s="245" t="s">
        <v>233</v>
      </c>
      <c r="Q1100" s="245" t="s">
        <v>233</v>
      </c>
      <c r="R1100" s="245" t="s">
        <v>406</v>
      </c>
      <c r="S1100" s="245" t="s">
        <v>406</v>
      </c>
      <c r="T1100" s="245" t="s">
        <v>406</v>
      </c>
      <c r="U1100" s="245" t="s">
        <v>406</v>
      </c>
      <c r="V1100" s="245" t="s">
        <v>406</v>
      </c>
      <c r="W1100" s="245" t="s">
        <v>406</v>
      </c>
      <c r="X1100" s="245" t="s">
        <v>406</v>
      </c>
      <c r="Y1100" s="245" t="s">
        <v>406</v>
      </c>
      <c r="Z1100" s="245" t="s">
        <v>406</v>
      </c>
      <c r="AA1100" s="245" t="s">
        <v>406</v>
      </c>
      <c r="AB1100" s="245" t="s">
        <v>406</v>
      </c>
      <c r="AC1100" s="245" t="s">
        <v>406</v>
      </c>
      <c r="AD1100" s="245" t="s">
        <v>406</v>
      </c>
      <c r="AE1100" s="245" t="s">
        <v>406</v>
      </c>
      <c r="AF1100" s="245" t="s">
        <v>406</v>
      </c>
      <c r="AG1100" s="245" t="s">
        <v>406</v>
      </c>
      <c r="AH1100" s="245" t="s">
        <v>406</v>
      </c>
      <c r="AI1100" s="245" t="s">
        <v>406</v>
      </c>
      <c r="AJ1100" s="245" t="s">
        <v>406</v>
      </c>
      <c r="AK1100" s="245" t="s">
        <v>406</v>
      </c>
      <c r="AL1100" s="245" t="s">
        <v>406</v>
      </c>
      <c r="AM1100" s="245" t="s">
        <v>406</v>
      </c>
      <c r="AN1100" s="245" t="s">
        <v>406</v>
      </c>
      <c r="AO1100" s="245" t="s">
        <v>406</v>
      </c>
      <c r="AP1100" s="245" t="s">
        <v>406</v>
      </c>
    </row>
    <row r="1101" spans="1:42" x14ac:dyDescent="0.3">
      <c r="A1101" s="245">
        <v>123514</v>
      </c>
      <c r="B1101" s="245" t="s">
        <v>551</v>
      </c>
      <c r="C1101" s="245" t="s">
        <v>234</v>
      </c>
      <c r="D1101" s="245" t="s">
        <v>234</v>
      </c>
      <c r="E1101" s="245" t="s">
        <v>234</v>
      </c>
      <c r="F1101" s="245" t="s">
        <v>234</v>
      </c>
      <c r="G1101" s="245" t="s">
        <v>234</v>
      </c>
      <c r="H1101" s="245" t="s">
        <v>234</v>
      </c>
      <c r="I1101" s="245" t="s">
        <v>234</v>
      </c>
      <c r="J1101" s="245" t="s">
        <v>234</v>
      </c>
      <c r="K1101" s="245" t="s">
        <v>234</v>
      </c>
      <c r="L1101" s="245" t="s">
        <v>234</v>
      </c>
      <c r="M1101" s="245" t="s">
        <v>233</v>
      </c>
      <c r="N1101" s="245" t="s">
        <v>233</v>
      </c>
      <c r="O1101" s="245" t="s">
        <v>233</v>
      </c>
      <c r="P1101" s="245" t="s">
        <v>233</v>
      </c>
      <c r="Q1101" s="245" t="s">
        <v>233</v>
      </c>
      <c r="R1101" s="245" t="s">
        <v>406</v>
      </c>
      <c r="S1101" s="245" t="s">
        <v>406</v>
      </c>
      <c r="T1101" s="245" t="s">
        <v>406</v>
      </c>
      <c r="U1101" s="245" t="s">
        <v>406</v>
      </c>
      <c r="V1101" s="245" t="s">
        <v>406</v>
      </c>
      <c r="W1101" s="245" t="s">
        <v>406</v>
      </c>
      <c r="X1101" s="245" t="s">
        <v>406</v>
      </c>
      <c r="Y1101" s="245" t="s">
        <v>406</v>
      </c>
      <c r="Z1101" s="245" t="s">
        <v>406</v>
      </c>
      <c r="AA1101" s="245" t="s">
        <v>406</v>
      </c>
      <c r="AB1101" s="245" t="s">
        <v>406</v>
      </c>
      <c r="AC1101" s="245" t="s">
        <v>406</v>
      </c>
      <c r="AD1101" s="245" t="s">
        <v>406</v>
      </c>
      <c r="AE1101" s="245" t="s">
        <v>406</v>
      </c>
      <c r="AF1101" s="245" t="s">
        <v>406</v>
      </c>
      <c r="AG1101" s="245" t="s">
        <v>406</v>
      </c>
      <c r="AH1101" s="245" t="s">
        <v>406</v>
      </c>
      <c r="AI1101" s="245" t="s">
        <v>406</v>
      </c>
      <c r="AJ1101" s="245" t="s">
        <v>406</v>
      </c>
      <c r="AK1101" s="245" t="s">
        <v>406</v>
      </c>
      <c r="AL1101" s="245" t="s">
        <v>406</v>
      </c>
      <c r="AM1101" s="245" t="s">
        <v>406</v>
      </c>
      <c r="AN1101" s="245" t="s">
        <v>406</v>
      </c>
      <c r="AO1101" s="245" t="s">
        <v>406</v>
      </c>
      <c r="AP1101" s="245" t="s">
        <v>406</v>
      </c>
    </row>
    <row r="1102" spans="1:42" x14ac:dyDescent="0.3">
      <c r="A1102" s="245">
        <v>123519</v>
      </c>
      <c r="B1102" s="245" t="s">
        <v>551</v>
      </c>
      <c r="C1102" s="245" t="s">
        <v>234</v>
      </c>
      <c r="D1102" s="245" t="s">
        <v>234</v>
      </c>
      <c r="E1102" s="245" t="s">
        <v>234</v>
      </c>
      <c r="F1102" s="245" t="s">
        <v>234</v>
      </c>
      <c r="G1102" s="245" t="s">
        <v>234</v>
      </c>
      <c r="H1102" s="245" t="s">
        <v>234</v>
      </c>
      <c r="I1102" s="245" t="s">
        <v>234</v>
      </c>
      <c r="J1102" s="245" t="s">
        <v>234</v>
      </c>
      <c r="K1102" s="245" t="s">
        <v>234</v>
      </c>
      <c r="L1102" s="245" t="s">
        <v>234</v>
      </c>
      <c r="M1102" s="245" t="s">
        <v>233</v>
      </c>
      <c r="N1102" s="245" t="s">
        <v>233</v>
      </c>
      <c r="O1102" s="245" t="s">
        <v>233</v>
      </c>
      <c r="P1102" s="245" t="s">
        <v>233</v>
      </c>
      <c r="Q1102" s="245" t="s">
        <v>233</v>
      </c>
      <c r="R1102" s="245" t="s">
        <v>406</v>
      </c>
      <c r="S1102" s="245" t="s">
        <v>406</v>
      </c>
      <c r="T1102" s="245" t="s">
        <v>406</v>
      </c>
      <c r="U1102" s="245" t="s">
        <v>406</v>
      </c>
      <c r="V1102" s="245" t="s">
        <v>406</v>
      </c>
      <c r="W1102" s="245" t="s">
        <v>406</v>
      </c>
      <c r="X1102" s="245" t="s">
        <v>406</v>
      </c>
      <c r="Y1102" s="245" t="s">
        <v>406</v>
      </c>
      <c r="Z1102" s="245" t="s">
        <v>406</v>
      </c>
      <c r="AA1102" s="245" t="s">
        <v>406</v>
      </c>
      <c r="AB1102" s="245" t="s">
        <v>406</v>
      </c>
      <c r="AC1102" s="245" t="s">
        <v>406</v>
      </c>
      <c r="AD1102" s="245" t="s">
        <v>406</v>
      </c>
      <c r="AE1102" s="245" t="s">
        <v>406</v>
      </c>
      <c r="AF1102" s="245" t="s">
        <v>406</v>
      </c>
      <c r="AG1102" s="245" t="s">
        <v>406</v>
      </c>
      <c r="AH1102" s="245" t="s">
        <v>406</v>
      </c>
      <c r="AI1102" s="245" t="s">
        <v>406</v>
      </c>
      <c r="AJ1102" s="245" t="s">
        <v>406</v>
      </c>
      <c r="AK1102" s="245" t="s">
        <v>406</v>
      </c>
      <c r="AL1102" s="245" t="s">
        <v>406</v>
      </c>
      <c r="AM1102" s="245" t="s">
        <v>406</v>
      </c>
      <c r="AN1102" s="245" t="s">
        <v>406</v>
      </c>
      <c r="AO1102" s="245" t="s">
        <v>406</v>
      </c>
      <c r="AP1102" s="245" t="s">
        <v>406</v>
      </c>
    </row>
    <row r="1103" spans="1:42" x14ac:dyDescent="0.3">
      <c r="A1103" s="245">
        <v>123522</v>
      </c>
      <c r="B1103" s="245" t="s">
        <v>551</v>
      </c>
      <c r="C1103" s="245" t="s">
        <v>234</v>
      </c>
      <c r="D1103" s="245" t="s">
        <v>234</v>
      </c>
      <c r="E1103" s="245" t="s">
        <v>234</v>
      </c>
      <c r="F1103" s="245" t="s">
        <v>234</v>
      </c>
      <c r="G1103" s="245" t="s">
        <v>234</v>
      </c>
      <c r="H1103" s="245" t="s">
        <v>234</v>
      </c>
      <c r="I1103" s="245" t="s">
        <v>234</v>
      </c>
      <c r="J1103" s="245" t="s">
        <v>234</v>
      </c>
      <c r="K1103" s="245" t="s">
        <v>234</v>
      </c>
      <c r="L1103" s="245" t="s">
        <v>234</v>
      </c>
      <c r="M1103" s="245" t="s">
        <v>233</v>
      </c>
      <c r="N1103" s="245" t="s">
        <v>233</v>
      </c>
      <c r="O1103" s="245" t="s">
        <v>233</v>
      </c>
      <c r="P1103" s="245" t="s">
        <v>233</v>
      </c>
      <c r="Q1103" s="245" t="s">
        <v>233</v>
      </c>
      <c r="R1103" s="245" t="s">
        <v>406</v>
      </c>
      <c r="S1103" s="245" t="s">
        <v>406</v>
      </c>
      <c r="T1103" s="245" t="s">
        <v>406</v>
      </c>
      <c r="U1103" s="245" t="s">
        <v>406</v>
      </c>
      <c r="V1103" s="245" t="s">
        <v>406</v>
      </c>
      <c r="W1103" s="245" t="s">
        <v>406</v>
      </c>
      <c r="X1103" s="245" t="s">
        <v>406</v>
      </c>
      <c r="Y1103" s="245" t="s">
        <v>406</v>
      </c>
      <c r="Z1103" s="245" t="s">
        <v>406</v>
      </c>
      <c r="AA1103" s="245" t="s">
        <v>406</v>
      </c>
      <c r="AB1103" s="245" t="s">
        <v>406</v>
      </c>
      <c r="AC1103" s="245" t="s">
        <v>406</v>
      </c>
      <c r="AD1103" s="245" t="s">
        <v>406</v>
      </c>
      <c r="AE1103" s="245" t="s">
        <v>406</v>
      </c>
      <c r="AF1103" s="245" t="s">
        <v>406</v>
      </c>
      <c r="AG1103" s="245" t="s">
        <v>406</v>
      </c>
      <c r="AH1103" s="245" t="s">
        <v>406</v>
      </c>
      <c r="AI1103" s="245" t="s">
        <v>406</v>
      </c>
      <c r="AJ1103" s="245" t="s">
        <v>406</v>
      </c>
      <c r="AK1103" s="245" t="s">
        <v>406</v>
      </c>
      <c r="AL1103" s="245" t="s">
        <v>406</v>
      </c>
      <c r="AM1103" s="245" t="s">
        <v>406</v>
      </c>
      <c r="AN1103" s="245" t="s">
        <v>406</v>
      </c>
      <c r="AO1103" s="245" t="s">
        <v>406</v>
      </c>
      <c r="AP1103" s="245" t="s">
        <v>406</v>
      </c>
    </row>
    <row r="1104" spans="1:42" x14ac:dyDescent="0.3">
      <c r="A1104" s="245">
        <v>123523</v>
      </c>
      <c r="B1104" s="245" t="s">
        <v>551</v>
      </c>
      <c r="C1104" s="245" t="s">
        <v>233</v>
      </c>
      <c r="D1104" s="245" t="s">
        <v>234</v>
      </c>
      <c r="E1104" s="245" t="s">
        <v>234</v>
      </c>
      <c r="F1104" s="245" t="s">
        <v>234</v>
      </c>
      <c r="G1104" s="245" t="s">
        <v>233</v>
      </c>
      <c r="H1104" s="245" t="s">
        <v>233</v>
      </c>
      <c r="I1104" s="245" t="s">
        <v>234</v>
      </c>
      <c r="J1104" s="245" t="s">
        <v>234</v>
      </c>
      <c r="K1104" s="245" t="s">
        <v>234</v>
      </c>
      <c r="L1104" s="245" t="s">
        <v>234</v>
      </c>
      <c r="M1104" s="245" t="s">
        <v>233</v>
      </c>
      <c r="N1104" s="245" t="s">
        <v>233</v>
      </c>
      <c r="O1104" s="245" t="s">
        <v>233</v>
      </c>
      <c r="P1104" s="245" t="s">
        <v>233</v>
      </c>
      <c r="Q1104" s="245" t="s">
        <v>233</v>
      </c>
      <c r="R1104" s="245" t="s">
        <v>406</v>
      </c>
      <c r="S1104" s="245" t="s">
        <v>406</v>
      </c>
      <c r="T1104" s="245" t="s">
        <v>406</v>
      </c>
      <c r="U1104" s="245" t="s">
        <v>406</v>
      </c>
      <c r="V1104" s="245" t="s">
        <v>406</v>
      </c>
      <c r="W1104" s="245" t="s">
        <v>406</v>
      </c>
      <c r="X1104" s="245" t="s">
        <v>406</v>
      </c>
      <c r="Y1104" s="245" t="s">
        <v>406</v>
      </c>
      <c r="Z1104" s="245" t="s">
        <v>406</v>
      </c>
      <c r="AA1104" s="245" t="s">
        <v>406</v>
      </c>
      <c r="AB1104" s="245" t="s">
        <v>406</v>
      </c>
      <c r="AC1104" s="245" t="s">
        <v>406</v>
      </c>
      <c r="AD1104" s="245" t="s">
        <v>406</v>
      </c>
      <c r="AE1104" s="245" t="s">
        <v>406</v>
      </c>
      <c r="AF1104" s="245" t="s">
        <v>406</v>
      </c>
      <c r="AG1104" s="245" t="s">
        <v>406</v>
      </c>
      <c r="AH1104" s="245" t="s">
        <v>406</v>
      </c>
      <c r="AI1104" s="245" t="s">
        <v>406</v>
      </c>
      <c r="AJ1104" s="245" t="s">
        <v>406</v>
      </c>
      <c r="AK1104" s="245" t="s">
        <v>406</v>
      </c>
      <c r="AL1104" s="245" t="s">
        <v>406</v>
      </c>
      <c r="AM1104" s="245" t="s">
        <v>406</v>
      </c>
      <c r="AN1104" s="245" t="s">
        <v>406</v>
      </c>
      <c r="AO1104" s="245" t="s">
        <v>406</v>
      </c>
      <c r="AP1104" s="245" t="s">
        <v>406</v>
      </c>
    </row>
    <row r="1105" spans="1:42" x14ac:dyDescent="0.3">
      <c r="A1105" s="245">
        <v>123524</v>
      </c>
      <c r="B1105" s="245" t="s">
        <v>551</v>
      </c>
      <c r="C1105" s="245" t="s">
        <v>234</v>
      </c>
      <c r="D1105" s="245" t="s">
        <v>234</v>
      </c>
      <c r="E1105" s="245" t="s">
        <v>232</v>
      </c>
      <c r="F1105" s="245" t="s">
        <v>234</v>
      </c>
      <c r="G1105" s="245" t="s">
        <v>234</v>
      </c>
      <c r="H1105" s="245" t="s">
        <v>234</v>
      </c>
      <c r="I1105" s="245" t="s">
        <v>234</v>
      </c>
      <c r="J1105" s="245" t="s">
        <v>234</v>
      </c>
      <c r="K1105" s="245" t="s">
        <v>234</v>
      </c>
      <c r="L1105" s="245" t="s">
        <v>234</v>
      </c>
      <c r="M1105" s="245" t="s">
        <v>233</v>
      </c>
      <c r="N1105" s="245" t="s">
        <v>233</v>
      </c>
      <c r="O1105" s="245" t="s">
        <v>233</v>
      </c>
      <c r="P1105" s="245" t="s">
        <v>233</v>
      </c>
      <c r="Q1105" s="245" t="s">
        <v>233</v>
      </c>
      <c r="R1105" s="245" t="s">
        <v>406</v>
      </c>
      <c r="S1105" s="245" t="s">
        <v>406</v>
      </c>
      <c r="T1105" s="245" t="s">
        <v>406</v>
      </c>
      <c r="U1105" s="245" t="s">
        <v>406</v>
      </c>
      <c r="V1105" s="245" t="s">
        <v>406</v>
      </c>
      <c r="W1105" s="245" t="s">
        <v>406</v>
      </c>
      <c r="X1105" s="245" t="s">
        <v>406</v>
      </c>
      <c r="Y1105" s="245" t="s">
        <v>406</v>
      </c>
      <c r="Z1105" s="245" t="s">
        <v>406</v>
      </c>
      <c r="AA1105" s="245" t="s">
        <v>406</v>
      </c>
      <c r="AB1105" s="245" t="s">
        <v>406</v>
      </c>
      <c r="AC1105" s="245" t="s">
        <v>406</v>
      </c>
      <c r="AD1105" s="245" t="s">
        <v>406</v>
      </c>
      <c r="AE1105" s="245" t="s">
        <v>406</v>
      </c>
      <c r="AF1105" s="245" t="s">
        <v>406</v>
      </c>
      <c r="AG1105" s="245" t="s">
        <v>406</v>
      </c>
      <c r="AH1105" s="245" t="s">
        <v>406</v>
      </c>
      <c r="AI1105" s="245" t="s">
        <v>406</v>
      </c>
      <c r="AJ1105" s="245" t="s">
        <v>406</v>
      </c>
      <c r="AK1105" s="245" t="s">
        <v>406</v>
      </c>
      <c r="AL1105" s="245" t="s">
        <v>406</v>
      </c>
      <c r="AM1105" s="245" t="s">
        <v>406</v>
      </c>
      <c r="AN1105" s="245" t="s">
        <v>406</v>
      </c>
      <c r="AO1105" s="245" t="s">
        <v>406</v>
      </c>
      <c r="AP1105" s="245" t="s">
        <v>406</v>
      </c>
    </row>
    <row r="1106" spans="1:42" x14ac:dyDescent="0.3">
      <c r="A1106" s="245">
        <v>123525</v>
      </c>
      <c r="B1106" s="245" t="s">
        <v>551</v>
      </c>
      <c r="C1106" s="245" t="s">
        <v>232</v>
      </c>
      <c r="D1106" s="245" t="s">
        <v>234</v>
      </c>
      <c r="E1106" s="245" t="s">
        <v>234</v>
      </c>
      <c r="F1106" s="245" t="s">
        <v>234</v>
      </c>
      <c r="G1106" s="245" t="s">
        <v>233</v>
      </c>
      <c r="H1106" s="245" t="s">
        <v>234</v>
      </c>
      <c r="I1106" s="245" t="s">
        <v>234</v>
      </c>
      <c r="J1106" s="245" t="s">
        <v>233</v>
      </c>
      <c r="K1106" s="245" t="s">
        <v>234</v>
      </c>
      <c r="L1106" s="245" t="s">
        <v>234</v>
      </c>
      <c r="M1106" s="245" t="s">
        <v>233</v>
      </c>
      <c r="N1106" s="245" t="s">
        <v>233</v>
      </c>
      <c r="O1106" s="245" t="s">
        <v>233</v>
      </c>
      <c r="P1106" s="245" t="s">
        <v>233</v>
      </c>
      <c r="Q1106" s="245" t="s">
        <v>233</v>
      </c>
      <c r="R1106" s="245" t="s">
        <v>406</v>
      </c>
      <c r="S1106" s="245" t="s">
        <v>406</v>
      </c>
      <c r="T1106" s="245" t="s">
        <v>406</v>
      </c>
      <c r="U1106" s="245" t="s">
        <v>406</v>
      </c>
      <c r="V1106" s="245" t="s">
        <v>406</v>
      </c>
      <c r="W1106" s="245" t="s">
        <v>406</v>
      </c>
      <c r="X1106" s="245" t="s">
        <v>406</v>
      </c>
      <c r="Y1106" s="245" t="s">
        <v>406</v>
      </c>
      <c r="Z1106" s="245" t="s">
        <v>406</v>
      </c>
      <c r="AA1106" s="245" t="s">
        <v>406</v>
      </c>
      <c r="AB1106" s="245" t="s">
        <v>406</v>
      </c>
      <c r="AC1106" s="245" t="s">
        <v>406</v>
      </c>
      <c r="AD1106" s="245" t="s">
        <v>406</v>
      </c>
      <c r="AE1106" s="245" t="s">
        <v>406</v>
      </c>
      <c r="AF1106" s="245" t="s">
        <v>406</v>
      </c>
      <c r="AG1106" s="245" t="s">
        <v>406</v>
      </c>
      <c r="AH1106" s="245" t="s">
        <v>406</v>
      </c>
      <c r="AI1106" s="245" t="s">
        <v>406</v>
      </c>
      <c r="AJ1106" s="245" t="s">
        <v>406</v>
      </c>
      <c r="AK1106" s="245" t="s">
        <v>406</v>
      </c>
      <c r="AL1106" s="245" t="s">
        <v>406</v>
      </c>
      <c r="AM1106" s="245" t="s">
        <v>406</v>
      </c>
      <c r="AN1106" s="245" t="s">
        <v>406</v>
      </c>
      <c r="AO1106" s="245" t="s">
        <v>406</v>
      </c>
      <c r="AP1106" s="245" t="s">
        <v>406</v>
      </c>
    </row>
    <row r="1107" spans="1:42" x14ac:dyDescent="0.3">
      <c r="A1107" s="245">
        <v>123526</v>
      </c>
      <c r="B1107" s="245" t="s">
        <v>551</v>
      </c>
      <c r="C1107" s="245" t="s">
        <v>234</v>
      </c>
      <c r="D1107" s="245" t="s">
        <v>234</v>
      </c>
      <c r="E1107" s="245" t="s">
        <v>234</v>
      </c>
      <c r="F1107" s="245" t="s">
        <v>234</v>
      </c>
      <c r="G1107" s="245" t="s">
        <v>232</v>
      </c>
      <c r="H1107" s="245" t="s">
        <v>233</v>
      </c>
      <c r="I1107" s="245" t="s">
        <v>233</v>
      </c>
      <c r="J1107" s="245" t="s">
        <v>234</v>
      </c>
      <c r="K1107" s="245" t="s">
        <v>234</v>
      </c>
      <c r="L1107" s="245" t="s">
        <v>234</v>
      </c>
      <c r="M1107" s="245" t="s">
        <v>233</v>
      </c>
      <c r="N1107" s="245" t="s">
        <v>233</v>
      </c>
      <c r="O1107" s="245" t="s">
        <v>233</v>
      </c>
      <c r="P1107" s="245" t="s">
        <v>233</v>
      </c>
      <c r="Q1107" s="245" t="s">
        <v>233</v>
      </c>
      <c r="R1107" s="245" t="s">
        <v>406</v>
      </c>
      <c r="S1107" s="245" t="s">
        <v>406</v>
      </c>
      <c r="T1107" s="245" t="s">
        <v>406</v>
      </c>
      <c r="U1107" s="245" t="s">
        <v>406</v>
      </c>
      <c r="V1107" s="245" t="s">
        <v>406</v>
      </c>
      <c r="W1107" s="245" t="s">
        <v>406</v>
      </c>
      <c r="X1107" s="245" t="s">
        <v>406</v>
      </c>
      <c r="Y1107" s="245" t="s">
        <v>406</v>
      </c>
      <c r="Z1107" s="245" t="s">
        <v>406</v>
      </c>
      <c r="AA1107" s="245" t="s">
        <v>406</v>
      </c>
      <c r="AB1107" s="245" t="s">
        <v>406</v>
      </c>
      <c r="AC1107" s="245" t="s">
        <v>406</v>
      </c>
      <c r="AD1107" s="245" t="s">
        <v>406</v>
      </c>
      <c r="AE1107" s="245" t="s">
        <v>406</v>
      </c>
      <c r="AF1107" s="245" t="s">
        <v>406</v>
      </c>
      <c r="AG1107" s="245" t="s">
        <v>406</v>
      </c>
      <c r="AH1107" s="245" t="s">
        <v>406</v>
      </c>
      <c r="AI1107" s="245" t="s">
        <v>406</v>
      </c>
      <c r="AJ1107" s="245" t="s">
        <v>406</v>
      </c>
      <c r="AK1107" s="245" t="s">
        <v>406</v>
      </c>
      <c r="AL1107" s="245" t="s">
        <v>406</v>
      </c>
      <c r="AM1107" s="245" t="s">
        <v>406</v>
      </c>
      <c r="AN1107" s="245" t="s">
        <v>406</v>
      </c>
      <c r="AO1107" s="245" t="s">
        <v>406</v>
      </c>
      <c r="AP1107" s="245" t="s">
        <v>406</v>
      </c>
    </row>
    <row r="1108" spans="1:42" x14ac:dyDescent="0.3">
      <c r="A1108" s="245">
        <v>123528</v>
      </c>
      <c r="B1108" s="245" t="s">
        <v>551</v>
      </c>
      <c r="C1108" s="245" t="s">
        <v>232</v>
      </c>
      <c r="D1108" s="245" t="s">
        <v>234</v>
      </c>
      <c r="E1108" s="245" t="s">
        <v>234</v>
      </c>
      <c r="F1108" s="245" t="s">
        <v>234</v>
      </c>
      <c r="G1108" s="245" t="s">
        <v>234</v>
      </c>
      <c r="H1108" s="245" t="s">
        <v>234</v>
      </c>
      <c r="I1108" s="245" t="s">
        <v>234</v>
      </c>
      <c r="J1108" s="245" t="s">
        <v>234</v>
      </c>
      <c r="K1108" s="245" t="s">
        <v>234</v>
      </c>
      <c r="L1108" s="245" t="s">
        <v>234</v>
      </c>
      <c r="M1108" s="245" t="s">
        <v>233</v>
      </c>
      <c r="N1108" s="245" t="s">
        <v>233</v>
      </c>
      <c r="O1108" s="245" t="s">
        <v>233</v>
      </c>
      <c r="P1108" s="245" t="s">
        <v>233</v>
      </c>
      <c r="Q1108" s="245" t="s">
        <v>233</v>
      </c>
      <c r="R1108" s="245" t="s">
        <v>406</v>
      </c>
      <c r="S1108" s="245" t="s">
        <v>406</v>
      </c>
      <c r="T1108" s="245" t="s">
        <v>406</v>
      </c>
      <c r="U1108" s="245" t="s">
        <v>406</v>
      </c>
      <c r="V1108" s="245" t="s">
        <v>406</v>
      </c>
      <c r="W1108" s="245" t="s">
        <v>406</v>
      </c>
      <c r="X1108" s="245" t="s">
        <v>406</v>
      </c>
      <c r="Y1108" s="245" t="s">
        <v>406</v>
      </c>
      <c r="Z1108" s="245" t="s">
        <v>406</v>
      </c>
      <c r="AA1108" s="245" t="s">
        <v>406</v>
      </c>
      <c r="AB1108" s="245" t="s">
        <v>406</v>
      </c>
      <c r="AC1108" s="245" t="s">
        <v>406</v>
      </c>
      <c r="AD1108" s="245" t="s">
        <v>406</v>
      </c>
      <c r="AE1108" s="245" t="s">
        <v>406</v>
      </c>
      <c r="AF1108" s="245" t="s">
        <v>406</v>
      </c>
      <c r="AG1108" s="245" t="s">
        <v>406</v>
      </c>
      <c r="AH1108" s="245" t="s">
        <v>406</v>
      </c>
      <c r="AI1108" s="245" t="s">
        <v>406</v>
      </c>
      <c r="AJ1108" s="245" t="s">
        <v>406</v>
      </c>
      <c r="AK1108" s="245" t="s">
        <v>406</v>
      </c>
      <c r="AL1108" s="245" t="s">
        <v>406</v>
      </c>
      <c r="AM1108" s="245" t="s">
        <v>406</v>
      </c>
      <c r="AN1108" s="245" t="s">
        <v>406</v>
      </c>
      <c r="AO1108" s="245" t="s">
        <v>406</v>
      </c>
      <c r="AP1108" s="245" t="s">
        <v>406</v>
      </c>
    </row>
    <row r="1109" spans="1:42" x14ac:dyDescent="0.3">
      <c r="A1109" s="245">
        <v>123529</v>
      </c>
      <c r="B1109" s="245" t="s">
        <v>551</v>
      </c>
      <c r="C1109" s="245" t="s">
        <v>234</v>
      </c>
      <c r="D1109" s="245" t="s">
        <v>232</v>
      </c>
      <c r="E1109" s="245" t="s">
        <v>232</v>
      </c>
      <c r="F1109" s="245" t="s">
        <v>234</v>
      </c>
      <c r="G1109" s="245" t="s">
        <v>234</v>
      </c>
      <c r="H1109" s="245" t="s">
        <v>234</v>
      </c>
      <c r="I1109" s="245" t="s">
        <v>234</v>
      </c>
      <c r="J1109" s="245" t="s">
        <v>234</v>
      </c>
      <c r="K1109" s="245" t="s">
        <v>234</v>
      </c>
      <c r="L1109" s="245" t="s">
        <v>234</v>
      </c>
      <c r="M1109" s="245" t="s">
        <v>233</v>
      </c>
      <c r="N1109" s="245" t="s">
        <v>233</v>
      </c>
      <c r="O1109" s="245" t="s">
        <v>233</v>
      </c>
      <c r="P1109" s="245" t="s">
        <v>233</v>
      </c>
      <c r="Q1109" s="245" t="s">
        <v>233</v>
      </c>
      <c r="R1109" s="245" t="s">
        <v>406</v>
      </c>
      <c r="S1109" s="245" t="s">
        <v>406</v>
      </c>
      <c r="T1109" s="245" t="s">
        <v>406</v>
      </c>
      <c r="U1109" s="245" t="s">
        <v>406</v>
      </c>
      <c r="V1109" s="245" t="s">
        <v>406</v>
      </c>
      <c r="W1109" s="245" t="s">
        <v>406</v>
      </c>
      <c r="X1109" s="245" t="s">
        <v>406</v>
      </c>
      <c r="Y1109" s="245" t="s">
        <v>406</v>
      </c>
      <c r="Z1109" s="245" t="s">
        <v>406</v>
      </c>
      <c r="AA1109" s="245" t="s">
        <v>406</v>
      </c>
      <c r="AB1109" s="245" t="s">
        <v>406</v>
      </c>
      <c r="AC1109" s="245" t="s">
        <v>406</v>
      </c>
      <c r="AD1109" s="245" t="s">
        <v>406</v>
      </c>
      <c r="AE1109" s="245" t="s">
        <v>406</v>
      </c>
      <c r="AF1109" s="245" t="s">
        <v>406</v>
      </c>
      <c r="AG1109" s="245" t="s">
        <v>406</v>
      </c>
      <c r="AH1109" s="245" t="s">
        <v>406</v>
      </c>
      <c r="AI1109" s="245" t="s">
        <v>406</v>
      </c>
      <c r="AJ1109" s="245" t="s">
        <v>406</v>
      </c>
      <c r="AK1109" s="245" t="s">
        <v>406</v>
      </c>
      <c r="AL1109" s="245" t="s">
        <v>406</v>
      </c>
      <c r="AM1109" s="245" t="s">
        <v>406</v>
      </c>
      <c r="AN1109" s="245" t="s">
        <v>406</v>
      </c>
      <c r="AO1109" s="245" t="s">
        <v>406</v>
      </c>
      <c r="AP1109" s="245" t="s">
        <v>406</v>
      </c>
    </row>
    <row r="1110" spans="1:42" x14ac:dyDescent="0.3">
      <c r="A1110" s="245">
        <v>123533</v>
      </c>
      <c r="B1110" s="245" t="s">
        <v>551</v>
      </c>
      <c r="C1110" s="245" t="s">
        <v>234</v>
      </c>
      <c r="D1110" s="245" t="s">
        <v>234</v>
      </c>
      <c r="E1110" s="245" t="s">
        <v>234</v>
      </c>
      <c r="F1110" s="245" t="s">
        <v>234</v>
      </c>
      <c r="G1110" s="245" t="s">
        <v>234</v>
      </c>
      <c r="H1110" s="245" t="s">
        <v>234</v>
      </c>
      <c r="I1110" s="245" t="s">
        <v>234</v>
      </c>
      <c r="J1110" s="245" t="s">
        <v>234</v>
      </c>
      <c r="K1110" s="245" t="s">
        <v>234</v>
      </c>
      <c r="L1110" s="245" t="s">
        <v>234</v>
      </c>
      <c r="M1110" s="245" t="s">
        <v>233</v>
      </c>
      <c r="N1110" s="245" t="s">
        <v>233</v>
      </c>
      <c r="O1110" s="245" t="s">
        <v>233</v>
      </c>
      <c r="P1110" s="245" t="s">
        <v>233</v>
      </c>
      <c r="Q1110" s="245" t="s">
        <v>233</v>
      </c>
      <c r="R1110" s="245" t="s">
        <v>406</v>
      </c>
      <c r="S1110" s="245" t="s">
        <v>406</v>
      </c>
      <c r="T1110" s="245" t="s">
        <v>406</v>
      </c>
      <c r="U1110" s="245" t="s">
        <v>406</v>
      </c>
      <c r="V1110" s="245" t="s">
        <v>406</v>
      </c>
      <c r="W1110" s="245" t="s">
        <v>406</v>
      </c>
      <c r="X1110" s="245" t="s">
        <v>406</v>
      </c>
      <c r="Y1110" s="245" t="s">
        <v>406</v>
      </c>
      <c r="Z1110" s="245" t="s">
        <v>406</v>
      </c>
      <c r="AA1110" s="245" t="s">
        <v>406</v>
      </c>
      <c r="AB1110" s="245" t="s">
        <v>406</v>
      </c>
      <c r="AC1110" s="245" t="s">
        <v>406</v>
      </c>
      <c r="AD1110" s="245" t="s">
        <v>406</v>
      </c>
      <c r="AE1110" s="245" t="s">
        <v>406</v>
      </c>
      <c r="AF1110" s="245" t="s">
        <v>406</v>
      </c>
      <c r="AG1110" s="245" t="s">
        <v>406</v>
      </c>
      <c r="AH1110" s="245" t="s">
        <v>406</v>
      </c>
      <c r="AI1110" s="245" t="s">
        <v>406</v>
      </c>
      <c r="AJ1110" s="245" t="s">
        <v>406</v>
      </c>
      <c r="AK1110" s="245" t="s">
        <v>406</v>
      </c>
      <c r="AL1110" s="245" t="s">
        <v>406</v>
      </c>
      <c r="AM1110" s="245" t="s">
        <v>406</v>
      </c>
      <c r="AN1110" s="245" t="s">
        <v>406</v>
      </c>
      <c r="AO1110" s="245" t="s">
        <v>406</v>
      </c>
      <c r="AP1110" s="245" t="s">
        <v>406</v>
      </c>
    </row>
    <row r="1111" spans="1:42" x14ac:dyDescent="0.3">
      <c r="A1111" s="245">
        <v>123534</v>
      </c>
      <c r="B1111" s="245" t="s">
        <v>551</v>
      </c>
      <c r="C1111" s="245" t="s">
        <v>234</v>
      </c>
      <c r="D1111" s="245" t="s">
        <v>234</v>
      </c>
      <c r="E1111" s="245" t="s">
        <v>234</v>
      </c>
      <c r="F1111" s="245" t="s">
        <v>234</v>
      </c>
      <c r="G1111" s="245" t="s">
        <v>234</v>
      </c>
      <c r="H1111" s="245" t="s">
        <v>234</v>
      </c>
      <c r="I1111" s="245" t="s">
        <v>234</v>
      </c>
      <c r="J1111" s="245" t="s">
        <v>234</v>
      </c>
      <c r="K1111" s="245" t="s">
        <v>234</v>
      </c>
      <c r="L1111" s="245" t="s">
        <v>234</v>
      </c>
      <c r="M1111" s="245" t="s">
        <v>233</v>
      </c>
      <c r="N1111" s="245" t="s">
        <v>233</v>
      </c>
      <c r="O1111" s="245" t="s">
        <v>233</v>
      </c>
      <c r="P1111" s="245" t="s">
        <v>233</v>
      </c>
      <c r="Q1111" s="245" t="s">
        <v>233</v>
      </c>
      <c r="R1111" s="245" t="s">
        <v>406</v>
      </c>
      <c r="S1111" s="245" t="s">
        <v>406</v>
      </c>
      <c r="T1111" s="245" t="s">
        <v>406</v>
      </c>
      <c r="U1111" s="245" t="s">
        <v>406</v>
      </c>
      <c r="V1111" s="245" t="s">
        <v>406</v>
      </c>
      <c r="W1111" s="245" t="s">
        <v>406</v>
      </c>
      <c r="X1111" s="245" t="s">
        <v>406</v>
      </c>
      <c r="Y1111" s="245" t="s">
        <v>406</v>
      </c>
      <c r="Z1111" s="245" t="s">
        <v>406</v>
      </c>
      <c r="AA1111" s="245" t="s">
        <v>406</v>
      </c>
      <c r="AB1111" s="245" t="s">
        <v>406</v>
      </c>
      <c r="AC1111" s="245" t="s">
        <v>406</v>
      </c>
      <c r="AD1111" s="245" t="s">
        <v>406</v>
      </c>
      <c r="AE1111" s="245" t="s">
        <v>406</v>
      </c>
      <c r="AF1111" s="245" t="s">
        <v>406</v>
      </c>
      <c r="AG1111" s="245" t="s">
        <v>406</v>
      </c>
      <c r="AH1111" s="245" t="s">
        <v>406</v>
      </c>
      <c r="AI1111" s="245" t="s">
        <v>406</v>
      </c>
      <c r="AJ1111" s="245" t="s">
        <v>406</v>
      </c>
      <c r="AK1111" s="245" t="s">
        <v>406</v>
      </c>
      <c r="AL1111" s="245" t="s">
        <v>406</v>
      </c>
      <c r="AM1111" s="245" t="s">
        <v>406</v>
      </c>
      <c r="AN1111" s="245" t="s">
        <v>406</v>
      </c>
      <c r="AO1111" s="245" t="s">
        <v>406</v>
      </c>
      <c r="AP1111" s="245" t="s">
        <v>406</v>
      </c>
    </row>
    <row r="1112" spans="1:42" x14ac:dyDescent="0.3">
      <c r="A1112" s="245">
        <v>123535</v>
      </c>
      <c r="B1112" s="245" t="s">
        <v>551</v>
      </c>
      <c r="C1112" s="245" t="s">
        <v>234</v>
      </c>
      <c r="D1112" s="245" t="s">
        <v>234</v>
      </c>
      <c r="E1112" s="245" t="s">
        <v>234</v>
      </c>
      <c r="F1112" s="245" t="s">
        <v>234</v>
      </c>
      <c r="G1112" s="245" t="s">
        <v>232</v>
      </c>
      <c r="H1112" s="245" t="s">
        <v>234</v>
      </c>
      <c r="I1112" s="245" t="s">
        <v>234</v>
      </c>
      <c r="J1112" s="245" t="s">
        <v>234</v>
      </c>
      <c r="K1112" s="245" t="s">
        <v>234</v>
      </c>
      <c r="L1112" s="245" t="s">
        <v>234</v>
      </c>
      <c r="M1112" s="245" t="s">
        <v>233</v>
      </c>
      <c r="N1112" s="245" t="s">
        <v>233</v>
      </c>
      <c r="O1112" s="245" t="s">
        <v>233</v>
      </c>
      <c r="P1112" s="245" t="s">
        <v>233</v>
      </c>
      <c r="Q1112" s="245" t="s">
        <v>233</v>
      </c>
      <c r="R1112" s="245" t="s">
        <v>406</v>
      </c>
      <c r="S1112" s="245" t="s">
        <v>406</v>
      </c>
      <c r="T1112" s="245" t="s">
        <v>406</v>
      </c>
      <c r="U1112" s="245" t="s">
        <v>406</v>
      </c>
      <c r="V1112" s="245" t="s">
        <v>406</v>
      </c>
      <c r="W1112" s="245" t="s">
        <v>406</v>
      </c>
      <c r="X1112" s="245" t="s">
        <v>406</v>
      </c>
      <c r="Y1112" s="245" t="s">
        <v>406</v>
      </c>
      <c r="Z1112" s="245" t="s">
        <v>406</v>
      </c>
      <c r="AA1112" s="245" t="s">
        <v>406</v>
      </c>
      <c r="AB1112" s="245" t="s">
        <v>406</v>
      </c>
      <c r="AC1112" s="245" t="s">
        <v>406</v>
      </c>
      <c r="AD1112" s="245" t="s">
        <v>406</v>
      </c>
      <c r="AE1112" s="245" t="s">
        <v>406</v>
      </c>
      <c r="AF1112" s="245" t="s">
        <v>406</v>
      </c>
      <c r="AG1112" s="245" t="s">
        <v>406</v>
      </c>
      <c r="AH1112" s="245" t="s">
        <v>406</v>
      </c>
      <c r="AI1112" s="245" t="s">
        <v>406</v>
      </c>
      <c r="AJ1112" s="245" t="s">
        <v>406</v>
      </c>
      <c r="AK1112" s="245" t="s">
        <v>406</v>
      </c>
      <c r="AL1112" s="245" t="s">
        <v>406</v>
      </c>
      <c r="AM1112" s="245" t="s">
        <v>406</v>
      </c>
      <c r="AN1112" s="245" t="s">
        <v>406</v>
      </c>
      <c r="AO1112" s="245" t="s">
        <v>406</v>
      </c>
      <c r="AP1112" s="245" t="s">
        <v>406</v>
      </c>
    </row>
    <row r="1113" spans="1:42" x14ac:dyDescent="0.3">
      <c r="A1113" s="245">
        <v>123536</v>
      </c>
      <c r="B1113" s="245" t="s">
        <v>551</v>
      </c>
      <c r="C1113" s="245" t="s">
        <v>234</v>
      </c>
      <c r="D1113" s="245" t="s">
        <v>234</v>
      </c>
      <c r="E1113" s="245" t="s">
        <v>234</v>
      </c>
      <c r="F1113" s="245" t="s">
        <v>234</v>
      </c>
      <c r="G1113" s="245" t="s">
        <v>234</v>
      </c>
      <c r="H1113" s="245" t="s">
        <v>234</v>
      </c>
      <c r="I1113" s="245" t="s">
        <v>234</v>
      </c>
      <c r="J1113" s="245" t="s">
        <v>234</v>
      </c>
      <c r="K1113" s="245" t="s">
        <v>234</v>
      </c>
      <c r="L1113" s="245" t="s">
        <v>234</v>
      </c>
      <c r="M1113" s="245" t="s">
        <v>233</v>
      </c>
      <c r="N1113" s="245" t="s">
        <v>233</v>
      </c>
      <c r="O1113" s="245" t="s">
        <v>233</v>
      </c>
      <c r="P1113" s="245" t="s">
        <v>233</v>
      </c>
      <c r="Q1113" s="245" t="s">
        <v>233</v>
      </c>
      <c r="R1113" s="245" t="s">
        <v>406</v>
      </c>
      <c r="S1113" s="245" t="s">
        <v>406</v>
      </c>
      <c r="T1113" s="245" t="s">
        <v>406</v>
      </c>
      <c r="U1113" s="245" t="s">
        <v>406</v>
      </c>
      <c r="V1113" s="245" t="s">
        <v>406</v>
      </c>
      <c r="W1113" s="245" t="s">
        <v>406</v>
      </c>
      <c r="X1113" s="245" t="s">
        <v>406</v>
      </c>
      <c r="Y1113" s="245" t="s">
        <v>406</v>
      </c>
      <c r="Z1113" s="245" t="s">
        <v>406</v>
      </c>
      <c r="AA1113" s="245" t="s">
        <v>406</v>
      </c>
      <c r="AB1113" s="245" t="s">
        <v>406</v>
      </c>
      <c r="AC1113" s="245" t="s">
        <v>406</v>
      </c>
      <c r="AD1113" s="245" t="s">
        <v>406</v>
      </c>
      <c r="AE1113" s="245" t="s">
        <v>406</v>
      </c>
      <c r="AF1113" s="245" t="s">
        <v>406</v>
      </c>
      <c r="AG1113" s="245" t="s">
        <v>406</v>
      </c>
      <c r="AH1113" s="245" t="s">
        <v>406</v>
      </c>
      <c r="AI1113" s="245" t="s">
        <v>406</v>
      </c>
      <c r="AJ1113" s="245" t="s">
        <v>406</v>
      </c>
      <c r="AK1113" s="245" t="s">
        <v>406</v>
      </c>
      <c r="AL1113" s="245" t="s">
        <v>406</v>
      </c>
      <c r="AM1113" s="245" t="s">
        <v>406</v>
      </c>
      <c r="AN1113" s="245" t="s">
        <v>406</v>
      </c>
      <c r="AO1113" s="245" t="s">
        <v>406</v>
      </c>
      <c r="AP1113" s="245" t="s">
        <v>406</v>
      </c>
    </row>
    <row r="1114" spans="1:42" x14ac:dyDescent="0.3">
      <c r="A1114" s="245">
        <v>123539</v>
      </c>
      <c r="B1114" s="245" t="s">
        <v>551</v>
      </c>
      <c r="C1114" s="245" t="s">
        <v>234</v>
      </c>
      <c r="D1114" s="245" t="s">
        <v>234</v>
      </c>
      <c r="E1114" s="245" t="s">
        <v>232</v>
      </c>
      <c r="F1114" s="245" t="s">
        <v>233</v>
      </c>
      <c r="G1114" s="245" t="s">
        <v>233</v>
      </c>
      <c r="H1114" s="245" t="s">
        <v>234</v>
      </c>
      <c r="I1114" s="245" t="s">
        <v>234</v>
      </c>
      <c r="J1114" s="245" t="s">
        <v>234</v>
      </c>
      <c r="K1114" s="245" t="s">
        <v>233</v>
      </c>
      <c r="L1114" s="245" t="s">
        <v>233</v>
      </c>
      <c r="M1114" s="245" t="s">
        <v>233</v>
      </c>
      <c r="N1114" s="245" t="s">
        <v>233</v>
      </c>
      <c r="O1114" s="245" t="s">
        <v>233</v>
      </c>
      <c r="P1114" s="245" t="s">
        <v>233</v>
      </c>
      <c r="Q1114" s="245" t="s">
        <v>233</v>
      </c>
      <c r="R1114" s="245" t="s">
        <v>406</v>
      </c>
      <c r="S1114" s="245" t="s">
        <v>406</v>
      </c>
      <c r="T1114" s="245" t="s">
        <v>406</v>
      </c>
      <c r="U1114" s="245" t="s">
        <v>406</v>
      </c>
      <c r="V1114" s="245" t="s">
        <v>406</v>
      </c>
      <c r="W1114" s="245" t="s">
        <v>406</v>
      </c>
      <c r="X1114" s="245" t="s">
        <v>406</v>
      </c>
      <c r="Y1114" s="245" t="s">
        <v>406</v>
      </c>
      <c r="Z1114" s="245" t="s">
        <v>406</v>
      </c>
      <c r="AA1114" s="245" t="s">
        <v>406</v>
      </c>
      <c r="AB1114" s="245" t="s">
        <v>406</v>
      </c>
      <c r="AC1114" s="245" t="s">
        <v>406</v>
      </c>
      <c r="AD1114" s="245" t="s">
        <v>406</v>
      </c>
      <c r="AE1114" s="245" t="s">
        <v>406</v>
      </c>
      <c r="AF1114" s="245" t="s">
        <v>406</v>
      </c>
      <c r="AG1114" s="245" t="s">
        <v>406</v>
      </c>
      <c r="AH1114" s="245" t="s">
        <v>406</v>
      </c>
      <c r="AI1114" s="245" t="s">
        <v>406</v>
      </c>
      <c r="AJ1114" s="245" t="s">
        <v>406</v>
      </c>
      <c r="AK1114" s="245" t="s">
        <v>406</v>
      </c>
      <c r="AL1114" s="245" t="s">
        <v>406</v>
      </c>
      <c r="AM1114" s="245" t="s">
        <v>406</v>
      </c>
      <c r="AN1114" s="245" t="s">
        <v>406</v>
      </c>
      <c r="AO1114" s="245" t="s">
        <v>406</v>
      </c>
      <c r="AP1114" s="245" t="s">
        <v>406</v>
      </c>
    </row>
    <row r="1115" spans="1:42" x14ac:dyDescent="0.3">
      <c r="A1115" s="245">
        <v>123541</v>
      </c>
      <c r="B1115" s="245" t="s">
        <v>551</v>
      </c>
      <c r="C1115" s="245" t="s">
        <v>234</v>
      </c>
      <c r="D1115" s="245" t="s">
        <v>234</v>
      </c>
      <c r="E1115" s="245" t="s">
        <v>234</v>
      </c>
      <c r="F1115" s="245" t="s">
        <v>234</v>
      </c>
      <c r="G1115" s="245" t="s">
        <v>234</v>
      </c>
      <c r="H1115" s="245" t="s">
        <v>234</v>
      </c>
      <c r="I1115" s="245" t="s">
        <v>234</v>
      </c>
      <c r="J1115" s="245" t="s">
        <v>234</v>
      </c>
      <c r="K1115" s="245" t="s">
        <v>234</v>
      </c>
      <c r="L1115" s="245" t="s">
        <v>234</v>
      </c>
      <c r="M1115" s="245" t="s">
        <v>233</v>
      </c>
      <c r="N1115" s="245" t="s">
        <v>233</v>
      </c>
      <c r="O1115" s="245" t="s">
        <v>233</v>
      </c>
      <c r="P1115" s="245" t="s">
        <v>233</v>
      </c>
      <c r="Q1115" s="245" t="s">
        <v>233</v>
      </c>
      <c r="R1115" s="245" t="s">
        <v>406</v>
      </c>
      <c r="S1115" s="245" t="s">
        <v>406</v>
      </c>
      <c r="T1115" s="245" t="s">
        <v>406</v>
      </c>
      <c r="U1115" s="245" t="s">
        <v>406</v>
      </c>
      <c r="V1115" s="245" t="s">
        <v>406</v>
      </c>
      <c r="W1115" s="245" t="s">
        <v>406</v>
      </c>
      <c r="X1115" s="245" t="s">
        <v>406</v>
      </c>
      <c r="Y1115" s="245" t="s">
        <v>406</v>
      </c>
      <c r="Z1115" s="245" t="s">
        <v>406</v>
      </c>
      <c r="AA1115" s="245" t="s">
        <v>406</v>
      </c>
      <c r="AB1115" s="245" t="s">
        <v>406</v>
      </c>
      <c r="AC1115" s="245" t="s">
        <v>406</v>
      </c>
      <c r="AD1115" s="245" t="s">
        <v>406</v>
      </c>
      <c r="AE1115" s="245" t="s">
        <v>406</v>
      </c>
      <c r="AF1115" s="245" t="s">
        <v>406</v>
      </c>
      <c r="AG1115" s="245" t="s">
        <v>406</v>
      </c>
      <c r="AH1115" s="245" t="s">
        <v>406</v>
      </c>
      <c r="AI1115" s="245" t="s">
        <v>406</v>
      </c>
      <c r="AJ1115" s="245" t="s">
        <v>406</v>
      </c>
      <c r="AK1115" s="245" t="s">
        <v>406</v>
      </c>
      <c r="AL1115" s="245" t="s">
        <v>406</v>
      </c>
      <c r="AM1115" s="245" t="s">
        <v>406</v>
      </c>
      <c r="AN1115" s="245" t="s">
        <v>406</v>
      </c>
      <c r="AO1115" s="245" t="s">
        <v>406</v>
      </c>
      <c r="AP1115" s="245" t="s">
        <v>406</v>
      </c>
    </row>
    <row r="1116" spans="1:42" x14ac:dyDescent="0.3">
      <c r="A1116" s="245">
        <v>123544</v>
      </c>
      <c r="B1116" s="245" t="s">
        <v>551</v>
      </c>
      <c r="C1116" s="245" t="s">
        <v>234</v>
      </c>
      <c r="D1116" s="245" t="s">
        <v>234</v>
      </c>
      <c r="E1116" s="245" t="s">
        <v>234</v>
      </c>
      <c r="F1116" s="245" t="s">
        <v>234</v>
      </c>
      <c r="G1116" s="245" t="s">
        <v>234</v>
      </c>
      <c r="H1116" s="245" t="s">
        <v>234</v>
      </c>
      <c r="I1116" s="245" t="s">
        <v>234</v>
      </c>
      <c r="J1116" s="245" t="s">
        <v>234</v>
      </c>
      <c r="K1116" s="245" t="s">
        <v>234</v>
      </c>
      <c r="L1116" s="245" t="s">
        <v>234</v>
      </c>
      <c r="M1116" s="245" t="s">
        <v>233</v>
      </c>
      <c r="N1116" s="245" t="s">
        <v>233</v>
      </c>
      <c r="O1116" s="245" t="s">
        <v>233</v>
      </c>
      <c r="P1116" s="245" t="s">
        <v>233</v>
      </c>
      <c r="Q1116" s="245" t="s">
        <v>233</v>
      </c>
      <c r="R1116" s="245" t="s">
        <v>406</v>
      </c>
      <c r="S1116" s="245" t="s">
        <v>406</v>
      </c>
      <c r="T1116" s="245" t="s">
        <v>406</v>
      </c>
      <c r="U1116" s="245" t="s">
        <v>406</v>
      </c>
      <c r="V1116" s="245" t="s">
        <v>406</v>
      </c>
      <c r="W1116" s="245" t="s">
        <v>406</v>
      </c>
      <c r="X1116" s="245" t="s">
        <v>406</v>
      </c>
      <c r="Y1116" s="245" t="s">
        <v>406</v>
      </c>
      <c r="Z1116" s="245" t="s">
        <v>406</v>
      </c>
      <c r="AA1116" s="245" t="s">
        <v>406</v>
      </c>
      <c r="AB1116" s="245" t="s">
        <v>406</v>
      </c>
      <c r="AC1116" s="245" t="s">
        <v>406</v>
      </c>
      <c r="AD1116" s="245" t="s">
        <v>406</v>
      </c>
      <c r="AE1116" s="245" t="s">
        <v>406</v>
      </c>
      <c r="AF1116" s="245" t="s">
        <v>406</v>
      </c>
      <c r="AG1116" s="245" t="s">
        <v>406</v>
      </c>
      <c r="AH1116" s="245" t="s">
        <v>406</v>
      </c>
      <c r="AI1116" s="245" t="s">
        <v>406</v>
      </c>
      <c r="AJ1116" s="245" t="s">
        <v>406</v>
      </c>
      <c r="AK1116" s="245" t="s">
        <v>406</v>
      </c>
      <c r="AL1116" s="245" t="s">
        <v>406</v>
      </c>
      <c r="AM1116" s="245" t="s">
        <v>406</v>
      </c>
      <c r="AN1116" s="245" t="s">
        <v>406</v>
      </c>
      <c r="AO1116" s="245" t="s">
        <v>406</v>
      </c>
      <c r="AP1116" s="245" t="s">
        <v>406</v>
      </c>
    </row>
    <row r="1117" spans="1:42" x14ac:dyDescent="0.3">
      <c r="A1117" s="245">
        <v>123546</v>
      </c>
      <c r="B1117" s="245" t="s">
        <v>551</v>
      </c>
      <c r="C1117" s="245" t="s">
        <v>234</v>
      </c>
      <c r="D1117" s="245" t="s">
        <v>234</v>
      </c>
      <c r="E1117" s="245" t="s">
        <v>234</v>
      </c>
      <c r="F1117" s="245" t="s">
        <v>234</v>
      </c>
      <c r="G1117" s="245" t="s">
        <v>234</v>
      </c>
      <c r="H1117" s="245" t="s">
        <v>234</v>
      </c>
      <c r="I1117" s="245" t="s">
        <v>234</v>
      </c>
      <c r="J1117" s="245" t="s">
        <v>234</v>
      </c>
      <c r="K1117" s="245" t="s">
        <v>234</v>
      </c>
      <c r="L1117" s="245" t="s">
        <v>234</v>
      </c>
      <c r="M1117" s="245" t="s">
        <v>233</v>
      </c>
      <c r="N1117" s="245" t="s">
        <v>233</v>
      </c>
      <c r="O1117" s="245" t="s">
        <v>233</v>
      </c>
      <c r="P1117" s="245" t="s">
        <v>233</v>
      </c>
      <c r="Q1117" s="245" t="s">
        <v>233</v>
      </c>
      <c r="R1117" s="245" t="s">
        <v>406</v>
      </c>
      <c r="S1117" s="245" t="s">
        <v>406</v>
      </c>
      <c r="T1117" s="245" t="s">
        <v>406</v>
      </c>
      <c r="U1117" s="245" t="s">
        <v>406</v>
      </c>
      <c r="V1117" s="245" t="s">
        <v>406</v>
      </c>
      <c r="W1117" s="245" t="s">
        <v>406</v>
      </c>
      <c r="X1117" s="245" t="s">
        <v>406</v>
      </c>
      <c r="Y1117" s="245" t="s">
        <v>406</v>
      </c>
      <c r="Z1117" s="245" t="s">
        <v>406</v>
      </c>
      <c r="AA1117" s="245" t="s">
        <v>406</v>
      </c>
      <c r="AB1117" s="245" t="s">
        <v>406</v>
      </c>
      <c r="AC1117" s="245" t="s">
        <v>406</v>
      </c>
      <c r="AD1117" s="245" t="s">
        <v>406</v>
      </c>
      <c r="AE1117" s="245" t="s">
        <v>406</v>
      </c>
      <c r="AF1117" s="245" t="s">
        <v>406</v>
      </c>
      <c r="AG1117" s="245" t="s">
        <v>406</v>
      </c>
      <c r="AH1117" s="245" t="s">
        <v>406</v>
      </c>
      <c r="AI1117" s="245" t="s">
        <v>406</v>
      </c>
      <c r="AJ1117" s="245" t="s">
        <v>406</v>
      </c>
      <c r="AK1117" s="245" t="s">
        <v>406</v>
      </c>
      <c r="AL1117" s="245" t="s">
        <v>406</v>
      </c>
      <c r="AM1117" s="245" t="s">
        <v>406</v>
      </c>
      <c r="AN1117" s="245" t="s">
        <v>406</v>
      </c>
      <c r="AO1117" s="245" t="s">
        <v>406</v>
      </c>
      <c r="AP1117" s="245" t="s">
        <v>406</v>
      </c>
    </row>
    <row r="1118" spans="1:42" x14ac:dyDescent="0.3">
      <c r="A1118" s="245">
        <v>123547</v>
      </c>
      <c r="B1118" s="245" t="s">
        <v>551</v>
      </c>
      <c r="C1118" s="245" t="s">
        <v>234</v>
      </c>
      <c r="D1118" s="245" t="s">
        <v>234</v>
      </c>
      <c r="E1118" s="245" t="s">
        <v>234</v>
      </c>
      <c r="F1118" s="245" t="s">
        <v>234</v>
      </c>
      <c r="G1118" s="245" t="s">
        <v>232</v>
      </c>
      <c r="H1118" s="245" t="s">
        <v>234</v>
      </c>
      <c r="I1118" s="245" t="s">
        <v>234</v>
      </c>
      <c r="J1118" s="245" t="s">
        <v>234</v>
      </c>
      <c r="K1118" s="245" t="s">
        <v>234</v>
      </c>
      <c r="L1118" s="245" t="s">
        <v>233</v>
      </c>
      <c r="M1118" s="245" t="s">
        <v>233</v>
      </c>
      <c r="N1118" s="245" t="s">
        <v>233</v>
      </c>
      <c r="O1118" s="245" t="s">
        <v>233</v>
      </c>
      <c r="P1118" s="245" t="s">
        <v>233</v>
      </c>
      <c r="Q1118" s="245" t="s">
        <v>233</v>
      </c>
      <c r="R1118" s="245" t="s">
        <v>406</v>
      </c>
      <c r="S1118" s="245" t="s">
        <v>406</v>
      </c>
      <c r="T1118" s="245" t="s">
        <v>406</v>
      </c>
      <c r="U1118" s="245" t="s">
        <v>406</v>
      </c>
      <c r="V1118" s="245" t="s">
        <v>406</v>
      </c>
      <c r="W1118" s="245" t="s">
        <v>406</v>
      </c>
      <c r="X1118" s="245" t="s">
        <v>406</v>
      </c>
      <c r="Y1118" s="245" t="s">
        <v>406</v>
      </c>
      <c r="Z1118" s="245" t="s">
        <v>406</v>
      </c>
      <c r="AA1118" s="245" t="s">
        <v>406</v>
      </c>
      <c r="AB1118" s="245" t="s">
        <v>406</v>
      </c>
      <c r="AC1118" s="245" t="s">
        <v>406</v>
      </c>
      <c r="AD1118" s="245" t="s">
        <v>406</v>
      </c>
      <c r="AE1118" s="245" t="s">
        <v>406</v>
      </c>
      <c r="AF1118" s="245" t="s">
        <v>406</v>
      </c>
      <c r="AG1118" s="245" t="s">
        <v>406</v>
      </c>
      <c r="AH1118" s="245" t="s">
        <v>406</v>
      </c>
      <c r="AI1118" s="245" t="s">
        <v>406</v>
      </c>
      <c r="AJ1118" s="245" t="s">
        <v>406</v>
      </c>
      <c r="AK1118" s="245" t="s">
        <v>406</v>
      </c>
      <c r="AL1118" s="245" t="s">
        <v>406</v>
      </c>
      <c r="AM1118" s="245" t="s">
        <v>406</v>
      </c>
      <c r="AN1118" s="245" t="s">
        <v>406</v>
      </c>
      <c r="AO1118" s="245" t="s">
        <v>406</v>
      </c>
      <c r="AP1118" s="245" t="s">
        <v>406</v>
      </c>
    </row>
    <row r="1119" spans="1:42" x14ac:dyDescent="0.3">
      <c r="A1119" s="245">
        <v>123550</v>
      </c>
      <c r="B1119" s="245" t="s">
        <v>551</v>
      </c>
      <c r="C1119" s="245" t="s">
        <v>232</v>
      </c>
      <c r="D1119" s="245" t="s">
        <v>234</v>
      </c>
      <c r="E1119" s="245" t="s">
        <v>234</v>
      </c>
      <c r="F1119" s="245" t="s">
        <v>234</v>
      </c>
      <c r="G1119" s="245" t="s">
        <v>234</v>
      </c>
      <c r="H1119" s="245" t="s">
        <v>234</v>
      </c>
      <c r="I1119" s="245" t="s">
        <v>234</v>
      </c>
      <c r="J1119" s="245" t="s">
        <v>234</v>
      </c>
      <c r="K1119" s="245" t="s">
        <v>234</v>
      </c>
      <c r="L1119" s="245" t="s">
        <v>234</v>
      </c>
      <c r="M1119" s="245" t="s">
        <v>233</v>
      </c>
      <c r="N1119" s="245" t="s">
        <v>233</v>
      </c>
      <c r="O1119" s="245" t="s">
        <v>233</v>
      </c>
      <c r="P1119" s="245" t="s">
        <v>233</v>
      </c>
      <c r="Q1119" s="245" t="s">
        <v>233</v>
      </c>
      <c r="R1119" s="245" t="s">
        <v>406</v>
      </c>
      <c r="S1119" s="245" t="s">
        <v>406</v>
      </c>
      <c r="T1119" s="245" t="s">
        <v>406</v>
      </c>
      <c r="U1119" s="245" t="s">
        <v>406</v>
      </c>
      <c r="V1119" s="245" t="s">
        <v>406</v>
      </c>
      <c r="W1119" s="245" t="s">
        <v>406</v>
      </c>
      <c r="X1119" s="245" t="s">
        <v>406</v>
      </c>
      <c r="Y1119" s="245" t="s">
        <v>406</v>
      </c>
      <c r="Z1119" s="245" t="s">
        <v>406</v>
      </c>
      <c r="AA1119" s="245" t="s">
        <v>406</v>
      </c>
      <c r="AB1119" s="245" t="s">
        <v>406</v>
      </c>
      <c r="AC1119" s="245" t="s">
        <v>406</v>
      </c>
      <c r="AD1119" s="245" t="s">
        <v>406</v>
      </c>
      <c r="AE1119" s="245" t="s">
        <v>406</v>
      </c>
      <c r="AF1119" s="245" t="s">
        <v>406</v>
      </c>
      <c r="AG1119" s="245" t="s">
        <v>406</v>
      </c>
      <c r="AH1119" s="245" t="s">
        <v>406</v>
      </c>
      <c r="AI1119" s="245" t="s">
        <v>406</v>
      </c>
      <c r="AJ1119" s="245" t="s">
        <v>406</v>
      </c>
      <c r="AK1119" s="245" t="s">
        <v>406</v>
      </c>
      <c r="AL1119" s="245" t="s">
        <v>406</v>
      </c>
      <c r="AM1119" s="245" t="s">
        <v>406</v>
      </c>
      <c r="AN1119" s="245" t="s">
        <v>406</v>
      </c>
      <c r="AO1119" s="245" t="s">
        <v>406</v>
      </c>
      <c r="AP1119" s="245" t="s">
        <v>406</v>
      </c>
    </row>
    <row r="1120" spans="1:42" x14ac:dyDescent="0.3">
      <c r="A1120" s="245">
        <v>123551</v>
      </c>
      <c r="B1120" s="245" t="s">
        <v>551</v>
      </c>
      <c r="C1120" s="245" t="s">
        <v>232</v>
      </c>
      <c r="D1120" s="245" t="s">
        <v>234</v>
      </c>
      <c r="E1120" s="245" t="s">
        <v>232</v>
      </c>
      <c r="F1120" s="245" t="s">
        <v>234</v>
      </c>
      <c r="G1120" s="245" t="s">
        <v>234</v>
      </c>
      <c r="H1120" s="245" t="s">
        <v>234</v>
      </c>
      <c r="I1120" s="245" t="s">
        <v>234</v>
      </c>
      <c r="J1120" s="245" t="s">
        <v>234</v>
      </c>
      <c r="K1120" s="245" t="s">
        <v>234</v>
      </c>
      <c r="L1120" s="245" t="s">
        <v>234</v>
      </c>
      <c r="M1120" s="245" t="s">
        <v>233</v>
      </c>
      <c r="N1120" s="245" t="s">
        <v>233</v>
      </c>
      <c r="O1120" s="245" t="s">
        <v>233</v>
      </c>
      <c r="P1120" s="245" t="s">
        <v>233</v>
      </c>
      <c r="Q1120" s="245" t="s">
        <v>233</v>
      </c>
      <c r="R1120" s="245" t="s">
        <v>406</v>
      </c>
      <c r="S1120" s="245" t="s">
        <v>406</v>
      </c>
      <c r="T1120" s="245" t="s">
        <v>406</v>
      </c>
      <c r="U1120" s="245" t="s">
        <v>406</v>
      </c>
      <c r="V1120" s="245" t="s">
        <v>406</v>
      </c>
      <c r="W1120" s="245" t="s">
        <v>406</v>
      </c>
      <c r="X1120" s="245" t="s">
        <v>406</v>
      </c>
      <c r="Y1120" s="245" t="s">
        <v>406</v>
      </c>
      <c r="Z1120" s="245" t="s">
        <v>406</v>
      </c>
      <c r="AA1120" s="245" t="s">
        <v>406</v>
      </c>
      <c r="AB1120" s="245" t="s">
        <v>406</v>
      </c>
      <c r="AC1120" s="245" t="s">
        <v>406</v>
      </c>
      <c r="AD1120" s="245" t="s">
        <v>406</v>
      </c>
      <c r="AE1120" s="245" t="s">
        <v>406</v>
      </c>
      <c r="AF1120" s="245" t="s">
        <v>406</v>
      </c>
      <c r="AG1120" s="245" t="s">
        <v>406</v>
      </c>
      <c r="AH1120" s="245" t="s">
        <v>406</v>
      </c>
      <c r="AI1120" s="245" t="s">
        <v>406</v>
      </c>
      <c r="AJ1120" s="245" t="s">
        <v>406</v>
      </c>
      <c r="AK1120" s="245" t="s">
        <v>406</v>
      </c>
      <c r="AL1120" s="245" t="s">
        <v>406</v>
      </c>
      <c r="AM1120" s="245" t="s">
        <v>406</v>
      </c>
      <c r="AN1120" s="245" t="s">
        <v>406</v>
      </c>
      <c r="AO1120" s="245" t="s">
        <v>406</v>
      </c>
      <c r="AP1120" s="245" t="s">
        <v>406</v>
      </c>
    </row>
    <row r="1121" spans="1:42" x14ac:dyDescent="0.3">
      <c r="A1121" s="245">
        <v>123553</v>
      </c>
      <c r="B1121" s="245" t="s">
        <v>551</v>
      </c>
      <c r="C1121" s="245" t="s">
        <v>234</v>
      </c>
      <c r="D1121" s="245" t="s">
        <v>234</v>
      </c>
      <c r="E1121" s="245" t="s">
        <v>234</v>
      </c>
      <c r="F1121" s="245" t="s">
        <v>234</v>
      </c>
      <c r="G1121" s="245" t="s">
        <v>234</v>
      </c>
      <c r="H1121" s="245" t="s">
        <v>234</v>
      </c>
      <c r="I1121" s="245" t="s">
        <v>234</v>
      </c>
      <c r="J1121" s="245" t="s">
        <v>234</v>
      </c>
      <c r="K1121" s="245" t="s">
        <v>234</v>
      </c>
      <c r="L1121" s="245" t="s">
        <v>234</v>
      </c>
      <c r="M1121" s="245" t="s">
        <v>233</v>
      </c>
      <c r="N1121" s="245" t="s">
        <v>233</v>
      </c>
      <c r="O1121" s="245" t="s">
        <v>233</v>
      </c>
      <c r="P1121" s="245" t="s">
        <v>233</v>
      </c>
      <c r="Q1121" s="245" t="s">
        <v>233</v>
      </c>
      <c r="R1121" s="245" t="s">
        <v>406</v>
      </c>
      <c r="S1121" s="245" t="s">
        <v>406</v>
      </c>
      <c r="T1121" s="245" t="s">
        <v>406</v>
      </c>
      <c r="U1121" s="245" t="s">
        <v>406</v>
      </c>
      <c r="V1121" s="245" t="s">
        <v>406</v>
      </c>
      <c r="W1121" s="245" t="s">
        <v>406</v>
      </c>
      <c r="X1121" s="245" t="s">
        <v>406</v>
      </c>
      <c r="Y1121" s="245" t="s">
        <v>406</v>
      </c>
      <c r="Z1121" s="245" t="s">
        <v>406</v>
      </c>
      <c r="AA1121" s="245" t="s">
        <v>406</v>
      </c>
      <c r="AB1121" s="245" t="s">
        <v>406</v>
      </c>
      <c r="AC1121" s="245" t="s">
        <v>406</v>
      </c>
      <c r="AD1121" s="245" t="s">
        <v>406</v>
      </c>
      <c r="AE1121" s="245" t="s">
        <v>406</v>
      </c>
      <c r="AF1121" s="245" t="s">
        <v>406</v>
      </c>
      <c r="AG1121" s="245" t="s">
        <v>406</v>
      </c>
      <c r="AH1121" s="245" t="s">
        <v>406</v>
      </c>
      <c r="AI1121" s="245" t="s">
        <v>406</v>
      </c>
      <c r="AJ1121" s="245" t="s">
        <v>406</v>
      </c>
      <c r="AK1121" s="245" t="s">
        <v>406</v>
      </c>
      <c r="AL1121" s="245" t="s">
        <v>406</v>
      </c>
      <c r="AM1121" s="245" t="s">
        <v>406</v>
      </c>
      <c r="AN1121" s="245" t="s">
        <v>406</v>
      </c>
      <c r="AO1121" s="245" t="s">
        <v>406</v>
      </c>
      <c r="AP1121" s="245" t="s">
        <v>406</v>
      </c>
    </row>
    <row r="1122" spans="1:42" x14ac:dyDescent="0.3">
      <c r="A1122" s="245">
        <v>123554</v>
      </c>
      <c r="B1122" s="245" t="s">
        <v>551</v>
      </c>
      <c r="C1122" s="245" t="s">
        <v>234</v>
      </c>
      <c r="D1122" s="245" t="s">
        <v>234</v>
      </c>
      <c r="E1122" s="245" t="s">
        <v>234</v>
      </c>
      <c r="F1122" s="245" t="s">
        <v>234</v>
      </c>
      <c r="G1122" s="245" t="s">
        <v>234</v>
      </c>
      <c r="H1122" s="245" t="s">
        <v>234</v>
      </c>
      <c r="I1122" s="245" t="s">
        <v>234</v>
      </c>
      <c r="J1122" s="245" t="s">
        <v>234</v>
      </c>
      <c r="K1122" s="245" t="s">
        <v>234</v>
      </c>
      <c r="L1122" s="245" t="s">
        <v>234</v>
      </c>
      <c r="M1122" s="245" t="s">
        <v>233</v>
      </c>
      <c r="N1122" s="245" t="s">
        <v>233</v>
      </c>
      <c r="O1122" s="245" t="s">
        <v>233</v>
      </c>
      <c r="P1122" s="245" t="s">
        <v>233</v>
      </c>
      <c r="Q1122" s="245" t="s">
        <v>233</v>
      </c>
      <c r="R1122" s="245" t="s">
        <v>406</v>
      </c>
      <c r="S1122" s="245" t="s">
        <v>406</v>
      </c>
      <c r="T1122" s="245" t="s">
        <v>406</v>
      </c>
      <c r="U1122" s="245" t="s">
        <v>406</v>
      </c>
      <c r="V1122" s="245" t="s">
        <v>406</v>
      </c>
      <c r="W1122" s="245" t="s">
        <v>406</v>
      </c>
      <c r="X1122" s="245" t="s">
        <v>406</v>
      </c>
      <c r="Y1122" s="245" t="s">
        <v>406</v>
      </c>
      <c r="Z1122" s="245" t="s">
        <v>406</v>
      </c>
      <c r="AA1122" s="245" t="s">
        <v>406</v>
      </c>
      <c r="AB1122" s="245" t="s">
        <v>406</v>
      </c>
      <c r="AC1122" s="245" t="s">
        <v>406</v>
      </c>
      <c r="AD1122" s="245" t="s">
        <v>406</v>
      </c>
      <c r="AE1122" s="245" t="s">
        <v>406</v>
      </c>
      <c r="AF1122" s="245" t="s">
        <v>406</v>
      </c>
      <c r="AG1122" s="245" t="s">
        <v>406</v>
      </c>
      <c r="AH1122" s="245" t="s">
        <v>406</v>
      </c>
      <c r="AI1122" s="245" t="s">
        <v>406</v>
      </c>
      <c r="AJ1122" s="245" t="s">
        <v>406</v>
      </c>
      <c r="AK1122" s="245" t="s">
        <v>406</v>
      </c>
      <c r="AL1122" s="245" t="s">
        <v>406</v>
      </c>
      <c r="AM1122" s="245" t="s">
        <v>406</v>
      </c>
      <c r="AN1122" s="245" t="s">
        <v>406</v>
      </c>
      <c r="AO1122" s="245" t="s">
        <v>406</v>
      </c>
      <c r="AP1122" s="245" t="s">
        <v>406</v>
      </c>
    </row>
    <row r="1123" spans="1:42" x14ac:dyDescent="0.3">
      <c r="A1123" s="245">
        <v>123555</v>
      </c>
      <c r="B1123" s="245" t="s">
        <v>551</v>
      </c>
      <c r="C1123" s="245" t="s">
        <v>234</v>
      </c>
      <c r="D1123" s="245" t="s">
        <v>234</v>
      </c>
      <c r="E1123" s="245" t="s">
        <v>234</v>
      </c>
      <c r="F1123" s="245" t="s">
        <v>234</v>
      </c>
      <c r="G1123" s="245" t="s">
        <v>234</v>
      </c>
      <c r="H1123" s="245" t="s">
        <v>234</v>
      </c>
      <c r="I1123" s="245" t="s">
        <v>234</v>
      </c>
      <c r="J1123" s="245" t="s">
        <v>234</v>
      </c>
      <c r="K1123" s="245" t="s">
        <v>234</v>
      </c>
      <c r="L1123" s="245" t="s">
        <v>234</v>
      </c>
      <c r="M1123" s="245" t="s">
        <v>233</v>
      </c>
      <c r="N1123" s="245" t="s">
        <v>233</v>
      </c>
      <c r="O1123" s="245" t="s">
        <v>233</v>
      </c>
      <c r="P1123" s="245" t="s">
        <v>233</v>
      </c>
      <c r="Q1123" s="245" t="s">
        <v>233</v>
      </c>
      <c r="R1123" s="245" t="s">
        <v>406</v>
      </c>
      <c r="S1123" s="245" t="s">
        <v>406</v>
      </c>
      <c r="T1123" s="245" t="s">
        <v>406</v>
      </c>
      <c r="U1123" s="245" t="s">
        <v>406</v>
      </c>
      <c r="V1123" s="245" t="s">
        <v>406</v>
      </c>
      <c r="W1123" s="245" t="s">
        <v>406</v>
      </c>
      <c r="X1123" s="245" t="s">
        <v>406</v>
      </c>
      <c r="Y1123" s="245" t="s">
        <v>406</v>
      </c>
      <c r="Z1123" s="245" t="s">
        <v>406</v>
      </c>
      <c r="AA1123" s="245" t="s">
        <v>406</v>
      </c>
      <c r="AB1123" s="245" t="s">
        <v>406</v>
      </c>
      <c r="AC1123" s="245" t="s">
        <v>406</v>
      </c>
      <c r="AD1123" s="245" t="s">
        <v>406</v>
      </c>
      <c r="AE1123" s="245" t="s">
        <v>406</v>
      </c>
      <c r="AF1123" s="245" t="s">
        <v>406</v>
      </c>
      <c r="AG1123" s="245" t="s">
        <v>406</v>
      </c>
      <c r="AH1123" s="245" t="s">
        <v>406</v>
      </c>
      <c r="AI1123" s="245" t="s">
        <v>406</v>
      </c>
      <c r="AJ1123" s="245" t="s">
        <v>406</v>
      </c>
      <c r="AK1123" s="245" t="s">
        <v>406</v>
      </c>
      <c r="AL1123" s="245" t="s">
        <v>406</v>
      </c>
      <c r="AM1123" s="245" t="s">
        <v>406</v>
      </c>
      <c r="AN1123" s="245" t="s">
        <v>406</v>
      </c>
      <c r="AO1123" s="245" t="s">
        <v>406</v>
      </c>
      <c r="AP1123" s="245" t="s">
        <v>406</v>
      </c>
    </row>
    <row r="1124" spans="1:42" x14ac:dyDescent="0.3">
      <c r="A1124" s="245">
        <v>123556</v>
      </c>
      <c r="B1124" s="245" t="s">
        <v>551</v>
      </c>
      <c r="C1124" s="245" t="s">
        <v>234</v>
      </c>
      <c r="D1124" s="245" t="s">
        <v>234</v>
      </c>
      <c r="E1124" s="245" t="s">
        <v>234</v>
      </c>
      <c r="F1124" s="245" t="s">
        <v>234</v>
      </c>
      <c r="G1124" s="245" t="s">
        <v>232</v>
      </c>
      <c r="H1124" s="245" t="s">
        <v>234</v>
      </c>
      <c r="I1124" s="245" t="s">
        <v>234</v>
      </c>
      <c r="J1124" s="245" t="s">
        <v>234</v>
      </c>
      <c r="K1124" s="245" t="s">
        <v>234</v>
      </c>
      <c r="L1124" s="245" t="s">
        <v>234</v>
      </c>
      <c r="M1124" s="245" t="s">
        <v>233</v>
      </c>
      <c r="N1124" s="245" t="s">
        <v>233</v>
      </c>
      <c r="O1124" s="245" t="s">
        <v>233</v>
      </c>
      <c r="P1124" s="245" t="s">
        <v>233</v>
      </c>
      <c r="Q1124" s="245" t="s">
        <v>233</v>
      </c>
      <c r="R1124" s="245" t="s">
        <v>406</v>
      </c>
      <c r="S1124" s="245" t="s">
        <v>406</v>
      </c>
      <c r="T1124" s="245" t="s">
        <v>406</v>
      </c>
      <c r="U1124" s="245" t="s">
        <v>406</v>
      </c>
      <c r="V1124" s="245" t="s">
        <v>406</v>
      </c>
      <c r="W1124" s="245" t="s">
        <v>406</v>
      </c>
      <c r="X1124" s="245" t="s">
        <v>406</v>
      </c>
      <c r="Y1124" s="245" t="s">
        <v>406</v>
      </c>
      <c r="Z1124" s="245" t="s">
        <v>406</v>
      </c>
      <c r="AA1124" s="245" t="s">
        <v>406</v>
      </c>
      <c r="AB1124" s="245" t="s">
        <v>406</v>
      </c>
      <c r="AC1124" s="245" t="s">
        <v>406</v>
      </c>
      <c r="AD1124" s="245" t="s">
        <v>406</v>
      </c>
      <c r="AE1124" s="245" t="s">
        <v>406</v>
      </c>
      <c r="AF1124" s="245" t="s">
        <v>406</v>
      </c>
      <c r="AG1124" s="245" t="s">
        <v>406</v>
      </c>
      <c r="AH1124" s="245" t="s">
        <v>406</v>
      </c>
      <c r="AI1124" s="245" t="s">
        <v>406</v>
      </c>
      <c r="AJ1124" s="245" t="s">
        <v>406</v>
      </c>
      <c r="AK1124" s="245" t="s">
        <v>406</v>
      </c>
      <c r="AL1124" s="245" t="s">
        <v>406</v>
      </c>
      <c r="AM1124" s="245" t="s">
        <v>406</v>
      </c>
      <c r="AN1124" s="245" t="s">
        <v>406</v>
      </c>
      <c r="AO1124" s="245" t="s">
        <v>406</v>
      </c>
      <c r="AP1124" s="245" t="s">
        <v>406</v>
      </c>
    </row>
    <row r="1125" spans="1:42" x14ac:dyDescent="0.3">
      <c r="A1125" s="245">
        <v>123558</v>
      </c>
      <c r="B1125" s="245" t="s">
        <v>551</v>
      </c>
      <c r="C1125" s="245" t="s">
        <v>234</v>
      </c>
      <c r="D1125" s="245" t="s">
        <v>234</v>
      </c>
      <c r="E1125" s="245" t="s">
        <v>234</v>
      </c>
      <c r="F1125" s="245" t="s">
        <v>234</v>
      </c>
      <c r="G1125" s="245" t="s">
        <v>234</v>
      </c>
      <c r="H1125" s="245" t="s">
        <v>234</v>
      </c>
      <c r="I1125" s="245" t="s">
        <v>234</v>
      </c>
      <c r="J1125" s="245" t="s">
        <v>234</v>
      </c>
      <c r="K1125" s="245" t="s">
        <v>234</v>
      </c>
      <c r="L1125" s="245" t="s">
        <v>234</v>
      </c>
      <c r="M1125" s="245" t="s">
        <v>233</v>
      </c>
      <c r="N1125" s="245" t="s">
        <v>233</v>
      </c>
      <c r="O1125" s="245" t="s">
        <v>233</v>
      </c>
      <c r="P1125" s="245" t="s">
        <v>233</v>
      </c>
      <c r="Q1125" s="245" t="s">
        <v>233</v>
      </c>
      <c r="R1125" s="245" t="s">
        <v>406</v>
      </c>
      <c r="S1125" s="245" t="s">
        <v>406</v>
      </c>
      <c r="T1125" s="245" t="s">
        <v>406</v>
      </c>
      <c r="U1125" s="245" t="s">
        <v>406</v>
      </c>
      <c r="V1125" s="245" t="s">
        <v>406</v>
      </c>
      <c r="W1125" s="245" t="s">
        <v>406</v>
      </c>
      <c r="X1125" s="245" t="s">
        <v>406</v>
      </c>
      <c r="Y1125" s="245" t="s">
        <v>406</v>
      </c>
      <c r="Z1125" s="245" t="s">
        <v>406</v>
      </c>
      <c r="AA1125" s="245" t="s">
        <v>406</v>
      </c>
      <c r="AB1125" s="245" t="s">
        <v>406</v>
      </c>
      <c r="AC1125" s="245" t="s">
        <v>406</v>
      </c>
      <c r="AD1125" s="245" t="s">
        <v>406</v>
      </c>
      <c r="AE1125" s="245" t="s">
        <v>406</v>
      </c>
      <c r="AF1125" s="245" t="s">
        <v>406</v>
      </c>
      <c r="AG1125" s="245" t="s">
        <v>406</v>
      </c>
      <c r="AH1125" s="245" t="s">
        <v>406</v>
      </c>
      <c r="AI1125" s="245" t="s">
        <v>406</v>
      </c>
      <c r="AJ1125" s="245" t="s">
        <v>406</v>
      </c>
      <c r="AK1125" s="245" t="s">
        <v>406</v>
      </c>
      <c r="AL1125" s="245" t="s">
        <v>406</v>
      </c>
      <c r="AM1125" s="245" t="s">
        <v>406</v>
      </c>
      <c r="AN1125" s="245" t="s">
        <v>406</v>
      </c>
      <c r="AO1125" s="245" t="s">
        <v>406</v>
      </c>
      <c r="AP1125" s="245" t="s">
        <v>406</v>
      </c>
    </row>
    <row r="1126" spans="1:42" x14ac:dyDescent="0.3">
      <c r="A1126" s="245">
        <v>123560</v>
      </c>
      <c r="B1126" s="245" t="s">
        <v>551</v>
      </c>
      <c r="C1126" s="245" t="s">
        <v>233</v>
      </c>
      <c r="D1126" s="245" t="s">
        <v>234</v>
      </c>
      <c r="E1126" s="245" t="s">
        <v>234</v>
      </c>
      <c r="F1126" s="245" t="s">
        <v>234</v>
      </c>
      <c r="G1126" s="245" t="s">
        <v>234</v>
      </c>
      <c r="H1126" s="245" t="s">
        <v>234</v>
      </c>
      <c r="I1126" s="245" t="s">
        <v>233</v>
      </c>
      <c r="J1126" s="245" t="s">
        <v>234</v>
      </c>
      <c r="K1126" s="245" t="s">
        <v>234</v>
      </c>
      <c r="L1126" s="245" t="s">
        <v>233</v>
      </c>
      <c r="M1126" s="245" t="s">
        <v>233</v>
      </c>
      <c r="N1126" s="245" t="s">
        <v>233</v>
      </c>
      <c r="O1126" s="245" t="s">
        <v>233</v>
      </c>
      <c r="P1126" s="245" t="s">
        <v>233</v>
      </c>
      <c r="Q1126" s="245" t="s">
        <v>233</v>
      </c>
      <c r="R1126" s="245" t="s">
        <v>406</v>
      </c>
      <c r="S1126" s="245" t="s">
        <v>406</v>
      </c>
      <c r="T1126" s="245" t="s">
        <v>406</v>
      </c>
      <c r="U1126" s="245" t="s">
        <v>406</v>
      </c>
      <c r="V1126" s="245" t="s">
        <v>406</v>
      </c>
      <c r="W1126" s="245" t="s">
        <v>406</v>
      </c>
      <c r="X1126" s="245" t="s">
        <v>406</v>
      </c>
      <c r="Y1126" s="245" t="s">
        <v>406</v>
      </c>
      <c r="Z1126" s="245" t="s">
        <v>406</v>
      </c>
      <c r="AA1126" s="245" t="s">
        <v>406</v>
      </c>
      <c r="AB1126" s="245" t="s">
        <v>406</v>
      </c>
      <c r="AC1126" s="245" t="s">
        <v>406</v>
      </c>
      <c r="AD1126" s="245" t="s">
        <v>406</v>
      </c>
      <c r="AE1126" s="245" t="s">
        <v>406</v>
      </c>
      <c r="AF1126" s="245" t="s">
        <v>406</v>
      </c>
      <c r="AG1126" s="245" t="s">
        <v>406</v>
      </c>
      <c r="AH1126" s="245" t="s">
        <v>406</v>
      </c>
      <c r="AI1126" s="245" t="s">
        <v>406</v>
      </c>
      <c r="AJ1126" s="245" t="s">
        <v>406</v>
      </c>
      <c r="AK1126" s="245" t="s">
        <v>406</v>
      </c>
      <c r="AL1126" s="245" t="s">
        <v>406</v>
      </c>
      <c r="AM1126" s="245" t="s">
        <v>406</v>
      </c>
      <c r="AN1126" s="245" t="s">
        <v>406</v>
      </c>
      <c r="AO1126" s="245" t="s">
        <v>406</v>
      </c>
      <c r="AP1126" s="245" t="s">
        <v>406</v>
      </c>
    </row>
    <row r="1127" spans="1:42" x14ac:dyDescent="0.3">
      <c r="A1127" s="245">
        <v>123562</v>
      </c>
      <c r="B1127" s="245" t="s">
        <v>551</v>
      </c>
      <c r="C1127" s="245" t="s">
        <v>234</v>
      </c>
      <c r="D1127" s="245" t="s">
        <v>234</v>
      </c>
      <c r="E1127" s="245" t="s">
        <v>234</v>
      </c>
      <c r="F1127" s="245" t="s">
        <v>234</v>
      </c>
      <c r="G1127" s="245" t="s">
        <v>234</v>
      </c>
      <c r="H1127" s="245" t="s">
        <v>234</v>
      </c>
      <c r="I1127" s="245" t="s">
        <v>234</v>
      </c>
      <c r="J1127" s="245" t="s">
        <v>234</v>
      </c>
      <c r="K1127" s="245" t="s">
        <v>234</v>
      </c>
      <c r="L1127" s="245" t="s">
        <v>234</v>
      </c>
      <c r="M1127" s="245" t="s">
        <v>233</v>
      </c>
      <c r="N1127" s="245" t="s">
        <v>233</v>
      </c>
      <c r="O1127" s="245" t="s">
        <v>233</v>
      </c>
      <c r="P1127" s="245" t="s">
        <v>233</v>
      </c>
      <c r="Q1127" s="245" t="s">
        <v>233</v>
      </c>
      <c r="R1127" s="245" t="s">
        <v>406</v>
      </c>
      <c r="S1127" s="245" t="s">
        <v>406</v>
      </c>
      <c r="T1127" s="245" t="s">
        <v>406</v>
      </c>
      <c r="U1127" s="245" t="s">
        <v>406</v>
      </c>
      <c r="V1127" s="245" t="s">
        <v>406</v>
      </c>
      <c r="W1127" s="245" t="s">
        <v>406</v>
      </c>
      <c r="X1127" s="245" t="s">
        <v>406</v>
      </c>
      <c r="Y1127" s="245" t="s">
        <v>406</v>
      </c>
      <c r="Z1127" s="245" t="s">
        <v>406</v>
      </c>
      <c r="AA1127" s="245" t="s">
        <v>406</v>
      </c>
      <c r="AB1127" s="245" t="s">
        <v>406</v>
      </c>
      <c r="AC1127" s="245" t="s">
        <v>406</v>
      </c>
      <c r="AD1127" s="245" t="s">
        <v>406</v>
      </c>
      <c r="AE1127" s="245" t="s">
        <v>406</v>
      </c>
      <c r="AF1127" s="245" t="s">
        <v>406</v>
      </c>
      <c r="AG1127" s="245" t="s">
        <v>406</v>
      </c>
      <c r="AH1127" s="245" t="s">
        <v>406</v>
      </c>
      <c r="AI1127" s="245" t="s">
        <v>406</v>
      </c>
      <c r="AJ1127" s="245" t="s">
        <v>406</v>
      </c>
      <c r="AK1127" s="245" t="s">
        <v>406</v>
      </c>
      <c r="AL1127" s="245" t="s">
        <v>406</v>
      </c>
      <c r="AM1127" s="245" t="s">
        <v>406</v>
      </c>
      <c r="AN1127" s="245" t="s">
        <v>406</v>
      </c>
      <c r="AO1127" s="245" t="s">
        <v>406</v>
      </c>
      <c r="AP1127" s="245" t="s">
        <v>406</v>
      </c>
    </row>
    <row r="1128" spans="1:42" x14ac:dyDescent="0.3">
      <c r="A1128" s="245">
        <v>123563</v>
      </c>
      <c r="B1128" s="245" t="s">
        <v>551</v>
      </c>
      <c r="C1128" s="245" t="s">
        <v>234</v>
      </c>
      <c r="D1128" s="245" t="s">
        <v>232</v>
      </c>
      <c r="E1128" s="245" t="s">
        <v>234</v>
      </c>
      <c r="F1128" s="245" t="s">
        <v>234</v>
      </c>
      <c r="G1128" s="245" t="s">
        <v>234</v>
      </c>
      <c r="H1128" s="245" t="s">
        <v>234</v>
      </c>
      <c r="I1128" s="245" t="s">
        <v>234</v>
      </c>
      <c r="J1128" s="245" t="s">
        <v>234</v>
      </c>
      <c r="K1128" s="245" t="s">
        <v>234</v>
      </c>
      <c r="L1128" s="245" t="s">
        <v>234</v>
      </c>
      <c r="M1128" s="245" t="s">
        <v>233</v>
      </c>
      <c r="N1128" s="245" t="s">
        <v>233</v>
      </c>
      <c r="O1128" s="245" t="s">
        <v>233</v>
      </c>
      <c r="P1128" s="245" t="s">
        <v>233</v>
      </c>
      <c r="Q1128" s="245" t="s">
        <v>233</v>
      </c>
      <c r="R1128" s="245" t="s">
        <v>406</v>
      </c>
      <c r="S1128" s="245" t="s">
        <v>406</v>
      </c>
      <c r="T1128" s="245" t="s">
        <v>406</v>
      </c>
      <c r="U1128" s="245" t="s">
        <v>406</v>
      </c>
      <c r="V1128" s="245" t="s">
        <v>406</v>
      </c>
      <c r="W1128" s="245" t="s">
        <v>406</v>
      </c>
      <c r="X1128" s="245" t="s">
        <v>406</v>
      </c>
      <c r="Y1128" s="245" t="s">
        <v>406</v>
      </c>
      <c r="Z1128" s="245" t="s">
        <v>406</v>
      </c>
      <c r="AA1128" s="245" t="s">
        <v>406</v>
      </c>
      <c r="AB1128" s="245" t="s">
        <v>406</v>
      </c>
      <c r="AC1128" s="245" t="s">
        <v>406</v>
      </c>
      <c r="AD1128" s="245" t="s">
        <v>406</v>
      </c>
      <c r="AE1128" s="245" t="s">
        <v>406</v>
      </c>
      <c r="AF1128" s="245" t="s">
        <v>406</v>
      </c>
      <c r="AG1128" s="245" t="s">
        <v>406</v>
      </c>
      <c r="AH1128" s="245" t="s">
        <v>406</v>
      </c>
      <c r="AI1128" s="245" t="s">
        <v>406</v>
      </c>
      <c r="AJ1128" s="245" t="s">
        <v>406</v>
      </c>
      <c r="AK1128" s="245" t="s">
        <v>406</v>
      </c>
      <c r="AL1128" s="245" t="s">
        <v>406</v>
      </c>
      <c r="AM1128" s="245" t="s">
        <v>406</v>
      </c>
      <c r="AN1128" s="245" t="s">
        <v>406</v>
      </c>
      <c r="AO1128" s="245" t="s">
        <v>406</v>
      </c>
      <c r="AP1128" s="245" t="s">
        <v>406</v>
      </c>
    </row>
    <row r="1129" spans="1:42" x14ac:dyDescent="0.3">
      <c r="A1129" s="245">
        <v>123566</v>
      </c>
      <c r="B1129" s="245" t="s">
        <v>551</v>
      </c>
      <c r="C1129" s="245" t="s">
        <v>234</v>
      </c>
      <c r="D1129" s="245" t="s">
        <v>234</v>
      </c>
      <c r="E1129" s="245" t="s">
        <v>234</v>
      </c>
      <c r="F1129" s="245" t="s">
        <v>234</v>
      </c>
      <c r="G1129" s="245" t="s">
        <v>234</v>
      </c>
      <c r="H1129" s="245" t="s">
        <v>234</v>
      </c>
      <c r="I1129" s="245" t="s">
        <v>234</v>
      </c>
      <c r="J1129" s="245" t="s">
        <v>234</v>
      </c>
      <c r="K1129" s="245" t="s">
        <v>234</v>
      </c>
      <c r="L1129" s="245" t="s">
        <v>234</v>
      </c>
      <c r="M1129" s="245" t="s">
        <v>233</v>
      </c>
      <c r="N1129" s="245" t="s">
        <v>233</v>
      </c>
      <c r="O1129" s="245" t="s">
        <v>233</v>
      </c>
      <c r="P1129" s="245" t="s">
        <v>233</v>
      </c>
      <c r="Q1129" s="245" t="s">
        <v>233</v>
      </c>
      <c r="R1129" s="245" t="s">
        <v>406</v>
      </c>
      <c r="S1129" s="245" t="s">
        <v>406</v>
      </c>
      <c r="T1129" s="245" t="s">
        <v>406</v>
      </c>
      <c r="U1129" s="245" t="s">
        <v>406</v>
      </c>
      <c r="V1129" s="245" t="s">
        <v>406</v>
      </c>
      <c r="W1129" s="245" t="s">
        <v>406</v>
      </c>
      <c r="X1129" s="245" t="s">
        <v>406</v>
      </c>
      <c r="Y1129" s="245" t="s">
        <v>406</v>
      </c>
      <c r="Z1129" s="245" t="s">
        <v>406</v>
      </c>
      <c r="AA1129" s="245" t="s">
        <v>406</v>
      </c>
      <c r="AB1129" s="245" t="s">
        <v>406</v>
      </c>
      <c r="AC1129" s="245" t="s">
        <v>406</v>
      </c>
      <c r="AD1129" s="245" t="s">
        <v>406</v>
      </c>
      <c r="AE1129" s="245" t="s">
        <v>406</v>
      </c>
      <c r="AF1129" s="245" t="s">
        <v>406</v>
      </c>
      <c r="AG1129" s="245" t="s">
        <v>406</v>
      </c>
      <c r="AH1129" s="245" t="s">
        <v>406</v>
      </c>
      <c r="AI1129" s="245" t="s">
        <v>406</v>
      </c>
      <c r="AJ1129" s="245" t="s">
        <v>406</v>
      </c>
      <c r="AK1129" s="245" t="s">
        <v>406</v>
      </c>
      <c r="AL1129" s="245" t="s">
        <v>406</v>
      </c>
      <c r="AM1129" s="245" t="s">
        <v>406</v>
      </c>
      <c r="AN1129" s="245" t="s">
        <v>406</v>
      </c>
      <c r="AO1129" s="245" t="s">
        <v>406</v>
      </c>
      <c r="AP1129" s="245" t="s">
        <v>406</v>
      </c>
    </row>
    <row r="1130" spans="1:42" x14ac:dyDescent="0.3">
      <c r="A1130" s="245">
        <v>123568</v>
      </c>
      <c r="B1130" s="245" t="s">
        <v>551</v>
      </c>
      <c r="C1130" s="245" t="s">
        <v>234</v>
      </c>
      <c r="D1130" s="245" t="s">
        <v>234</v>
      </c>
      <c r="E1130" s="245" t="s">
        <v>232</v>
      </c>
      <c r="F1130" s="245" t="s">
        <v>232</v>
      </c>
      <c r="G1130" s="245" t="s">
        <v>234</v>
      </c>
      <c r="H1130" s="245" t="s">
        <v>234</v>
      </c>
      <c r="I1130" s="245" t="s">
        <v>234</v>
      </c>
      <c r="J1130" s="245" t="s">
        <v>234</v>
      </c>
      <c r="K1130" s="245" t="s">
        <v>234</v>
      </c>
      <c r="L1130" s="245" t="s">
        <v>234</v>
      </c>
      <c r="M1130" s="245" t="s">
        <v>233</v>
      </c>
      <c r="N1130" s="245" t="s">
        <v>233</v>
      </c>
      <c r="O1130" s="245" t="s">
        <v>233</v>
      </c>
      <c r="P1130" s="245" t="s">
        <v>233</v>
      </c>
      <c r="Q1130" s="245" t="s">
        <v>233</v>
      </c>
      <c r="R1130" s="245" t="s">
        <v>406</v>
      </c>
      <c r="S1130" s="245" t="s">
        <v>406</v>
      </c>
      <c r="T1130" s="245" t="s">
        <v>406</v>
      </c>
      <c r="U1130" s="245" t="s">
        <v>406</v>
      </c>
      <c r="V1130" s="245" t="s">
        <v>406</v>
      </c>
      <c r="W1130" s="245" t="s">
        <v>406</v>
      </c>
      <c r="X1130" s="245" t="s">
        <v>406</v>
      </c>
      <c r="Y1130" s="245" t="s">
        <v>406</v>
      </c>
      <c r="Z1130" s="245" t="s">
        <v>406</v>
      </c>
      <c r="AA1130" s="245" t="s">
        <v>406</v>
      </c>
      <c r="AB1130" s="245" t="s">
        <v>406</v>
      </c>
      <c r="AC1130" s="245" t="s">
        <v>406</v>
      </c>
      <c r="AD1130" s="245" t="s">
        <v>406</v>
      </c>
      <c r="AE1130" s="245" t="s">
        <v>406</v>
      </c>
      <c r="AF1130" s="245" t="s">
        <v>406</v>
      </c>
      <c r="AG1130" s="245" t="s">
        <v>406</v>
      </c>
      <c r="AH1130" s="245" t="s">
        <v>406</v>
      </c>
      <c r="AI1130" s="245" t="s">
        <v>406</v>
      </c>
      <c r="AJ1130" s="245" t="s">
        <v>406</v>
      </c>
      <c r="AK1130" s="245" t="s">
        <v>406</v>
      </c>
      <c r="AL1130" s="245" t="s">
        <v>406</v>
      </c>
      <c r="AM1130" s="245" t="s">
        <v>406</v>
      </c>
      <c r="AN1130" s="245" t="s">
        <v>406</v>
      </c>
      <c r="AO1130" s="245" t="s">
        <v>406</v>
      </c>
      <c r="AP1130" s="245" t="s">
        <v>406</v>
      </c>
    </row>
    <row r="1131" spans="1:42" x14ac:dyDescent="0.3">
      <c r="A1131" s="245">
        <v>123573</v>
      </c>
      <c r="B1131" s="245" t="s">
        <v>551</v>
      </c>
      <c r="C1131" s="245" t="s">
        <v>234</v>
      </c>
      <c r="D1131" s="245" t="s">
        <v>234</v>
      </c>
      <c r="E1131" s="245" t="s">
        <v>232</v>
      </c>
      <c r="F1131" s="245" t="s">
        <v>234</v>
      </c>
      <c r="G1131" s="245" t="s">
        <v>234</v>
      </c>
      <c r="H1131" s="245" t="s">
        <v>234</v>
      </c>
      <c r="I1131" s="245" t="s">
        <v>234</v>
      </c>
      <c r="J1131" s="245" t="s">
        <v>234</v>
      </c>
      <c r="K1131" s="245" t="s">
        <v>234</v>
      </c>
      <c r="L1131" s="245" t="s">
        <v>234</v>
      </c>
      <c r="M1131" s="245" t="s">
        <v>233</v>
      </c>
      <c r="N1131" s="245" t="s">
        <v>233</v>
      </c>
      <c r="O1131" s="245" t="s">
        <v>233</v>
      </c>
      <c r="P1131" s="245" t="s">
        <v>233</v>
      </c>
      <c r="Q1131" s="245" t="s">
        <v>233</v>
      </c>
      <c r="R1131" s="245" t="s">
        <v>406</v>
      </c>
      <c r="S1131" s="245" t="s">
        <v>406</v>
      </c>
      <c r="T1131" s="245" t="s">
        <v>406</v>
      </c>
      <c r="U1131" s="245" t="s">
        <v>406</v>
      </c>
      <c r="V1131" s="245" t="s">
        <v>406</v>
      </c>
      <c r="W1131" s="245" t="s">
        <v>406</v>
      </c>
      <c r="X1131" s="245" t="s">
        <v>406</v>
      </c>
      <c r="Y1131" s="245" t="s">
        <v>406</v>
      </c>
      <c r="Z1131" s="245" t="s">
        <v>406</v>
      </c>
      <c r="AA1131" s="245" t="s">
        <v>406</v>
      </c>
      <c r="AB1131" s="245" t="s">
        <v>406</v>
      </c>
      <c r="AC1131" s="245" t="s">
        <v>406</v>
      </c>
      <c r="AD1131" s="245" t="s">
        <v>406</v>
      </c>
      <c r="AE1131" s="245" t="s">
        <v>406</v>
      </c>
      <c r="AF1131" s="245" t="s">
        <v>406</v>
      </c>
      <c r="AG1131" s="245" t="s">
        <v>406</v>
      </c>
      <c r="AH1131" s="245" t="s">
        <v>406</v>
      </c>
      <c r="AI1131" s="245" t="s">
        <v>406</v>
      </c>
      <c r="AJ1131" s="245" t="s">
        <v>406</v>
      </c>
      <c r="AK1131" s="245" t="s">
        <v>406</v>
      </c>
      <c r="AL1131" s="245" t="s">
        <v>406</v>
      </c>
      <c r="AM1131" s="245" t="s">
        <v>406</v>
      </c>
      <c r="AN1131" s="245" t="s">
        <v>406</v>
      </c>
      <c r="AO1131" s="245" t="s">
        <v>406</v>
      </c>
      <c r="AP1131" s="245" t="s">
        <v>406</v>
      </c>
    </row>
    <row r="1132" spans="1:42" x14ac:dyDescent="0.3">
      <c r="A1132" s="245">
        <v>123575</v>
      </c>
      <c r="B1132" s="245" t="s">
        <v>551</v>
      </c>
      <c r="C1132" s="245" t="s">
        <v>234</v>
      </c>
      <c r="D1132" s="245" t="s">
        <v>234</v>
      </c>
      <c r="E1132" s="245" t="s">
        <v>234</v>
      </c>
      <c r="F1132" s="245" t="s">
        <v>234</v>
      </c>
      <c r="G1132" s="245" t="s">
        <v>234</v>
      </c>
      <c r="H1132" s="245" t="s">
        <v>233</v>
      </c>
      <c r="I1132" s="245" t="s">
        <v>234</v>
      </c>
      <c r="J1132" s="245" t="s">
        <v>234</v>
      </c>
      <c r="K1132" s="245" t="s">
        <v>234</v>
      </c>
      <c r="L1132" s="245" t="s">
        <v>233</v>
      </c>
      <c r="M1132" s="245" t="s">
        <v>233</v>
      </c>
      <c r="N1132" s="245" t="s">
        <v>233</v>
      </c>
      <c r="O1132" s="245" t="s">
        <v>233</v>
      </c>
      <c r="P1132" s="245" t="s">
        <v>233</v>
      </c>
      <c r="Q1132" s="245" t="s">
        <v>233</v>
      </c>
      <c r="R1132" s="245" t="s">
        <v>406</v>
      </c>
      <c r="S1132" s="245" t="s">
        <v>406</v>
      </c>
      <c r="T1132" s="245" t="s">
        <v>406</v>
      </c>
      <c r="U1132" s="245" t="s">
        <v>406</v>
      </c>
      <c r="V1132" s="245" t="s">
        <v>406</v>
      </c>
      <c r="W1132" s="245" t="s">
        <v>406</v>
      </c>
      <c r="X1132" s="245" t="s">
        <v>406</v>
      </c>
      <c r="Y1132" s="245" t="s">
        <v>406</v>
      </c>
      <c r="Z1132" s="245" t="s">
        <v>406</v>
      </c>
      <c r="AA1132" s="245" t="s">
        <v>406</v>
      </c>
      <c r="AB1132" s="245" t="s">
        <v>406</v>
      </c>
      <c r="AC1132" s="245" t="s">
        <v>406</v>
      </c>
      <c r="AD1132" s="245" t="s">
        <v>406</v>
      </c>
      <c r="AE1132" s="245" t="s">
        <v>406</v>
      </c>
      <c r="AF1132" s="245" t="s">
        <v>406</v>
      </c>
      <c r="AG1132" s="245" t="s">
        <v>406</v>
      </c>
      <c r="AH1132" s="245" t="s">
        <v>406</v>
      </c>
      <c r="AI1132" s="245" t="s">
        <v>406</v>
      </c>
      <c r="AJ1132" s="245" t="s">
        <v>406</v>
      </c>
      <c r="AK1132" s="245" t="s">
        <v>406</v>
      </c>
      <c r="AL1132" s="245" t="s">
        <v>406</v>
      </c>
      <c r="AM1132" s="245" t="s">
        <v>406</v>
      </c>
      <c r="AN1132" s="245" t="s">
        <v>406</v>
      </c>
      <c r="AO1132" s="245" t="s">
        <v>406</v>
      </c>
      <c r="AP1132" s="245" t="s">
        <v>406</v>
      </c>
    </row>
    <row r="1133" spans="1:42" x14ac:dyDescent="0.3">
      <c r="A1133" s="245">
        <v>123576</v>
      </c>
      <c r="B1133" s="245" t="s">
        <v>551</v>
      </c>
      <c r="C1133" s="245" t="s">
        <v>234</v>
      </c>
      <c r="D1133" s="245" t="s">
        <v>234</v>
      </c>
      <c r="E1133" s="245" t="s">
        <v>234</v>
      </c>
      <c r="F1133" s="245" t="s">
        <v>234</v>
      </c>
      <c r="G1133" s="245" t="s">
        <v>234</v>
      </c>
      <c r="H1133" s="245" t="s">
        <v>234</v>
      </c>
      <c r="I1133" s="245" t="s">
        <v>234</v>
      </c>
      <c r="J1133" s="245" t="s">
        <v>234</v>
      </c>
      <c r="K1133" s="245" t="s">
        <v>234</v>
      </c>
      <c r="L1133" s="245" t="s">
        <v>234</v>
      </c>
      <c r="M1133" s="245" t="s">
        <v>233</v>
      </c>
      <c r="N1133" s="245" t="s">
        <v>233</v>
      </c>
      <c r="O1133" s="245" t="s">
        <v>233</v>
      </c>
      <c r="P1133" s="245" t="s">
        <v>233</v>
      </c>
      <c r="Q1133" s="245" t="s">
        <v>233</v>
      </c>
      <c r="R1133" s="245" t="s">
        <v>406</v>
      </c>
      <c r="S1133" s="245" t="s">
        <v>406</v>
      </c>
      <c r="T1133" s="245" t="s">
        <v>406</v>
      </c>
      <c r="U1133" s="245" t="s">
        <v>406</v>
      </c>
      <c r="V1133" s="245" t="s">
        <v>406</v>
      </c>
      <c r="W1133" s="245" t="s">
        <v>406</v>
      </c>
      <c r="X1133" s="245" t="s">
        <v>406</v>
      </c>
      <c r="Y1133" s="245" t="s">
        <v>406</v>
      </c>
      <c r="Z1133" s="245" t="s">
        <v>406</v>
      </c>
      <c r="AA1133" s="245" t="s">
        <v>406</v>
      </c>
      <c r="AB1133" s="245" t="s">
        <v>406</v>
      </c>
      <c r="AC1133" s="245" t="s">
        <v>406</v>
      </c>
      <c r="AD1133" s="245" t="s">
        <v>406</v>
      </c>
      <c r="AE1133" s="245" t="s">
        <v>406</v>
      </c>
      <c r="AF1133" s="245" t="s">
        <v>406</v>
      </c>
      <c r="AG1133" s="245" t="s">
        <v>406</v>
      </c>
      <c r="AH1133" s="245" t="s">
        <v>406</v>
      </c>
      <c r="AI1133" s="245" t="s">
        <v>406</v>
      </c>
      <c r="AJ1133" s="245" t="s">
        <v>406</v>
      </c>
      <c r="AK1133" s="245" t="s">
        <v>406</v>
      </c>
      <c r="AL1133" s="245" t="s">
        <v>406</v>
      </c>
      <c r="AM1133" s="245" t="s">
        <v>406</v>
      </c>
      <c r="AN1133" s="245" t="s">
        <v>406</v>
      </c>
      <c r="AO1133" s="245" t="s">
        <v>406</v>
      </c>
      <c r="AP1133" s="245" t="s">
        <v>406</v>
      </c>
    </row>
    <row r="1134" spans="1:42" x14ac:dyDescent="0.3">
      <c r="A1134" s="245">
        <v>123577</v>
      </c>
      <c r="B1134" s="245" t="s">
        <v>551</v>
      </c>
      <c r="C1134" s="245" t="s">
        <v>232</v>
      </c>
      <c r="D1134" s="245" t="s">
        <v>234</v>
      </c>
      <c r="E1134" s="245" t="s">
        <v>234</v>
      </c>
      <c r="F1134" s="245" t="s">
        <v>234</v>
      </c>
      <c r="G1134" s="245" t="s">
        <v>234</v>
      </c>
      <c r="H1134" s="245" t="s">
        <v>234</v>
      </c>
      <c r="I1134" s="245" t="s">
        <v>234</v>
      </c>
      <c r="J1134" s="245" t="s">
        <v>234</v>
      </c>
      <c r="K1134" s="245" t="s">
        <v>234</v>
      </c>
      <c r="L1134" s="245" t="s">
        <v>234</v>
      </c>
      <c r="M1134" s="245" t="s">
        <v>233</v>
      </c>
      <c r="N1134" s="245" t="s">
        <v>233</v>
      </c>
      <c r="O1134" s="245" t="s">
        <v>233</v>
      </c>
      <c r="P1134" s="245" t="s">
        <v>233</v>
      </c>
      <c r="Q1134" s="245" t="s">
        <v>233</v>
      </c>
      <c r="R1134" s="245" t="s">
        <v>406</v>
      </c>
      <c r="S1134" s="245" t="s">
        <v>406</v>
      </c>
      <c r="T1134" s="245" t="s">
        <v>406</v>
      </c>
      <c r="U1134" s="245" t="s">
        <v>406</v>
      </c>
      <c r="V1134" s="245" t="s">
        <v>406</v>
      </c>
      <c r="W1134" s="245" t="s">
        <v>406</v>
      </c>
      <c r="X1134" s="245" t="s">
        <v>406</v>
      </c>
      <c r="Y1134" s="245" t="s">
        <v>406</v>
      </c>
      <c r="Z1134" s="245" t="s">
        <v>406</v>
      </c>
      <c r="AA1134" s="245" t="s">
        <v>406</v>
      </c>
      <c r="AB1134" s="245" t="s">
        <v>406</v>
      </c>
      <c r="AC1134" s="245" t="s">
        <v>406</v>
      </c>
      <c r="AD1134" s="245" t="s">
        <v>406</v>
      </c>
      <c r="AE1134" s="245" t="s">
        <v>406</v>
      </c>
      <c r="AF1134" s="245" t="s">
        <v>406</v>
      </c>
      <c r="AG1134" s="245" t="s">
        <v>233</v>
      </c>
      <c r="AH1134" s="245" t="s">
        <v>233</v>
      </c>
      <c r="AI1134" s="245" t="s">
        <v>233</v>
      </c>
      <c r="AJ1134" s="245" t="s">
        <v>233</v>
      </c>
      <c r="AK1134" s="245" t="s">
        <v>233</v>
      </c>
      <c r="AL1134" s="245" t="s">
        <v>406</v>
      </c>
      <c r="AM1134" s="245" t="s">
        <v>406</v>
      </c>
      <c r="AN1134" s="245" t="s">
        <v>406</v>
      </c>
      <c r="AO1134" s="245" t="s">
        <v>406</v>
      </c>
      <c r="AP1134" s="245" t="s">
        <v>406</v>
      </c>
    </row>
    <row r="1135" spans="1:42" x14ac:dyDescent="0.3">
      <c r="A1135" s="245">
        <v>123578</v>
      </c>
      <c r="B1135" s="245" t="s">
        <v>551</v>
      </c>
      <c r="C1135" s="245" t="s">
        <v>232</v>
      </c>
      <c r="D1135" s="245" t="s">
        <v>234</v>
      </c>
      <c r="E1135" s="245" t="s">
        <v>234</v>
      </c>
      <c r="F1135" s="245" t="s">
        <v>234</v>
      </c>
      <c r="G1135" s="245" t="s">
        <v>232</v>
      </c>
      <c r="H1135" s="245" t="s">
        <v>233</v>
      </c>
      <c r="I1135" s="245" t="s">
        <v>234</v>
      </c>
      <c r="J1135" s="245" t="s">
        <v>233</v>
      </c>
      <c r="K1135" s="245" t="s">
        <v>234</v>
      </c>
      <c r="L1135" s="245" t="s">
        <v>233</v>
      </c>
      <c r="M1135" s="245" t="s">
        <v>233</v>
      </c>
      <c r="N1135" s="245" t="s">
        <v>233</v>
      </c>
      <c r="O1135" s="245" t="s">
        <v>233</v>
      </c>
      <c r="P1135" s="245" t="s">
        <v>233</v>
      </c>
      <c r="Q1135" s="245" t="s">
        <v>233</v>
      </c>
      <c r="R1135" s="245" t="s">
        <v>406</v>
      </c>
      <c r="S1135" s="245" t="s">
        <v>406</v>
      </c>
      <c r="T1135" s="245" t="s">
        <v>406</v>
      </c>
      <c r="U1135" s="245" t="s">
        <v>406</v>
      </c>
      <c r="V1135" s="245" t="s">
        <v>406</v>
      </c>
      <c r="W1135" s="245" t="s">
        <v>406</v>
      </c>
      <c r="X1135" s="245" t="s">
        <v>406</v>
      </c>
      <c r="Y1135" s="245" t="s">
        <v>406</v>
      </c>
      <c r="Z1135" s="245" t="s">
        <v>406</v>
      </c>
      <c r="AA1135" s="245" t="s">
        <v>406</v>
      </c>
      <c r="AB1135" s="245" t="s">
        <v>406</v>
      </c>
      <c r="AC1135" s="245" t="s">
        <v>406</v>
      </c>
      <c r="AD1135" s="245" t="s">
        <v>406</v>
      </c>
      <c r="AE1135" s="245" t="s">
        <v>406</v>
      </c>
      <c r="AF1135" s="245" t="s">
        <v>406</v>
      </c>
      <c r="AG1135" s="245" t="s">
        <v>406</v>
      </c>
      <c r="AH1135" s="245" t="s">
        <v>406</v>
      </c>
      <c r="AI1135" s="245" t="s">
        <v>406</v>
      </c>
      <c r="AJ1135" s="245" t="s">
        <v>406</v>
      </c>
      <c r="AK1135" s="245" t="s">
        <v>406</v>
      </c>
      <c r="AL1135" s="245" t="s">
        <v>406</v>
      </c>
      <c r="AM1135" s="245" t="s">
        <v>406</v>
      </c>
      <c r="AN1135" s="245" t="s">
        <v>406</v>
      </c>
      <c r="AO1135" s="245" t="s">
        <v>406</v>
      </c>
      <c r="AP1135" s="245" t="s">
        <v>406</v>
      </c>
    </row>
    <row r="1136" spans="1:42" x14ac:dyDescent="0.3">
      <c r="A1136" s="245">
        <v>123584</v>
      </c>
      <c r="B1136" s="245" t="s">
        <v>551</v>
      </c>
      <c r="C1136" s="245" t="s">
        <v>234</v>
      </c>
      <c r="D1136" s="245" t="s">
        <v>234</v>
      </c>
      <c r="E1136" s="245" t="s">
        <v>234</v>
      </c>
      <c r="F1136" s="245" t="s">
        <v>234</v>
      </c>
      <c r="G1136" s="245" t="s">
        <v>232</v>
      </c>
      <c r="H1136" s="245" t="s">
        <v>234</v>
      </c>
      <c r="I1136" s="245" t="s">
        <v>234</v>
      </c>
      <c r="J1136" s="245" t="s">
        <v>234</v>
      </c>
      <c r="K1136" s="245" t="s">
        <v>234</v>
      </c>
      <c r="L1136" s="245" t="s">
        <v>234</v>
      </c>
      <c r="M1136" s="245" t="s">
        <v>233</v>
      </c>
      <c r="N1136" s="245" t="s">
        <v>233</v>
      </c>
      <c r="O1136" s="245" t="s">
        <v>233</v>
      </c>
      <c r="P1136" s="245" t="s">
        <v>233</v>
      </c>
      <c r="Q1136" s="245" t="s">
        <v>233</v>
      </c>
      <c r="R1136" s="245" t="s">
        <v>406</v>
      </c>
      <c r="S1136" s="245" t="s">
        <v>406</v>
      </c>
      <c r="T1136" s="245" t="s">
        <v>406</v>
      </c>
      <c r="U1136" s="245" t="s">
        <v>406</v>
      </c>
      <c r="V1136" s="245" t="s">
        <v>406</v>
      </c>
      <c r="W1136" s="245" t="s">
        <v>406</v>
      </c>
      <c r="X1136" s="245" t="s">
        <v>406</v>
      </c>
      <c r="Y1136" s="245" t="s">
        <v>406</v>
      </c>
      <c r="Z1136" s="245" t="s">
        <v>406</v>
      </c>
      <c r="AA1136" s="245" t="s">
        <v>406</v>
      </c>
      <c r="AB1136" s="245" t="s">
        <v>406</v>
      </c>
      <c r="AC1136" s="245" t="s">
        <v>406</v>
      </c>
      <c r="AD1136" s="245" t="s">
        <v>406</v>
      </c>
      <c r="AE1136" s="245" t="s">
        <v>406</v>
      </c>
      <c r="AF1136" s="245" t="s">
        <v>406</v>
      </c>
      <c r="AG1136" s="245" t="s">
        <v>406</v>
      </c>
      <c r="AH1136" s="245" t="s">
        <v>406</v>
      </c>
      <c r="AI1136" s="245" t="s">
        <v>406</v>
      </c>
      <c r="AJ1136" s="245" t="s">
        <v>406</v>
      </c>
      <c r="AK1136" s="245" t="s">
        <v>406</v>
      </c>
      <c r="AL1136" s="245" t="s">
        <v>406</v>
      </c>
      <c r="AM1136" s="245" t="s">
        <v>406</v>
      </c>
      <c r="AN1136" s="245" t="s">
        <v>406</v>
      </c>
      <c r="AO1136" s="245" t="s">
        <v>406</v>
      </c>
      <c r="AP1136" s="245" t="s">
        <v>406</v>
      </c>
    </row>
    <row r="1137" spans="1:42" x14ac:dyDescent="0.3">
      <c r="A1137" s="245">
        <v>123586</v>
      </c>
      <c r="B1137" s="245" t="s">
        <v>551</v>
      </c>
      <c r="C1137" s="245" t="s">
        <v>234</v>
      </c>
      <c r="D1137" s="245" t="s">
        <v>233</v>
      </c>
      <c r="E1137" s="245" t="s">
        <v>234</v>
      </c>
      <c r="F1137" s="245" t="s">
        <v>234</v>
      </c>
      <c r="G1137" s="245" t="s">
        <v>233</v>
      </c>
      <c r="H1137" s="245" t="s">
        <v>234</v>
      </c>
      <c r="I1137" s="245" t="s">
        <v>234</v>
      </c>
      <c r="J1137" s="245" t="s">
        <v>234</v>
      </c>
      <c r="K1137" s="245" t="s">
        <v>234</v>
      </c>
      <c r="L1137" s="245" t="s">
        <v>234</v>
      </c>
      <c r="M1137" s="245" t="s">
        <v>233</v>
      </c>
      <c r="N1137" s="245" t="s">
        <v>233</v>
      </c>
      <c r="O1137" s="245" t="s">
        <v>233</v>
      </c>
      <c r="P1137" s="245" t="s">
        <v>233</v>
      </c>
      <c r="Q1137" s="245" t="s">
        <v>233</v>
      </c>
      <c r="R1137" s="245" t="s">
        <v>406</v>
      </c>
      <c r="S1137" s="245" t="s">
        <v>406</v>
      </c>
      <c r="T1137" s="245" t="s">
        <v>406</v>
      </c>
      <c r="U1137" s="245" t="s">
        <v>406</v>
      </c>
      <c r="V1137" s="245" t="s">
        <v>406</v>
      </c>
      <c r="W1137" s="245" t="s">
        <v>406</v>
      </c>
      <c r="X1137" s="245" t="s">
        <v>406</v>
      </c>
      <c r="Y1137" s="245" t="s">
        <v>406</v>
      </c>
      <c r="Z1137" s="245" t="s">
        <v>406</v>
      </c>
      <c r="AA1137" s="245" t="s">
        <v>406</v>
      </c>
      <c r="AB1137" s="245" t="s">
        <v>406</v>
      </c>
      <c r="AC1137" s="245" t="s">
        <v>406</v>
      </c>
      <c r="AD1137" s="245" t="s">
        <v>406</v>
      </c>
      <c r="AE1137" s="245" t="s">
        <v>406</v>
      </c>
      <c r="AF1137" s="245" t="s">
        <v>406</v>
      </c>
      <c r="AG1137" s="245" t="s">
        <v>406</v>
      </c>
      <c r="AH1137" s="245" t="s">
        <v>406</v>
      </c>
      <c r="AI1137" s="245" t="s">
        <v>406</v>
      </c>
      <c r="AJ1137" s="245" t="s">
        <v>406</v>
      </c>
      <c r="AK1137" s="245" t="s">
        <v>406</v>
      </c>
      <c r="AL1137" s="245" t="s">
        <v>406</v>
      </c>
      <c r="AM1137" s="245" t="s">
        <v>406</v>
      </c>
      <c r="AN1137" s="245" t="s">
        <v>406</v>
      </c>
      <c r="AO1137" s="245" t="s">
        <v>406</v>
      </c>
      <c r="AP1137" s="245" t="s">
        <v>406</v>
      </c>
    </row>
    <row r="1138" spans="1:42" x14ac:dyDescent="0.3">
      <c r="A1138" s="245">
        <v>123587</v>
      </c>
      <c r="B1138" s="245" t="s">
        <v>551</v>
      </c>
      <c r="C1138" s="245" t="s">
        <v>234</v>
      </c>
      <c r="D1138" s="245" t="s">
        <v>234</v>
      </c>
      <c r="E1138" s="245" t="s">
        <v>234</v>
      </c>
      <c r="F1138" s="245" t="s">
        <v>234</v>
      </c>
      <c r="G1138" s="245" t="s">
        <v>234</v>
      </c>
      <c r="H1138" s="245" t="s">
        <v>234</v>
      </c>
      <c r="I1138" s="245" t="s">
        <v>234</v>
      </c>
      <c r="J1138" s="245" t="s">
        <v>234</v>
      </c>
      <c r="K1138" s="245" t="s">
        <v>234</v>
      </c>
      <c r="L1138" s="245" t="s">
        <v>234</v>
      </c>
      <c r="M1138" s="245" t="s">
        <v>233</v>
      </c>
      <c r="N1138" s="245" t="s">
        <v>233</v>
      </c>
      <c r="O1138" s="245" t="s">
        <v>233</v>
      </c>
      <c r="P1138" s="245" t="s">
        <v>233</v>
      </c>
      <c r="Q1138" s="245" t="s">
        <v>233</v>
      </c>
      <c r="R1138" s="245" t="s">
        <v>406</v>
      </c>
      <c r="S1138" s="245" t="s">
        <v>406</v>
      </c>
      <c r="T1138" s="245" t="s">
        <v>406</v>
      </c>
      <c r="U1138" s="245" t="s">
        <v>406</v>
      </c>
      <c r="V1138" s="245" t="s">
        <v>406</v>
      </c>
      <c r="W1138" s="245" t="s">
        <v>406</v>
      </c>
      <c r="X1138" s="245" t="s">
        <v>406</v>
      </c>
      <c r="Y1138" s="245" t="s">
        <v>406</v>
      </c>
      <c r="Z1138" s="245" t="s">
        <v>406</v>
      </c>
      <c r="AA1138" s="245" t="s">
        <v>406</v>
      </c>
      <c r="AB1138" s="245" t="s">
        <v>406</v>
      </c>
      <c r="AC1138" s="245" t="s">
        <v>406</v>
      </c>
      <c r="AD1138" s="245" t="s">
        <v>406</v>
      </c>
      <c r="AE1138" s="245" t="s">
        <v>406</v>
      </c>
      <c r="AF1138" s="245" t="s">
        <v>406</v>
      </c>
      <c r="AG1138" s="245" t="s">
        <v>406</v>
      </c>
      <c r="AH1138" s="245" t="s">
        <v>406</v>
      </c>
      <c r="AI1138" s="245" t="s">
        <v>406</v>
      </c>
      <c r="AJ1138" s="245" t="s">
        <v>406</v>
      </c>
      <c r="AK1138" s="245" t="s">
        <v>406</v>
      </c>
      <c r="AL1138" s="245" t="s">
        <v>406</v>
      </c>
      <c r="AM1138" s="245" t="s">
        <v>406</v>
      </c>
      <c r="AN1138" s="245" t="s">
        <v>406</v>
      </c>
      <c r="AO1138" s="245" t="s">
        <v>406</v>
      </c>
      <c r="AP1138" s="245" t="s">
        <v>406</v>
      </c>
    </row>
    <row r="1139" spans="1:42" x14ac:dyDescent="0.3">
      <c r="A1139" s="245">
        <v>123591</v>
      </c>
      <c r="B1139" s="245" t="s">
        <v>551</v>
      </c>
      <c r="C1139" s="245" t="s">
        <v>234</v>
      </c>
      <c r="D1139" s="245" t="s">
        <v>234</v>
      </c>
      <c r="E1139" s="245" t="s">
        <v>234</v>
      </c>
      <c r="F1139" s="245" t="s">
        <v>234</v>
      </c>
      <c r="G1139" s="245" t="s">
        <v>233</v>
      </c>
      <c r="H1139" s="245" t="s">
        <v>234</v>
      </c>
      <c r="I1139" s="245" t="s">
        <v>234</v>
      </c>
      <c r="J1139" s="245" t="s">
        <v>234</v>
      </c>
      <c r="K1139" s="245" t="s">
        <v>234</v>
      </c>
      <c r="L1139" s="245" t="s">
        <v>234</v>
      </c>
      <c r="M1139" s="245" t="s">
        <v>233</v>
      </c>
      <c r="N1139" s="245" t="s">
        <v>233</v>
      </c>
      <c r="O1139" s="245" t="s">
        <v>233</v>
      </c>
      <c r="P1139" s="245" t="s">
        <v>233</v>
      </c>
      <c r="Q1139" s="245" t="s">
        <v>233</v>
      </c>
      <c r="R1139" s="245" t="s">
        <v>406</v>
      </c>
      <c r="S1139" s="245" t="s">
        <v>406</v>
      </c>
      <c r="T1139" s="245" t="s">
        <v>406</v>
      </c>
      <c r="U1139" s="245" t="s">
        <v>406</v>
      </c>
      <c r="V1139" s="245" t="s">
        <v>406</v>
      </c>
      <c r="W1139" s="245" t="s">
        <v>406</v>
      </c>
      <c r="X1139" s="245" t="s">
        <v>406</v>
      </c>
      <c r="Y1139" s="245" t="s">
        <v>406</v>
      </c>
      <c r="Z1139" s="245" t="s">
        <v>406</v>
      </c>
      <c r="AA1139" s="245" t="s">
        <v>406</v>
      </c>
      <c r="AB1139" s="245" t="s">
        <v>406</v>
      </c>
      <c r="AC1139" s="245" t="s">
        <v>406</v>
      </c>
      <c r="AD1139" s="245" t="s">
        <v>406</v>
      </c>
      <c r="AE1139" s="245" t="s">
        <v>406</v>
      </c>
      <c r="AF1139" s="245" t="s">
        <v>406</v>
      </c>
      <c r="AG1139" s="245" t="s">
        <v>406</v>
      </c>
      <c r="AH1139" s="245" t="s">
        <v>406</v>
      </c>
      <c r="AI1139" s="245" t="s">
        <v>406</v>
      </c>
      <c r="AJ1139" s="245" t="s">
        <v>406</v>
      </c>
      <c r="AK1139" s="245" t="s">
        <v>406</v>
      </c>
      <c r="AL1139" s="245" t="s">
        <v>406</v>
      </c>
      <c r="AM1139" s="245" t="s">
        <v>406</v>
      </c>
      <c r="AN1139" s="245" t="s">
        <v>406</v>
      </c>
      <c r="AO1139" s="245" t="s">
        <v>406</v>
      </c>
      <c r="AP1139" s="245" t="s">
        <v>406</v>
      </c>
    </row>
    <row r="1140" spans="1:42" x14ac:dyDescent="0.3">
      <c r="A1140" s="245">
        <v>123593</v>
      </c>
      <c r="B1140" s="245" t="s">
        <v>551</v>
      </c>
      <c r="C1140" s="245" t="s">
        <v>234</v>
      </c>
      <c r="D1140" s="245" t="s">
        <v>234</v>
      </c>
      <c r="E1140" s="245" t="s">
        <v>234</v>
      </c>
      <c r="F1140" s="245" t="s">
        <v>234</v>
      </c>
      <c r="G1140" s="245" t="s">
        <v>232</v>
      </c>
      <c r="H1140" s="245" t="s">
        <v>234</v>
      </c>
      <c r="I1140" s="245" t="s">
        <v>234</v>
      </c>
      <c r="J1140" s="245" t="s">
        <v>234</v>
      </c>
      <c r="K1140" s="245" t="s">
        <v>234</v>
      </c>
      <c r="L1140" s="245" t="s">
        <v>234</v>
      </c>
      <c r="M1140" s="245" t="s">
        <v>233</v>
      </c>
      <c r="N1140" s="245" t="s">
        <v>233</v>
      </c>
      <c r="O1140" s="245" t="s">
        <v>233</v>
      </c>
      <c r="P1140" s="245" t="s">
        <v>233</v>
      </c>
      <c r="Q1140" s="245" t="s">
        <v>233</v>
      </c>
      <c r="R1140" s="245" t="s">
        <v>406</v>
      </c>
      <c r="S1140" s="245" t="s">
        <v>406</v>
      </c>
      <c r="T1140" s="245" t="s">
        <v>406</v>
      </c>
      <c r="U1140" s="245" t="s">
        <v>406</v>
      </c>
      <c r="V1140" s="245" t="s">
        <v>406</v>
      </c>
      <c r="W1140" s="245" t="s">
        <v>406</v>
      </c>
      <c r="X1140" s="245" t="s">
        <v>406</v>
      </c>
      <c r="Y1140" s="245" t="s">
        <v>406</v>
      </c>
      <c r="Z1140" s="245" t="s">
        <v>406</v>
      </c>
      <c r="AA1140" s="245" t="s">
        <v>406</v>
      </c>
      <c r="AB1140" s="245" t="s">
        <v>406</v>
      </c>
      <c r="AC1140" s="245" t="s">
        <v>406</v>
      </c>
      <c r="AD1140" s="245" t="s">
        <v>406</v>
      </c>
      <c r="AE1140" s="245" t="s">
        <v>406</v>
      </c>
      <c r="AF1140" s="245" t="s">
        <v>406</v>
      </c>
      <c r="AG1140" s="245" t="s">
        <v>406</v>
      </c>
      <c r="AH1140" s="245" t="s">
        <v>406</v>
      </c>
      <c r="AI1140" s="245" t="s">
        <v>406</v>
      </c>
      <c r="AJ1140" s="245" t="s">
        <v>406</v>
      </c>
      <c r="AK1140" s="245" t="s">
        <v>406</v>
      </c>
      <c r="AL1140" s="245" t="s">
        <v>406</v>
      </c>
      <c r="AM1140" s="245" t="s">
        <v>406</v>
      </c>
      <c r="AN1140" s="245" t="s">
        <v>406</v>
      </c>
      <c r="AO1140" s="245" t="s">
        <v>406</v>
      </c>
      <c r="AP1140" s="245" t="s">
        <v>406</v>
      </c>
    </row>
    <row r="1141" spans="1:42" x14ac:dyDescent="0.3">
      <c r="A1141" s="245">
        <v>123597</v>
      </c>
      <c r="B1141" s="245" t="s">
        <v>551</v>
      </c>
      <c r="C1141" s="245" t="s">
        <v>234</v>
      </c>
      <c r="D1141" s="245" t="s">
        <v>234</v>
      </c>
      <c r="E1141" s="245" t="s">
        <v>234</v>
      </c>
      <c r="F1141" s="245" t="s">
        <v>234</v>
      </c>
      <c r="G1141" s="245" t="s">
        <v>234</v>
      </c>
      <c r="H1141" s="245" t="s">
        <v>234</v>
      </c>
      <c r="I1141" s="245" t="s">
        <v>234</v>
      </c>
      <c r="J1141" s="245" t="s">
        <v>234</v>
      </c>
      <c r="K1141" s="245" t="s">
        <v>234</v>
      </c>
      <c r="L1141" s="245" t="s">
        <v>234</v>
      </c>
      <c r="M1141" s="245" t="s">
        <v>233</v>
      </c>
      <c r="N1141" s="245" t="s">
        <v>233</v>
      </c>
      <c r="O1141" s="245" t="s">
        <v>233</v>
      </c>
      <c r="P1141" s="245" t="s">
        <v>233</v>
      </c>
      <c r="Q1141" s="245" t="s">
        <v>233</v>
      </c>
      <c r="R1141" s="245" t="s">
        <v>406</v>
      </c>
      <c r="S1141" s="245" t="s">
        <v>406</v>
      </c>
      <c r="T1141" s="245" t="s">
        <v>406</v>
      </c>
      <c r="U1141" s="245" t="s">
        <v>406</v>
      </c>
      <c r="V1141" s="245" t="s">
        <v>406</v>
      </c>
      <c r="W1141" s="245" t="s">
        <v>406</v>
      </c>
      <c r="X1141" s="245" t="s">
        <v>406</v>
      </c>
      <c r="Y1141" s="245" t="s">
        <v>406</v>
      </c>
      <c r="Z1141" s="245" t="s">
        <v>406</v>
      </c>
      <c r="AA1141" s="245" t="s">
        <v>406</v>
      </c>
      <c r="AB1141" s="245" t="s">
        <v>406</v>
      </c>
      <c r="AC1141" s="245" t="s">
        <v>406</v>
      </c>
      <c r="AD1141" s="245" t="s">
        <v>406</v>
      </c>
      <c r="AE1141" s="245" t="s">
        <v>406</v>
      </c>
      <c r="AF1141" s="245" t="s">
        <v>406</v>
      </c>
      <c r="AG1141" s="245" t="s">
        <v>406</v>
      </c>
      <c r="AH1141" s="245" t="s">
        <v>406</v>
      </c>
      <c r="AI1141" s="245" t="s">
        <v>406</v>
      </c>
      <c r="AJ1141" s="245" t="s">
        <v>406</v>
      </c>
      <c r="AK1141" s="245" t="s">
        <v>406</v>
      </c>
      <c r="AL1141" s="245" t="s">
        <v>406</v>
      </c>
      <c r="AM1141" s="245" t="s">
        <v>406</v>
      </c>
      <c r="AN1141" s="245" t="s">
        <v>406</v>
      </c>
      <c r="AO1141" s="245" t="s">
        <v>406</v>
      </c>
      <c r="AP1141" s="245" t="s">
        <v>406</v>
      </c>
    </row>
    <row r="1142" spans="1:42" x14ac:dyDescent="0.3">
      <c r="A1142" s="245">
        <v>123604</v>
      </c>
      <c r="B1142" s="245" t="s">
        <v>551</v>
      </c>
      <c r="C1142" s="245" t="s">
        <v>234</v>
      </c>
      <c r="D1142" s="245" t="s">
        <v>232</v>
      </c>
      <c r="E1142" s="245" t="s">
        <v>234</v>
      </c>
      <c r="F1142" s="245" t="s">
        <v>234</v>
      </c>
      <c r="G1142" s="245" t="s">
        <v>234</v>
      </c>
      <c r="H1142" s="245" t="s">
        <v>234</v>
      </c>
      <c r="I1142" s="245" t="s">
        <v>233</v>
      </c>
      <c r="J1142" s="245" t="s">
        <v>233</v>
      </c>
      <c r="K1142" s="245" t="s">
        <v>234</v>
      </c>
      <c r="L1142" s="245" t="s">
        <v>234</v>
      </c>
      <c r="M1142" s="245" t="s">
        <v>233</v>
      </c>
      <c r="N1142" s="245" t="s">
        <v>233</v>
      </c>
      <c r="O1142" s="245" t="s">
        <v>233</v>
      </c>
      <c r="P1142" s="245" t="s">
        <v>233</v>
      </c>
      <c r="Q1142" s="245" t="s">
        <v>233</v>
      </c>
      <c r="R1142" s="245" t="s">
        <v>406</v>
      </c>
      <c r="S1142" s="245" t="s">
        <v>406</v>
      </c>
      <c r="T1142" s="245" t="s">
        <v>406</v>
      </c>
      <c r="U1142" s="245" t="s">
        <v>406</v>
      </c>
      <c r="V1142" s="245" t="s">
        <v>406</v>
      </c>
      <c r="W1142" s="245" t="s">
        <v>406</v>
      </c>
      <c r="X1142" s="245" t="s">
        <v>406</v>
      </c>
      <c r="Y1142" s="245" t="s">
        <v>406</v>
      </c>
      <c r="Z1142" s="245" t="s">
        <v>406</v>
      </c>
      <c r="AA1142" s="245" t="s">
        <v>406</v>
      </c>
      <c r="AB1142" s="245" t="s">
        <v>406</v>
      </c>
      <c r="AC1142" s="245" t="s">
        <v>406</v>
      </c>
      <c r="AD1142" s="245" t="s">
        <v>406</v>
      </c>
      <c r="AE1142" s="245" t="s">
        <v>406</v>
      </c>
      <c r="AF1142" s="245" t="s">
        <v>406</v>
      </c>
      <c r="AG1142" s="245" t="s">
        <v>406</v>
      </c>
      <c r="AH1142" s="245" t="s">
        <v>406</v>
      </c>
      <c r="AI1142" s="245" t="s">
        <v>406</v>
      </c>
      <c r="AJ1142" s="245" t="s">
        <v>406</v>
      </c>
      <c r="AK1142" s="245" t="s">
        <v>406</v>
      </c>
      <c r="AL1142" s="245" t="s">
        <v>406</v>
      </c>
      <c r="AM1142" s="245" t="s">
        <v>406</v>
      </c>
      <c r="AN1142" s="245" t="s">
        <v>406</v>
      </c>
      <c r="AO1142" s="245" t="s">
        <v>406</v>
      </c>
      <c r="AP1142" s="245" t="s">
        <v>406</v>
      </c>
    </row>
    <row r="1143" spans="1:42" x14ac:dyDescent="0.3">
      <c r="A1143" s="245">
        <v>123606</v>
      </c>
      <c r="B1143" s="245" t="s">
        <v>551</v>
      </c>
      <c r="C1143" s="245" t="s">
        <v>234</v>
      </c>
      <c r="D1143" s="245" t="s">
        <v>232</v>
      </c>
      <c r="E1143" s="245" t="s">
        <v>234</v>
      </c>
      <c r="F1143" s="245" t="s">
        <v>234</v>
      </c>
      <c r="G1143" s="245" t="s">
        <v>234</v>
      </c>
      <c r="H1143" s="245" t="s">
        <v>234</v>
      </c>
      <c r="I1143" s="245" t="s">
        <v>233</v>
      </c>
      <c r="J1143" s="245" t="s">
        <v>233</v>
      </c>
      <c r="K1143" s="245" t="s">
        <v>234</v>
      </c>
      <c r="L1143" s="245" t="s">
        <v>234</v>
      </c>
      <c r="M1143" s="245" t="s">
        <v>233</v>
      </c>
      <c r="N1143" s="245" t="s">
        <v>233</v>
      </c>
      <c r="O1143" s="245" t="s">
        <v>233</v>
      </c>
      <c r="P1143" s="245" t="s">
        <v>233</v>
      </c>
      <c r="Q1143" s="245" t="s">
        <v>233</v>
      </c>
      <c r="R1143" s="245" t="s">
        <v>406</v>
      </c>
      <c r="S1143" s="245" t="s">
        <v>406</v>
      </c>
      <c r="T1143" s="245" t="s">
        <v>406</v>
      </c>
      <c r="U1143" s="245" t="s">
        <v>406</v>
      </c>
      <c r="V1143" s="245" t="s">
        <v>406</v>
      </c>
      <c r="W1143" s="245" t="s">
        <v>406</v>
      </c>
      <c r="X1143" s="245" t="s">
        <v>406</v>
      </c>
      <c r="Y1143" s="245" t="s">
        <v>406</v>
      </c>
      <c r="Z1143" s="245" t="s">
        <v>406</v>
      </c>
      <c r="AA1143" s="245" t="s">
        <v>406</v>
      </c>
      <c r="AB1143" s="245" t="s">
        <v>406</v>
      </c>
      <c r="AC1143" s="245" t="s">
        <v>406</v>
      </c>
      <c r="AD1143" s="245" t="s">
        <v>406</v>
      </c>
      <c r="AE1143" s="245" t="s">
        <v>406</v>
      </c>
      <c r="AF1143" s="245" t="s">
        <v>406</v>
      </c>
      <c r="AG1143" s="245" t="s">
        <v>406</v>
      </c>
      <c r="AH1143" s="245" t="s">
        <v>406</v>
      </c>
      <c r="AI1143" s="245" t="s">
        <v>406</v>
      </c>
      <c r="AJ1143" s="245" t="s">
        <v>406</v>
      </c>
      <c r="AK1143" s="245" t="s">
        <v>406</v>
      </c>
      <c r="AL1143" s="245" t="s">
        <v>406</v>
      </c>
      <c r="AM1143" s="245" t="s">
        <v>406</v>
      </c>
      <c r="AN1143" s="245" t="s">
        <v>406</v>
      </c>
      <c r="AO1143" s="245" t="s">
        <v>406</v>
      </c>
      <c r="AP1143" s="245" t="s">
        <v>406</v>
      </c>
    </row>
    <row r="1144" spans="1:42" x14ac:dyDescent="0.3">
      <c r="A1144" s="245">
        <v>123608</v>
      </c>
      <c r="B1144" s="245" t="s">
        <v>551</v>
      </c>
      <c r="C1144" s="245" t="s">
        <v>234</v>
      </c>
      <c r="D1144" s="245" t="s">
        <v>234</v>
      </c>
      <c r="E1144" s="245" t="s">
        <v>234</v>
      </c>
      <c r="F1144" s="245" t="s">
        <v>234</v>
      </c>
      <c r="G1144" s="245" t="s">
        <v>232</v>
      </c>
      <c r="H1144" s="245" t="s">
        <v>234</v>
      </c>
      <c r="I1144" s="245" t="s">
        <v>234</v>
      </c>
      <c r="J1144" s="245" t="s">
        <v>234</v>
      </c>
      <c r="K1144" s="245" t="s">
        <v>234</v>
      </c>
      <c r="L1144" s="245" t="s">
        <v>234</v>
      </c>
      <c r="M1144" s="245" t="s">
        <v>233</v>
      </c>
      <c r="N1144" s="245" t="s">
        <v>233</v>
      </c>
      <c r="O1144" s="245" t="s">
        <v>233</v>
      </c>
      <c r="P1144" s="245" t="s">
        <v>233</v>
      </c>
      <c r="Q1144" s="245" t="s">
        <v>233</v>
      </c>
      <c r="R1144" s="245" t="s">
        <v>406</v>
      </c>
      <c r="S1144" s="245" t="s">
        <v>406</v>
      </c>
      <c r="T1144" s="245" t="s">
        <v>406</v>
      </c>
      <c r="U1144" s="245" t="s">
        <v>406</v>
      </c>
      <c r="V1144" s="245" t="s">
        <v>406</v>
      </c>
      <c r="W1144" s="245" t="s">
        <v>406</v>
      </c>
      <c r="X1144" s="245" t="s">
        <v>406</v>
      </c>
      <c r="Y1144" s="245" t="s">
        <v>406</v>
      </c>
      <c r="Z1144" s="245" t="s">
        <v>406</v>
      </c>
      <c r="AA1144" s="245" t="s">
        <v>406</v>
      </c>
      <c r="AB1144" s="245" t="s">
        <v>406</v>
      </c>
      <c r="AC1144" s="245" t="s">
        <v>406</v>
      </c>
      <c r="AD1144" s="245" t="s">
        <v>406</v>
      </c>
      <c r="AE1144" s="245" t="s">
        <v>406</v>
      </c>
      <c r="AF1144" s="245" t="s">
        <v>406</v>
      </c>
      <c r="AG1144" s="245" t="s">
        <v>406</v>
      </c>
      <c r="AH1144" s="245" t="s">
        <v>406</v>
      </c>
      <c r="AI1144" s="245" t="s">
        <v>406</v>
      </c>
      <c r="AJ1144" s="245" t="s">
        <v>406</v>
      </c>
      <c r="AK1144" s="245" t="s">
        <v>406</v>
      </c>
      <c r="AL1144" s="245" t="s">
        <v>406</v>
      </c>
      <c r="AM1144" s="245" t="s">
        <v>406</v>
      </c>
      <c r="AN1144" s="245" t="s">
        <v>406</v>
      </c>
      <c r="AO1144" s="245" t="s">
        <v>406</v>
      </c>
      <c r="AP1144" s="245" t="s">
        <v>406</v>
      </c>
    </row>
    <row r="1145" spans="1:42" x14ac:dyDescent="0.3">
      <c r="A1145" s="245">
        <v>123611</v>
      </c>
      <c r="B1145" s="245" t="s">
        <v>551</v>
      </c>
      <c r="C1145" s="245" t="s">
        <v>234</v>
      </c>
      <c r="D1145" s="245" t="s">
        <v>234</v>
      </c>
      <c r="E1145" s="245" t="s">
        <v>234</v>
      </c>
      <c r="F1145" s="245" t="s">
        <v>234</v>
      </c>
      <c r="G1145" s="245" t="s">
        <v>234</v>
      </c>
      <c r="H1145" s="245" t="s">
        <v>234</v>
      </c>
      <c r="I1145" s="245" t="s">
        <v>234</v>
      </c>
      <c r="J1145" s="245" t="s">
        <v>234</v>
      </c>
      <c r="K1145" s="245" t="s">
        <v>234</v>
      </c>
      <c r="L1145" s="245" t="s">
        <v>234</v>
      </c>
      <c r="M1145" s="245" t="s">
        <v>233</v>
      </c>
      <c r="N1145" s="245" t="s">
        <v>233</v>
      </c>
      <c r="O1145" s="245" t="s">
        <v>233</v>
      </c>
      <c r="P1145" s="245" t="s">
        <v>233</v>
      </c>
      <c r="Q1145" s="245" t="s">
        <v>233</v>
      </c>
      <c r="R1145" s="245" t="s">
        <v>406</v>
      </c>
      <c r="S1145" s="245" t="s">
        <v>406</v>
      </c>
      <c r="T1145" s="245" t="s">
        <v>406</v>
      </c>
      <c r="U1145" s="245" t="s">
        <v>406</v>
      </c>
      <c r="V1145" s="245" t="s">
        <v>406</v>
      </c>
      <c r="W1145" s="245" t="s">
        <v>406</v>
      </c>
      <c r="X1145" s="245" t="s">
        <v>406</v>
      </c>
      <c r="Y1145" s="245" t="s">
        <v>406</v>
      </c>
      <c r="Z1145" s="245" t="s">
        <v>406</v>
      </c>
      <c r="AA1145" s="245" t="s">
        <v>406</v>
      </c>
      <c r="AB1145" s="245" t="s">
        <v>406</v>
      </c>
      <c r="AC1145" s="245" t="s">
        <v>406</v>
      </c>
      <c r="AD1145" s="245" t="s">
        <v>406</v>
      </c>
      <c r="AE1145" s="245" t="s">
        <v>406</v>
      </c>
      <c r="AF1145" s="245" t="s">
        <v>406</v>
      </c>
      <c r="AG1145" s="245" t="s">
        <v>406</v>
      </c>
      <c r="AH1145" s="245" t="s">
        <v>406</v>
      </c>
      <c r="AI1145" s="245" t="s">
        <v>406</v>
      </c>
      <c r="AJ1145" s="245" t="s">
        <v>406</v>
      </c>
      <c r="AK1145" s="245" t="s">
        <v>406</v>
      </c>
      <c r="AL1145" s="245" t="s">
        <v>406</v>
      </c>
      <c r="AM1145" s="245" t="s">
        <v>406</v>
      </c>
      <c r="AN1145" s="245" t="s">
        <v>406</v>
      </c>
      <c r="AO1145" s="245" t="s">
        <v>406</v>
      </c>
      <c r="AP1145" s="245" t="s">
        <v>406</v>
      </c>
    </row>
    <row r="1146" spans="1:42" x14ac:dyDescent="0.3">
      <c r="A1146" s="245">
        <v>123612</v>
      </c>
      <c r="B1146" s="245" t="s">
        <v>551</v>
      </c>
      <c r="C1146" s="245" t="s">
        <v>234</v>
      </c>
      <c r="D1146" s="245" t="s">
        <v>234</v>
      </c>
      <c r="E1146" s="245" t="s">
        <v>234</v>
      </c>
      <c r="F1146" s="245" t="s">
        <v>234</v>
      </c>
      <c r="G1146" s="245" t="s">
        <v>233</v>
      </c>
      <c r="H1146" s="245" t="s">
        <v>234</v>
      </c>
      <c r="I1146" s="245" t="s">
        <v>234</v>
      </c>
      <c r="J1146" s="245" t="s">
        <v>234</v>
      </c>
      <c r="K1146" s="245" t="s">
        <v>234</v>
      </c>
      <c r="L1146" s="245" t="s">
        <v>234</v>
      </c>
      <c r="M1146" s="245" t="s">
        <v>233</v>
      </c>
      <c r="N1146" s="245" t="s">
        <v>233</v>
      </c>
      <c r="O1146" s="245" t="s">
        <v>233</v>
      </c>
      <c r="P1146" s="245" t="s">
        <v>233</v>
      </c>
      <c r="Q1146" s="245" t="s">
        <v>233</v>
      </c>
      <c r="R1146" s="245" t="s">
        <v>406</v>
      </c>
      <c r="S1146" s="245" t="s">
        <v>406</v>
      </c>
      <c r="T1146" s="245" t="s">
        <v>406</v>
      </c>
      <c r="U1146" s="245" t="s">
        <v>406</v>
      </c>
      <c r="V1146" s="245" t="s">
        <v>406</v>
      </c>
      <c r="W1146" s="245" t="s">
        <v>406</v>
      </c>
      <c r="X1146" s="245" t="s">
        <v>406</v>
      </c>
      <c r="Y1146" s="245" t="s">
        <v>406</v>
      </c>
      <c r="Z1146" s="245" t="s">
        <v>406</v>
      </c>
      <c r="AA1146" s="245" t="s">
        <v>406</v>
      </c>
      <c r="AB1146" s="245" t="s">
        <v>406</v>
      </c>
      <c r="AC1146" s="245" t="s">
        <v>406</v>
      </c>
      <c r="AD1146" s="245" t="s">
        <v>406</v>
      </c>
      <c r="AE1146" s="245" t="s">
        <v>406</v>
      </c>
      <c r="AF1146" s="245" t="s">
        <v>406</v>
      </c>
      <c r="AG1146" s="245" t="s">
        <v>406</v>
      </c>
      <c r="AH1146" s="245" t="s">
        <v>406</v>
      </c>
      <c r="AI1146" s="245" t="s">
        <v>406</v>
      </c>
      <c r="AJ1146" s="245" t="s">
        <v>406</v>
      </c>
      <c r="AK1146" s="245" t="s">
        <v>406</v>
      </c>
      <c r="AL1146" s="245" t="s">
        <v>406</v>
      </c>
      <c r="AM1146" s="245" t="s">
        <v>406</v>
      </c>
      <c r="AN1146" s="245" t="s">
        <v>406</v>
      </c>
      <c r="AO1146" s="245" t="s">
        <v>406</v>
      </c>
      <c r="AP1146" s="245" t="s">
        <v>406</v>
      </c>
    </row>
    <row r="1147" spans="1:42" x14ac:dyDescent="0.3">
      <c r="A1147" s="245">
        <v>123616</v>
      </c>
      <c r="B1147" s="245" t="s">
        <v>551</v>
      </c>
      <c r="C1147" s="245" t="s">
        <v>234</v>
      </c>
      <c r="D1147" s="245" t="s">
        <v>234</v>
      </c>
      <c r="E1147" s="245" t="s">
        <v>234</v>
      </c>
      <c r="F1147" s="245" t="s">
        <v>234</v>
      </c>
      <c r="G1147" s="245" t="s">
        <v>232</v>
      </c>
      <c r="H1147" s="245" t="s">
        <v>234</v>
      </c>
      <c r="I1147" s="245" t="s">
        <v>234</v>
      </c>
      <c r="J1147" s="245" t="s">
        <v>234</v>
      </c>
      <c r="K1147" s="245" t="s">
        <v>234</v>
      </c>
      <c r="L1147" s="245" t="s">
        <v>234</v>
      </c>
      <c r="M1147" s="245" t="s">
        <v>233</v>
      </c>
      <c r="N1147" s="245" t="s">
        <v>233</v>
      </c>
      <c r="O1147" s="245" t="s">
        <v>233</v>
      </c>
      <c r="P1147" s="245" t="s">
        <v>233</v>
      </c>
      <c r="Q1147" s="245" t="s">
        <v>233</v>
      </c>
      <c r="R1147" s="245" t="s">
        <v>406</v>
      </c>
      <c r="S1147" s="245" t="s">
        <v>406</v>
      </c>
      <c r="T1147" s="245" t="s">
        <v>406</v>
      </c>
      <c r="U1147" s="245" t="s">
        <v>406</v>
      </c>
      <c r="V1147" s="245" t="s">
        <v>406</v>
      </c>
      <c r="W1147" s="245" t="s">
        <v>406</v>
      </c>
      <c r="X1147" s="245" t="s">
        <v>406</v>
      </c>
      <c r="Y1147" s="245" t="s">
        <v>406</v>
      </c>
      <c r="Z1147" s="245" t="s">
        <v>406</v>
      </c>
      <c r="AA1147" s="245" t="s">
        <v>406</v>
      </c>
      <c r="AB1147" s="245" t="s">
        <v>406</v>
      </c>
      <c r="AC1147" s="245" t="s">
        <v>406</v>
      </c>
      <c r="AD1147" s="245" t="s">
        <v>406</v>
      </c>
      <c r="AE1147" s="245" t="s">
        <v>406</v>
      </c>
      <c r="AF1147" s="245" t="s">
        <v>406</v>
      </c>
      <c r="AG1147" s="245" t="s">
        <v>406</v>
      </c>
      <c r="AH1147" s="245" t="s">
        <v>406</v>
      </c>
      <c r="AI1147" s="245" t="s">
        <v>406</v>
      </c>
      <c r="AJ1147" s="245" t="s">
        <v>406</v>
      </c>
      <c r="AK1147" s="245" t="s">
        <v>406</v>
      </c>
      <c r="AL1147" s="245" t="s">
        <v>406</v>
      </c>
      <c r="AM1147" s="245" t="s">
        <v>406</v>
      </c>
      <c r="AN1147" s="245" t="s">
        <v>406</v>
      </c>
      <c r="AO1147" s="245" t="s">
        <v>406</v>
      </c>
      <c r="AP1147" s="245" t="s">
        <v>406</v>
      </c>
    </row>
    <row r="1148" spans="1:42" x14ac:dyDescent="0.3">
      <c r="A1148" s="245">
        <v>123618</v>
      </c>
      <c r="B1148" s="245" t="s">
        <v>551</v>
      </c>
      <c r="C1148" s="245" t="s">
        <v>234</v>
      </c>
      <c r="D1148" s="245" t="s">
        <v>234</v>
      </c>
      <c r="E1148" s="245" t="s">
        <v>234</v>
      </c>
      <c r="F1148" s="245" t="s">
        <v>234</v>
      </c>
      <c r="G1148" s="245" t="s">
        <v>233</v>
      </c>
      <c r="H1148" s="245" t="s">
        <v>234</v>
      </c>
      <c r="I1148" s="245" t="s">
        <v>234</v>
      </c>
      <c r="J1148" s="245" t="s">
        <v>234</v>
      </c>
      <c r="K1148" s="245" t="s">
        <v>234</v>
      </c>
      <c r="L1148" s="245" t="s">
        <v>234</v>
      </c>
      <c r="M1148" s="245" t="s">
        <v>233</v>
      </c>
      <c r="N1148" s="245" t="s">
        <v>233</v>
      </c>
      <c r="O1148" s="245" t="s">
        <v>233</v>
      </c>
      <c r="P1148" s="245" t="s">
        <v>233</v>
      </c>
      <c r="Q1148" s="245" t="s">
        <v>233</v>
      </c>
      <c r="R1148" s="245" t="s">
        <v>406</v>
      </c>
      <c r="S1148" s="245" t="s">
        <v>406</v>
      </c>
      <c r="T1148" s="245" t="s">
        <v>406</v>
      </c>
      <c r="U1148" s="245" t="s">
        <v>406</v>
      </c>
      <c r="V1148" s="245" t="s">
        <v>406</v>
      </c>
      <c r="W1148" s="245" t="s">
        <v>406</v>
      </c>
      <c r="X1148" s="245" t="s">
        <v>406</v>
      </c>
      <c r="Y1148" s="245" t="s">
        <v>406</v>
      </c>
      <c r="Z1148" s="245" t="s">
        <v>406</v>
      </c>
      <c r="AA1148" s="245" t="s">
        <v>406</v>
      </c>
      <c r="AB1148" s="245" t="s">
        <v>406</v>
      </c>
      <c r="AC1148" s="245" t="s">
        <v>406</v>
      </c>
      <c r="AD1148" s="245" t="s">
        <v>406</v>
      </c>
      <c r="AE1148" s="245" t="s">
        <v>406</v>
      </c>
      <c r="AF1148" s="245" t="s">
        <v>406</v>
      </c>
      <c r="AG1148" s="245" t="s">
        <v>406</v>
      </c>
      <c r="AH1148" s="245" t="s">
        <v>406</v>
      </c>
      <c r="AI1148" s="245" t="s">
        <v>406</v>
      </c>
      <c r="AJ1148" s="245" t="s">
        <v>406</v>
      </c>
      <c r="AK1148" s="245" t="s">
        <v>406</v>
      </c>
      <c r="AL1148" s="245" t="s">
        <v>406</v>
      </c>
      <c r="AM1148" s="245" t="s">
        <v>406</v>
      </c>
      <c r="AN1148" s="245" t="s">
        <v>406</v>
      </c>
      <c r="AO1148" s="245" t="s">
        <v>406</v>
      </c>
      <c r="AP1148" s="245" t="s">
        <v>406</v>
      </c>
    </row>
    <row r="1149" spans="1:42" x14ac:dyDescent="0.3">
      <c r="A1149" s="245">
        <v>123619</v>
      </c>
      <c r="B1149" s="245" t="s">
        <v>551</v>
      </c>
      <c r="C1149" s="245" t="s">
        <v>234</v>
      </c>
      <c r="D1149" s="245" t="s">
        <v>234</v>
      </c>
      <c r="E1149" s="245" t="s">
        <v>234</v>
      </c>
      <c r="F1149" s="245" t="s">
        <v>234</v>
      </c>
      <c r="G1149" s="245" t="s">
        <v>232</v>
      </c>
      <c r="H1149" s="245" t="s">
        <v>234</v>
      </c>
      <c r="I1149" s="245" t="s">
        <v>234</v>
      </c>
      <c r="J1149" s="245" t="s">
        <v>234</v>
      </c>
      <c r="K1149" s="245" t="s">
        <v>234</v>
      </c>
      <c r="L1149" s="245" t="s">
        <v>234</v>
      </c>
      <c r="M1149" s="245" t="s">
        <v>233</v>
      </c>
      <c r="N1149" s="245" t="s">
        <v>233</v>
      </c>
      <c r="O1149" s="245" t="s">
        <v>233</v>
      </c>
      <c r="P1149" s="245" t="s">
        <v>233</v>
      </c>
      <c r="Q1149" s="245" t="s">
        <v>233</v>
      </c>
      <c r="R1149" s="245" t="s">
        <v>406</v>
      </c>
      <c r="S1149" s="245" t="s">
        <v>406</v>
      </c>
      <c r="T1149" s="245" t="s">
        <v>406</v>
      </c>
      <c r="U1149" s="245" t="s">
        <v>406</v>
      </c>
      <c r="V1149" s="245" t="s">
        <v>406</v>
      </c>
      <c r="W1149" s="245" t="s">
        <v>406</v>
      </c>
      <c r="X1149" s="245" t="s">
        <v>406</v>
      </c>
      <c r="Y1149" s="245" t="s">
        <v>406</v>
      </c>
      <c r="Z1149" s="245" t="s">
        <v>406</v>
      </c>
      <c r="AA1149" s="245" t="s">
        <v>406</v>
      </c>
      <c r="AB1149" s="245" t="s">
        <v>406</v>
      </c>
      <c r="AC1149" s="245" t="s">
        <v>406</v>
      </c>
      <c r="AD1149" s="245" t="s">
        <v>406</v>
      </c>
      <c r="AE1149" s="245" t="s">
        <v>406</v>
      </c>
      <c r="AF1149" s="245" t="s">
        <v>406</v>
      </c>
      <c r="AG1149" s="245" t="s">
        <v>406</v>
      </c>
      <c r="AH1149" s="245" t="s">
        <v>406</v>
      </c>
      <c r="AI1149" s="245" t="s">
        <v>406</v>
      </c>
      <c r="AJ1149" s="245" t="s">
        <v>406</v>
      </c>
      <c r="AK1149" s="245" t="s">
        <v>406</v>
      </c>
      <c r="AL1149" s="245" t="s">
        <v>406</v>
      </c>
      <c r="AM1149" s="245" t="s">
        <v>406</v>
      </c>
      <c r="AN1149" s="245" t="s">
        <v>406</v>
      </c>
      <c r="AO1149" s="245" t="s">
        <v>406</v>
      </c>
      <c r="AP1149" s="245" t="s">
        <v>406</v>
      </c>
    </row>
    <row r="1150" spans="1:42" x14ac:dyDescent="0.3">
      <c r="A1150" s="245">
        <v>123620</v>
      </c>
      <c r="B1150" s="245" t="s">
        <v>551</v>
      </c>
      <c r="C1150" s="245" t="s">
        <v>232</v>
      </c>
      <c r="D1150" s="245" t="s">
        <v>234</v>
      </c>
      <c r="E1150" s="245" t="s">
        <v>234</v>
      </c>
      <c r="F1150" s="245" t="s">
        <v>234</v>
      </c>
      <c r="G1150" s="245" t="s">
        <v>233</v>
      </c>
      <c r="H1150" s="245" t="s">
        <v>234</v>
      </c>
      <c r="I1150" s="245" t="s">
        <v>234</v>
      </c>
      <c r="J1150" s="245" t="s">
        <v>234</v>
      </c>
      <c r="K1150" s="245" t="s">
        <v>234</v>
      </c>
      <c r="L1150" s="245" t="s">
        <v>234</v>
      </c>
      <c r="M1150" s="245" t="s">
        <v>233</v>
      </c>
      <c r="N1150" s="245" t="s">
        <v>233</v>
      </c>
      <c r="O1150" s="245" t="s">
        <v>233</v>
      </c>
      <c r="P1150" s="245" t="s">
        <v>233</v>
      </c>
      <c r="Q1150" s="245" t="s">
        <v>233</v>
      </c>
      <c r="R1150" s="245" t="s">
        <v>406</v>
      </c>
      <c r="S1150" s="245" t="s">
        <v>406</v>
      </c>
      <c r="T1150" s="245" t="s">
        <v>406</v>
      </c>
      <c r="U1150" s="245" t="s">
        <v>406</v>
      </c>
      <c r="V1150" s="245" t="s">
        <v>406</v>
      </c>
      <c r="W1150" s="245" t="s">
        <v>406</v>
      </c>
      <c r="X1150" s="245" t="s">
        <v>406</v>
      </c>
      <c r="Y1150" s="245" t="s">
        <v>406</v>
      </c>
      <c r="Z1150" s="245" t="s">
        <v>406</v>
      </c>
      <c r="AA1150" s="245" t="s">
        <v>406</v>
      </c>
      <c r="AB1150" s="245" t="s">
        <v>406</v>
      </c>
      <c r="AC1150" s="245" t="s">
        <v>406</v>
      </c>
      <c r="AD1150" s="245" t="s">
        <v>406</v>
      </c>
      <c r="AE1150" s="245" t="s">
        <v>406</v>
      </c>
      <c r="AF1150" s="245" t="s">
        <v>406</v>
      </c>
      <c r="AG1150" s="245" t="s">
        <v>406</v>
      </c>
      <c r="AH1150" s="245" t="s">
        <v>406</v>
      </c>
      <c r="AI1150" s="245" t="s">
        <v>406</v>
      </c>
      <c r="AJ1150" s="245" t="s">
        <v>406</v>
      </c>
      <c r="AK1150" s="245" t="s">
        <v>406</v>
      </c>
      <c r="AL1150" s="245" t="s">
        <v>406</v>
      </c>
      <c r="AM1150" s="245" t="s">
        <v>406</v>
      </c>
      <c r="AN1150" s="245" t="s">
        <v>406</v>
      </c>
      <c r="AO1150" s="245" t="s">
        <v>406</v>
      </c>
      <c r="AP1150" s="245" t="s">
        <v>406</v>
      </c>
    </row>
    <row r="1151" spans="1:42" x14ac:dyDescent="0.3">
      <c r="A1151" s="245">
        <v>123621</v>
      </c>
      <c r="B1151" s="245" t="s">
        <v>551</v>
      </c>
      <c r="C1151" s="245" t="s">
        <v>234</v>
      </c>
      <c r="D1151" s="245" t="s">
        <v>234</v>
      </c>
      <c r="E1151" s="245" t="s">
        <v>234</v>
      </c>
      <c r="F1151" s="245" t="s">
        <v>234</v>
      </c>
      <c r="G1151" s="245" t="s">
        <v>234</v>
      </c>
      <c r="H1151" s="245" t="s">
        <v>234</v>
      </c>
      <c r="I1151" s="245" t="s">
        <v>233</v>
      </c>
      <c r="J1151" s="245" t="s">
        <v>234</v>
      </c>
      <c r="K1151" s="245" t="s">
        <v>234</v>
      </c>
      <c r="L1151" s="245" t="s">
        <v>233</v>
      </c>
      <c r="M1151" s="245" t="s">
        <v>233</v>
      </c>
      <c r="N1151" s="245" t="s">
        <v>233</v>
      </c>
      <c r="O1151" s="245" t="s">
        <v>233</v>
      </c>
      <c r="P1151" s="245" t="s">
        <v>233</v>
      </c>
      <c r="Q1151" s="245" t="s">
        <v>233</v>
      </c>
      <c r="R1151" s="245" t="s">
        <v>406</v>
      </c>
      <c r="S1151" s="245" t="s">
        <v>406</v>
      </c>
      <c r="T1151" s="245" t="s">
        <v>406</v>
      </c>
      <c r="U1151" s="245" t="s">
        <v>406</v>
      </c>
      <c r="V1151" s="245" t="s">
        <v>406</v>
      </c>
      <c r="W1151" s="245" t="s">
        <v>406</v>
      </c>
      <c r="X1151" s="245" t="s">
        <v>406</v>
      </c>
      <c r="Y1151" s="245" t="s">
        <v>406</v>
      </c>
      <c r="Z1151" s="245" t="s">
        <v>406</v>
      </c>
      <c r="AA1151" s="245" t="s">
        <v>406</v>
      </c>
      <c r="AB1151" s="245" t="s">
        <v>406</v>
      </c>
      <c r="AC1151" s="245" t="s">
        <v>406</v>
      </c>
      <c r="AD1151" s="245" t="s">
        <v>406</v>
      </c>
      <c r="AE1151" s="245" t="s">
        <v>406</v>
      </c>
      <c r="AF1151" s="245" t="s">
        <v>406</v>
      </c>
      <c r="AG1151" s="245" t="s">
        <v>406</v>
      </c>
      <c r="AH1151" s="245" t="s">
        <v>406</v>
      </c>
      <c r="AI1151" s="245" t="s">
        <v>406</v>
      </c>
      <c r="AJ1151" s="245" t="s">
        <v>406</v>
      </c>
      <c r="AK1151" s="245" t="s">
        <v>406</v>
      </c>
      <c r="AL1151" s="245" t="s">
        <v>406</v>
      </c>
      <c r="AM1151" s="245" t="s">
        <v>406</v>
      </c>
      <c r="AN1151" s="245" t="s">
        <v>406</v>
      </c>
      <c r="AO1151" s="245" t="s">
        <v>406</v>
      </c>
      <c r="AP1151" s="245" t="s">
        <v>406</v>
      </c>
    </row>
    <row r="1152" spans="1:42" x14ac:dyDescent="0.3">
      <c r="A1152" s="245">
        <v>123622</v>
      </c>
      <c r="B1152" s="245" t="s">
        <v>551</v>
      </c>
      <c r="C1152" s="245" t="s">
        <v>234</v>
      </c>
      <c r="D1152" s="245" t="s">
        <v>234</v>
      </c>
      <c r="E1152" s="245" t="s">
        <v>234</v>
      </c>
      <c r="F1152" s="245" t="s">
        <v>234</v>
      </c>
      <c r="G1152" s="245" t="s">
        <v>234</v>
      </c>
      <c r="H1152" s="245" t="s">
        <v>234</v>
      </c>
      <c r="I1152" s="245" t="s">
        <v>234</v>
      </c>
      <c r="J1152" s="245" t="s">
        <v>234</v>
      </c>
      <c r="K1152" s="245" t="s">
        <v>234</v>
      </c>
      <c r="L1152" s="245" t="s">
        <v>234</v>
      </c>
      <c r="M1152" s="245" t="s">
        <v>233</v>
      </c>
      <c r="N1152" s="245" t="s">
        <v>233</v>
      </c>
      <c r="O1152" s="245" t="s">
        <v>233</v>
      </c>
      <c r="P1152" s="245" t="s">
        <v>233</v>
      </c>
      <c r="Q1152" s="245" t="s">
        <v>233</v>
      </c>
      <c r="R1152" s="245" t="s">
        <v>406</v>
      </c>
      <c r="S1152" s="245" t="s">
        <v>406</v>
      </c>
      <c r="T1152" s="245" t="s">
        <v>406</v>
      </c>
      <c r="U1152" s="245" t="s">
        <v>406</v>
      </c>
      <c r="V1152" s="245" t="s">
        <v>406</v>
      </c>
      <c r="W1152" s="245" t="s">
        <v>406</v>
      </c>
      <c r="X1152" s="245" t="s">
        <v>406</v>
      </c>
      <c r="Y1152" s="245" t="s">
        <v>406</v>
      </c>
      <c r="Z1152" s="245" t="s">
        <v>406</v>
      </c>
      <c r="AA1152" s="245" t="s">
        <v>406</v>
      </c>
      <c r="AB1152" s="245" t="s">
        <v>406</v>
      </c>
      <c r="AC1152" s="245" t="s">
        <v>406</v>
      </c>
      <c r="AD1152" s="245" t="s">
        <v>406</v>
      </c>
      <c r="AE1152" s="245" t="s">
        <v>406</v>
      </c>
      <c r="AF1152" s="245" t="s">
        <v>406</v>
      </c>
      <c r="AG1152" s="245" t="s">
        <v>406</v>
      </c>
      <c r="AH1152" s="245" t="s">
        <v>406</v>
      </c>
      <c r="AI1152" s="245" t="s">
        <v>406</v>
      </c>
      <c r="AJ1152" s="245" t="s">
        <v>406</v>
      </c>
      <c r="AK1152" s="245" t="s">
        <v>406</v>
      </c>
      <c r="AL1152" s="245" t="s">
        <v>406</v>
      </c>
      <c r="AM1152" s="245" t="s">
        <v>406</v>
      </c>
      <c r="AN1152" s="245" t="s">
        <v>406</v>
      </c>
      <c r="AO1152" s="245" t="s">
        <v>406</v>
      </c>
      <c r="AP1152" s="245" t="s">
        <v>406</v>
      </c>
    </row>
    <row r="1153" spans="1:42" x14ac:dyDescent="0.3">
      <c r="A1153" s="245">
        <v>123624</v>
      </c>
      <c r="B1153" s="245" t="s">
        <v>551</v>
      </c>
      <c r="C1153" s="245" t="s">
        <v>234</v>
      </c>
      <c r="D1153" s="245" t="s">
        <v>234</v>
      </c>
      <c r="E1153" s="245" t="s">
        <v>234</v>
      </c>
      <c r="F1153" s="245" t="s">
        <v>234</v>
      </c>
      <c r="G1153" s="245" t="s">
        <v>234</v>
      </c>
      <c r="H1153" s="245" t="s">
        <v>234</v>
      </c>
      <c r="I1153" s="245" t="s">
        <v>234</v>
      </c>
      <c r="J1153" s="245" t="s">
        <v>234</v>
      </c>
      <c r="K1153" s="245" t="s">
        <v>234</v>
      </c>
      <c r="L1153" s="245" t="s">
        <v>234</v>
      </c>
      <c r="M1153" s="245" t="s">
        <v>233</v>
      </c>
      <c r="N1153" s="245" t="s">
        <v>233</v>
      </c>
      <c r="O1153" s="245" t="s">
        <v>233</v>
      </c>
      <c r="P1153" s="245" t="s">
        <v>233</v>
      </c>
      <c r="Q1153" s="245" t="s">
        <v>233</v>
      </c>
      <c r="R1153" s="245" t="s">
        <v>406</v>
      </c>
      <c r="S1153" s="245" t="s">
        <v>406</v>
      </c>
      <c r="T1153" s="245" t="s">
        <v>406</v>
      </c>
      <c r="U1153" s="245" t="s">
        <v>406</v>
      </c>
      <c r="V1153" s="245" t="s">
        <v>406</v>
      </c>
      <c r="W1153" s="245" t="s">
        <v>406</v>
      </c>
      <c r="X1153" s="245" t="s">
        <v>406</v>
      </c>
      <c r="Y1153" s="245" t="s">
        <v>406</v>
      </c>
      <c r="Z1153" s="245" t="s">
        <v>406</v>
      </c>
      <c r="AA1153" s="245" t="s">
        <v>406</v>
      </c>
      <c r="AB1153" s="245" t="s">
        <v>406</v>
      </c>
      <c r="AC1153" s="245" t="s">
        <v>406</v>
      </c>
      <c r="AD1153" s="245" t="s">
        <v>406</v>
      </c>
      <c r="AE1153" s="245" t="s">
        <v>406</v>
      </c>
      <c r="AF1153" s="245" t="s">
        <v>406</v>
      </c>
      <c r="AG1153" s="245" t="s">
        <v>406</v>
      </c>
      <c r="AH1153" s="245" t="s">
        <v>406</v>
      </c>
      <c r="AI1153" s="245" t="s">
        <v>406</v>
      </c>
      <c r="AJ1153" s="245" t="s">
        <v>406</v>
      </c>
      <c r="AK1153" s="245" t="s">
        <v>406</v>
      </c>
      <c r="AL1153" s="245" t="s">
        <v>406</v>
      </c>
      <c r="AM1153" s="245" t="s">
        <v>406</v>
      </c>
      <c r="AN1153" s="245" t="s">
        <v>406</v>
      </c>
      <c r="AO1153" s="245" t="s">
        <v>406</v>
      </c>
      <c r="AP1153" s="245" t="s">
        <v>406</v>
      </c>
    </row>
    <row r="1154" spans="1:42" x14ac:dyDescent="0.3">
      <c r="A1154" s="245">
        <v>123627</v>
      </c>
      <c r="B1154" s="245" t="s">
        <v>551</v>
      </c>
      <c r="C1154" s="245" t="s">
        <v>234</v>
      </c>
      <c r="D1154" s="245" t="s">
        <v>234</v>
      </c>
      <c r="E1154" s="245" t="s">
        <v>234</v>
      </c>
      <c r="F1154" s="245" t="s">
        <v>234</v>
      </c>
      <c r="G1154" s="245" t="s">
        <v>234</v>
      </c>
      <c r="H1154" s="245" t="s">
        <v>234</v>
      </c>
      <c r="I1154" s="245" t="s">
        <v>234</v>
      </c>
      <c r="J1154" s="245" t="s">
        <v>234</v>
      </c>
      <c r="K1154" s="245" t="s">
        <v>234</v>
      </c>
      <c r="L1154" s="245" t="s">
        <v>234</v>
      </c>
      <c r="M1154" s="245" t="s">
        <v>233</v>
      </c>
      <c r="N1154" s="245" t="s">
        <v>233</v>
      </c>
      <c r="O1154" s="245" t="s">
        <v>233</v>
      </c>
      <c r="P1154" s="245" t="s">
        <v>233</v>
      </c>
      <c r="Q1154" s="245" t="s">
        <v>233</v>
      </c>
      <c r="R1154" s="245" t="s">
        <v>406</v>
      </c>
      <c r="S1154" s="245" t="s">
        <v>406</v>
      </c>
      <c r="T1154" s="245" t="s">
        <v>406</v>
      </c>
      <c r="U1154" s="245" t="s">
        <v>406</v>
      </c>
      <c r="V1154" s="245" t="s">
        <v>406</v>
      </c>
      <c r="W1154" s="245" t="s">
        <v>406</v>
      </c>
      <c r="X1154" s="245" t="s">
        <v>406</v>
      </c>
      <c r="Y1154" s="245" t="s">
        <v>406</v>
      </c>
      <c r="Z1154" s="245" t="s">
        <v>406</v>
      </c>
      <c r="AA1154" s="245" t="s">
        <v>406</v>
      </c>
      <c r="AB1154" s="245" t="s">
        <v>406</v>
      </c>
      <c r="AC1154" s="245" t="s">
        <v>406</v>
      </c>
      <c r="AD1154" s="245" t="s">
        <v>406</v>
      </c>
      <c r="AE1154" s="245" t="s">
        <v>406</v>
      </c>
      <c r="AF1154" s="245" t="s">
        <v>406</v>
      </c>
      <c r="AG1154" s="245" t="s">
        <v>406</v>
      </c>
      <c r="AH1154" s="245" t="s">
        <v>406</v>
      </c>
      <c r="AI1154" s="245" t="s">
        <v>406</v>
      </c>
      <c r="AJ1154" s="245" t="s">
        <v>406</v>
      </c>
      <c r="AK1154" s="245" t="s">
        <v>406</v>
      </c>
      <c r="AL1154" s="245" t="s">
        <v>406</v>
      </c>
      <c r="AM1154" s="245" t="s">
        <v>406</v>
      </c>
      <c r="AN1154" s="245" t="s">
        <v>406</v>
      </c>
      <c r="AO1154" s="245" t="s">
        <v>406</v>
      </c>
      <c r="AP1154" s="245" t="s">
        <v>406</v>
      </c>
    </row>
    <row r="1155" spans="1:42" x14ac:dyDescent="0.3">
      <c r="A1155" s="245">
        <v>123630</v>
      </c>
      <c r="B1155" s="245" t="s">
        <v>551</v>
      </c>
      <c r="C1155" s="245" t="s">
        <v>234</v>
      </c>
      <c r="D1155" s="245" t="s">
        <v>232</v>
      </c>
      <c r="E1155" s="245" t="s">
        <v>234</v>
      </c>
      <c r="F1155" s="245" t="s">
        <v>232</v>
      </c>
      <c r="G1155" s="245" t="s">
        <v>234</v>
      </c>
      <c r="H1155" s="245" t="s">
        <v>234</v>
      </c>
      <c r="I1155" s="245" t="s">
        <v>234</v>
      </c>
      <c r="J1155" s="245" t="s">
        <v>233</v>
      </c>
      <c r="K1155" s="245" t="s">
        <v>234</v>
      </c>
      <c r="L1155" s="245" t="s">
        <v>234</v>
      </c>
      <c r="M1155" s="245" t="s">
        <v>233</v>
      </c>
      <c r="N1155" s="245" t="s">
        <v>233</v>
      </c>
      <c r="O1155" s="245" t="s">
        <v>233</v>
      </c>
      <c r="P1155" s="245" t="s">
        <v>233</v>
      </c>
      <c r="Q1155" s="245" t="s">
        <v>233</v>
      </c>
      <c r="R1155" s="245" t="s">
        <v>406</v>
      </c>
      <c r="S1155" s="245" t="s">
        <v>406</v>
      </c>
      <c r="T1155" s="245" t="s">
        <v>406</v>
      </c>
      <c r="U1155" s="245" t="s">
        <v>406</v>
      </c>
      <c r="V1155" s="245" t="s">
        <v>406</v>
      </c>
      <c r="W1155" s="245" t="s">
        <v>406</v>
      </c>
      <c r="X1155" s="245" t="s">
        <v>406</v>
      </c>
      <c r="Y1155" s="245" t="s">
        <v>406</v>
      </c>
      <c r="Z1155" s="245" t="s">
        <v>406</v>
      </c>
      <c r="AA1155" s="245" t="s">
        <v>406</v>
      </c>
      <c r="AB1155" s="245" t="s">
        <v>406</v>
      </c>
      <c r="AC1155" s="245" t="s">
        <v>406</v>
      </c>
      <c r="AD1155" s="245" t="s">
        <v>406</v>
      </c>
      <c r="AE1155" s="245" t="s">
        <v>406</v>
      </c>
      <c r="AF1155" s="245" t="s">
        <v>406</v>
      </c>
      <c r="AG1155" s="245" t="s">
        <v>406</v>
      </c>
      <c r="AH1155" s="245" t="s">
        <v>406</v>
      </c>
      <c r="AI1155" s="245" t="s">
        <v>406</v>
      </c>
      <c r="AJ1155" s="245" t="s">
        <v>406</v>
      </c>
      <c r="AK1155" s="245" t="s">
        <v>406</v>
      </c>
      <c r="AL1155" s="245" t="s">
        <v>406</v>
      </c>
      <c r="AM1155" s="245" t="s">
        <v>406</v>
      </c>
      <c r="AN1155" s="245" t="s">
        <v>406</v>
      </c>
      <c r="AO1155" s="245" t="s">
        <v>406</v>
      </c>
      <c r="AP1155" s="245" t="s">
        <v>406</v>
      </c>
    </row>
    <row r="1156" spans="1:42" x14ac:dyDescent="0.3">
      <c r="A1156" s="245">
        <v>123636</v>
      </c>
      <c r="B1156" s="245" t="s">
        <v>551</v>
      </c>
      <c r="C1156" s="245" t="s">
        <v>234</v>
      </c>
      <c r="D1156" s="245" t="s">
        <v>234</v>
      </c>
      <c r="E1156" s="245" t="s">
        <v>232</v>
      </c>
      <c r="F1156" s="245" t="s">
        <v>234</v>
      </c>
      <c r="G1156" s="245" t="s">
        <v>234</v>
      </c>
      <c r="H1156" s="245" t="s">
        <v>234</v>
      </c>
      <c r="I1156" s="245" t="s">
        <v>234</v>
      </c>
      <c r="J1156" s="245" t="s">
        <v>234</v>
      </c>
      <c r="K1156" s="245" t="s">
        <v>234</v>
      </c>
      <c r="L1156" s="245" t="s">
        <v>234</v>
      </c>
      <c r="M1156" s="245" t="s">
        <v>233</v>
      </c>
      <c r="N1156" s="245" t="s">
        <v>233</v>
      </c>
      <c r="O1156" s="245" t="s">
        <v>233</v>
      </c>
      <c r="P1156" s="245" t="s">
        <v>233</v>
      </c>
      <c r="Q1156" s="245" t="s">
        <v>233</v>
      </c>
      <c r="R1156" s="245" t="s">
        <v>406</v>
      </c>
      <c r="S1156" s="245" t="s">
        <v>406</v>
      </c>
      <c r="T1156" s="245" t="s">
        <v>406</v>
      </c>
      <c r="U1156" s="245" t="s">
        <v>406</v>
      </c>
      <c r="V1156" s="245" t="s">
        <v>406</v>
      </c>
      <c r="W1156" s="245" t="s">
        <v>406</v>
      </c>
      <c r="X1156" s="245" t="s">
        <v>406</v>
      </c>
      <c r="Y1156" s="245" t="s">
        <v>406</v>
      </c>
      <c r="Z1156" s="245" t="s">
        <v>406</v>
      </c>
      <c r="AA1156" s="245" t="s">
        <v>406</v>
      </c>
      <c r="AB1156" s="245" t="s">
        <v>406</v>
      </c>
      <c r="AC1156" s="245" t="s">
        <v>406</v>
      </c>
      <c r="AD1156" s="245" t="s">
        <v>406</v>
      </c>
      <c r="AE1156" s="245" t="s">
        <v>406</v>
      </c>
      <c r="AF1156" s="245" t="s">
        <v>406</v>
      </c>
      <c r="AG1156" s="245" t="s">
        <v>406</v>
      </c>
      <c r="AH1156" s="245" t="s">
        <v>406</v>
      </c>
      <c r="AI1156" s="245" t="s">
        <v>406</v>
      </c>
      <c r="AJ1156" s="245" t="s">
        <v>406</v>
      </c>
      <c r="AK1156" s="245" t="s">
        <v>406</v>
      </c>
      <c r="AL1156" s="245" t="s">
        <v>406</v>
      </c>
      <c r="AM1156" s="245" t="s">
        <v>406</v>
      </c>
      <c r="AN1156" s="245" t="s">
        <v>406</v>
      </c>
      <c r="AO1156" s="245" t="s">
        <v>406</v>
      </c>
      <c r="AP1156" s="245" t="s">
        <v>406</v>
      </c>
    </row>
    <row r="1157" spans="1:42" x14ac:dyDescent="0.3">
      <c r="A1157" s="245">
        <v>123638</v>
      </c>
      <c r="B1157" s="245" t="s">
        <v>551</v>
      </c>
      <c r="C1157" s="245" t="s">
        <v>234</v>
      </c>
      <c r="D1157" s="245" t="s">
        <v>234</v>
      </c>
      <c r="E1157" s="245" t="s">
        <v>234</v>
      </c>
      <c r="F1157" s="245" t="s">
        <v>234</v>
      </c>
      <c r="G1157" s="245" t="s">
        <v>234</v>
      </c>
      <c r="H1157" s="245" t="s">
        <v>234</v>
      </c>
      <c r="I1157" s="245" t="s">
        <v>234</v>
      </c>
      <c r="J1157" s="245" t="s">
        <v>234</v>
      </c>
      <c r="K1157" s="245" t="s">
        <v>234</v>
      </c>
      <c r="L1157" s="245" t="s">
        <v>234</v>
      </c>
      <c r="M1157" s="245" t="s">
        <v>233</v>
      </c>
      <c r="N1157" s="245" t="s">
        <v>233</v>
      </c>
      <c r="O1157" s="245" t="s">
        <v>233</v>
      </c>
      <c r="P1157" s="245" t="s">
        <v>233</v>
      </c>
      <c r="Q1157" s="245" t="s">
        <v>233</v>
      </c>
      <c r="R1157" s="245" t="s">
        <v>406</v>
      </c>
      <c r="S1157" s="245" t="s">
        <v>406</v>
      </c>
      <c r="T1157" s="245" t="s">
        <v>406</v>
      </c>
      <c r="U1157" s="245" t="s">
        <v>406</v>
      </c>
      <c r="V1157" s="245" t="s">
        <v>406</v>
      </c>
      <c r="W1157" s="245" t="s">
        <v>406</v>
      </c>
      <c r="X1157" s="245" t="s">
        <v>406</v>
      </c>
      <c r="Y1157" s="245" t="s">
        <v>406</v>
      </c>
      <c r="Z1157" s="245" t="s">
        <v>406</v>
      </c>
      <c r="AA1157" s="245" t="s">
        <v>406</v>
      </c>
      <c r="AB1157" s="245" t="s">
        <v>406</v>
      </c>
      <c r="AC1157" s="245" t="s">
        <v>406</v>
      </c>
      <c r="AD1157" s="245" t="s">
        <v>406</v>
      </c>
      <c r="AE1157" s="245" t="s">
        <v>406</v>
      </c>
      <c r="AF1157" s="245" t="s">
        <v>406</v>
      </c>
      <c r="AG1157" s="245" t="s">
        <v>406</v>
      </c>
      <c r="AH1157" s="245" t="s">
        <v>406</v>
      </c>
      <c r="AI1157" s="245" t="s">
        <v>406</v>
      </c>
      <c r="AJ1157" s="245" t="s">
        <v>406</v>
      </c>
      <c r="AK1157" s="245" t="s">
        <v>406</v>
      </c>
      <c r="AL1157" s="245" t="s">
        <v>406</v>
      </c>
      <c r="AM1157" s="245" t="s">
        <v>406</v>
      </c>
      <c r="AN1157" s="245" t="s">
        <v>406</v>
      </c>
      <c r="AO1157" s="245" t="s">
        <v>406</v>
      </c>
      <c r="AP1157" s="245" t="s">
        <v>406</v>
      </c>
    </row>
    <row r="1158" spans="1:42" x14ac:dyDescent="0.3">
      <c r="A1158" s="245">
        <v>123640</v>
      </c>
      <c r="B1158" s="245" t="s">
        <v>551</v>
      </c>
      <c r="C1158" s="245" t="s">
        <v>234</v>
      </c>
      <c r="D1158" s="245" t="s">
        <v>234</v>
      </c>
      <c r="E1158" s="245" t="s">
        <v>234</v>
      </c>
      <c r="F1158" s="245" t="s">
        <v>234</v>
      </c>
      <c r="G1158" s="245" t="s">
        <v>234</v>
      </c>
      <c r="H1158" s="245" t="s">
        <v>234</v>
      </c>
      <c r="I1158" s="245" t="s">
        <v>234</v>
      </c>
      <c r="J1158" s="245" t="s">
        <v>234</v>
      </c>
      <c r="K1158" s="245" t="s">
        <v>234</v>
      </c>
      <c r="L1158" s="245" t="s">
        <v>234</v>
      </c>
      <c r="M1158" s="245" t="s">
        <v>233</v>
      </c>
      <c r="N1158" s="245" t="s">
        <v>233</v>
      </c>
      <c r="O1158" s="245" t="s">
        <v>233</v>
      </c>
      <c r="P1158" s="245" t="s">
        <v>233</v>
      </c>
      <c r="Q1158" s="245" t="s">
        <v>233</v>
      </c>
      <c r="R1158" s="245" t="s">
        <v>406</v>
      </c>
      <c r="S1158" s="245" t="s">
        <v>406</v>
      </c>
      <c r="T1158" s="245" t="s">
        <v>406</v>
      </c>
      <c r="U1158" s="245" t="s">
        <v>406</v>
      </c>
      <c r="V1158" s="245" t="s">
        <v>406</v>
      </c>
      <c r="W1158" s="245" t="s">
        <v>406</v>
      </c>
      <c r="X1158" s="245" t="s">
        <v>406</v>
      </c>
      <c r="Y1158" s="245" t="s">
        <v>406</v>
      </c>
      <c r="Z1158" s="245" t="s">
        <v>406</v>
      </c>
      <c r="AA1158" s="245" t="s">
        <v>406</v>
      </c>
      <c r="AB1158" s="245" t="s">
        <v>406</v>
      </c>
      <c r="AC1158" s="245" t="s">
        <v>406</v>
      </c>
      <c r="AD1158" s="245" t="s">
        <v>406</v>
      </c>
      <c r="AE1158" s="245" t="s">
        <v>406</v>
      </c>
      <c r="AF1158" s="245" t="s">
        <v>406</v>
      </c>
      <c r="AG1158" s="245" t="s">
        <v>406</v>
      </c>
      <c r="AH1158" s="245" t="s">
        <v>406</v>
      </c>
      <c r="AI1158" s="245" t="s">
        <v>406</v>
      </c>
      <c r="AJ1158" s="245" t="s">
        <v>406</v>
      </c>
      <c r="AK1158" s="245" t="s">
        <v>406</v>
      </c>
      <c r="AL1158" s="245" t="s">
        <v>406</v>
      </c>
      <c r="AM1158" s="245" t="s">
        <v>406</v>
      </c>
      <c r="AN1158" s="245" t="s">
        <v>406</v>
      </c>
      <c r="AO1158" s="245" t="s">
        <v>406</v>
      </c>
      <c r="AP1158" s="245" t="s">
        <v>406</v>
      </c>
    </row>
    <row r="1159" spans="1:42" x14ac:dyDescent="0.3">
      <c r="A1159" s="245">
        <v>123642</v>
      </c>
      <c r="B1159" s="245" t="s">
        <v>551</v>
      </c>
      <c r="C1159" s="245" t="s">
        <v>234</v>
      </c>
      <c r="D1159" s="245" t="s">
        <v>234</v>
      </c>
      <c r="E1159" s="245" t="s">
        <v>232</v>
      </c>
      <c r="F1159" s="245" t="s">
        <v>234</v>
      </c>
      <c r="G1159" s="245" t="s">
        <v>234</v>
      </c>
      <c r="H1159" s="245" t="s">
        <v>234</v>
      </c>
      <c r="I1159" s="245" t="s">
        <v>234</v>
      </c>
      <c r="J1159" s="245" t="s">
        <v>234</v>
      </c>
      <c r="K1159" s="245" t="s">
        <v>234</v>
      </c>
      <c r="L1159" s="245" t="s">
        <v>234</v>
      </c>
      <c r="M1159" s="245" t="s">
        <v>233</v>
      </c>
      <c r="N1159" s="245" t="s">
        <v>233</v>
      </c>
      <c r="O1159" s="245" t="s">
        <v>233</v>
      </c>
      <c r="P1159" s="245" t="s">
        <v>233</v>
      </c>
      <c r="Q1159" s="245" t="s">
        <v>233</v>
      </c>
      <c r="R1159" s="245" t="s">
        <v>406</v>
      </c>
      <c r="S1159" s="245" t="s">
        <v>406</v>
      </c>
      <c r="T1159" s="245" t="s">
        <v>406</v>
      </c>
      <c r="U1159" s="245" t="s">
        <v>406</v>
      </c>
      <c r="V1159" s="245" t="s">
        <v>406</v>
      </c>
      <c r="W1159" s="245" t="s">
        <v>406</v>
      </c>
      <c r="X1159" s="245" t="s">
        <v>406</v>
      </c>
      <c r="Y1159" s="245" t="s">
        <v>406</v>
      </c>
      <c r="Z1159" s="245" t="s">
        <v>406</v>
      </c>
      <c r="AA1159" s="245" t="s">
        <v>406</v>
      </c>
      <c r="AB1159" s="245" t="s">
        <v>406</v>
      </c>
      <c r="AC1159" s="245" t="s">
        <v>406</v>
      </c>
      <c r="AD1159" s="245" t="s">
        <v>406</v>
      </c>
      <c r="AE1159" s="245" t="s">
        <v>406</v>
      </c>
      <c r="AF1159" s="245" t="s">
        <v>406</v>
      </c>
      <c r="AG1159" s="245" t="s">
        <v>406</v>
      </c>
      <c r="AH1159" s="245" t="s">
        <v>406</v>
      </c>
      <c r="AI1159" s="245" t="s">
        <v>406</v>
      </c>
      <c r="AJ1159" s="245" t="s">
        <v>406</v>
      </c>
      <c r="AK1159" s="245" t="s">
        <v>406</v>
      </c>
      <c r="AL1159" s="245" t="s">
        <v>406</v>
      </c>
      <c r="AM1159" s="245" t="s">
        <v>406</v>
      </c>
      <c r="AN1159" s="245" t="s">
        <v>406</v>
      </c>
      <c r="AO1159" s="245" t="s">
        <v>406</v>
      </c>
      <c r="AP1159" s="245" t="s">
        <v>406</v>
      </c>
    </row>
    <row r="1160" spans="1:42" x14ac:dyDescent="0.3">
      <c r="A1160" s="245">
        <v>123643</v>
      </c>
      <c r="B1160" s="245" t="s">
        <v>551</v>
      </c>
      <c r="C1160" s="245" t="s">
        <v>234</v>
      </c>
      <c r="D1160" s="245" t="s">
        <v>234</v>
      </c>
      <c r="E1160" s="245" t="s">
        <v>234</v>
      </c>
      <c r="F1160" s="245" t="s">
        <v>232</v>
      </c>
      <c r="G1160" s="245" t="s">
        <v>232</v>
      </c>
      <c r="H1160" s="245" t="s">
        <v>234</v>
      </c>
      <c r="I1160" s="245" t="s">
        <v>234</v>
      </c>
      <c r="J1160" s="245" t="s">
        <v>234</v>
      </c>
      <c r="K1160" s="245" t="s">
        <v>234</v>
      </c>
      <c r="L1160" s="245" t="s">
        <v>234</v>
      </c>
      <c r="M1160" s="245" t="s">
        <v>233</v>
      </c>
      <c r="N1160" s="245" t="s">
        <v>233</v>
      </c>
      <c r="O1160" s="245" t="s">
        <v>233</v>
      </c>
      <c r="P1160" s="245" t="s">
        <v>233</v>
      </c>
      <c r="Q1160" s="245" t="s">
        <v>233</v>
      </c>
      <c r="R1160" s="245" t="s">
        <v>406</v>
      </c>
      <c r="S1160" s="245" t="s">
        <v>406</v>
      </c>
      <c r="T1160" s="245" t="s">
        <v>406</v>
      </c>
      <c r="U1160" s="245" t="s">
        <v>406</v>
      </c>
      <c r="V1160" s="245" t="s">
        <v>406</v>
      </c>
      <c r="W1160" s="245" t="s">
        <v>406</v>
      </c>
      <c r="X1160" s="245" t="s">
        <v>406</v>
      </c>
      <c r="Y1160" s="245" t="s">
        <v>406</v>
      </c>
      <c r="Z1160" s="245" t="s">
        <v>406</v>
      </c>
      <c r="AA1160" s="245" t="s">
        <v>406</v>
      </c>
      <c r="AB1160" s="245" t="s">
        <v>406</v>
      </c>
      <c r="AC1160" s="245" t="s">
        <v>406</v>
      </c>
      <c r="AD1160" s="245" t="s">
        <v>406</v>
      </c>
      <c r="AE1160" s="245" t="s">
        <v>406</v>
      </c>
      <c r="AF1160" s="245" t="s">
        <v>406</v>
      </c>
      <c r="AG1160" s="245" t="s">
        <v>406</v>
      </c>
      <c r="AH1160" s="245" t="s">
        <v>406</v>
      </c>
      <c r="AI1160" s="245" t="s">
        <v>406</v>
      </c>
      <c r="AJ1160" s="245" t="s">
        <v>406</v>
      </c>
      <c r="AK1160" s="245" t="s">
        <v>406</v>
      </c>
      <c r="AL1160" s="245" t="s">
        <v>406</v>
      </c>
      <c r="AM1160" s="245" t="s">
        <v>406</v>
      </c>
      <c r="AN1160" s="245" t="s">
        <v>406</v>
      </c>
      <c r="AO1160" s="245" t="s">
        <v>406</v>
      </c>
      <c r="AP1160" s="245" t="s">
        <v>406</v>
      </c>
    </row>
    <row r="1161" spans="1:42" x14ac:dyDescent="0.3">
      <c r="A1161" s="245">
        <v>123645</v>
      </c>
      <c r="B1161" s="245" t="s">
        <v>551</v>
      </c>
      <c r="C1161" s="245" t="s">
        <v>234</v>
      </c>
      <c r="D1161" s="245" t="s">
        <v>234</v>
      </c>
      <c r="E1161" s="245" t="s">
        <v>234</v>
      </c>
      <c r="F1161" s="245" t="s">
        <v>234</v>
      </c>
      <c r="G1161" s="245" t="s">
        <v>234</v>
      </c>
      <c r="H1161" s="245" t="s">
        <v>234</v>
      </c>
      <c r="I1161" s="245" t="s">
        <v>234</v>
      </c>
      <c r="J1161" s="245" t="s">
        <v>234</v>
      </c>
      <c r="K1161" s="245" t="s">
        <v>234</v>
      </c>
      <c r="L1161" s="245" t="s">
        <v>234</v>
      </c>
      <c r="M1161" s="245" t="s">
        <v>233</v>
      </c>
      <c r="N1161" s="245" t="s">
        <v>233</v>
      </c>
      <c r="O1161" s="245" t="s">
        <v>233</v>
      </c>
      <c r="P1161" s="245" t="s">
        <v>233</v>
      </c>
      <c r="Q1161" s="245" t="s">
        <v>233</v>
      </c>
      <c r="R1161" s="245" t="s">
        <v>406</v>
      </c>
      <c r="S1161" s="245" t="s">
        <v>406</v>
      </c>
      <c r="T1161" s="245" t="s">
        <v>406</v>
      </c>
      <c r="U1161" s="245" t="s">
        <v>406</v>
      </c>
      <c r="V1161" s="245" t="s">
        <v>406</v>
      </c>
      <c r="W1161" s="245" t="s">
        <v>406</v>
      </c>
      <c r="X1161" s="245" t="s">
        <v>406</v>
      </c>
      <c r="Y1161" s="245" t="s">
        <v>406</v>
      </c>
      <c r="Z1161" s="245" t="s">
        <v>406</v>
      </c>
      <c r="AA1161" s="245" t="s">
        <v>406</v>
      </c>
      <c r="AB1161" s="245" t="s">
        <v>406</v>
      </c>
      <c r="AC1161" s="245" t="s">
        <v>406</v>
      </c>
      <c r="AD1161" s="245" t="s">
        <v>406</v>
      </c>
      <c r="AE1161" s="245" t="s">
        <v>406</v>
      </c>
      <c r="AF1161" s="245" t="s">
        <v>406</v>
      </c>
      <c r="AG1161" s="245" t="s">
        <v>406</v>
      </c>
      <c r="AH1161" s="245" t="s">
        <v>406</v>
      </c>
      <c r="AI1161" s="245" t="s">
        <v>406</v>
      </c>
      <c r="AJ1161" s="245" t="s">
        <v>406</v>
      </c>
      <c r="AK1161" s="245" t="s">
        <v>406</v>
      </c>
      <c r="AL1161" s="245" t="s">
        <v>406</v>
      </c>
      <c r="AM1161" s="245" t="s">
        <v>406</v>
      </c>
      <c r="AN1161" s="245" t="s">
        <v>406</v>
      </c>
      <c r="AO1161" s="245" t="s">
        <v>406</v>
      </c>
      <c r="AP1161" s="245" t="s">
        <v>406</v>
      </c>
    </row>
    <row r="1162" spans="1:42" x14ac:dyDescent="0.3">
      <c r="A1162" s="245">
        <v>123647</v>
      </c>
      <c r="B1162" s="245" t="s">
        <v>551</v>
      </c>
      <c r="C1162" s="245" t="s">
        <v>234</v>
      </c>
      <c r="D1162" s="245" t="s">
        <v>232</v>
      </c>
      <c r="E1162" s="245" t="s">
        <v>234</v>
      </c>
      <c r="F1162" s="245" t="s">
        <v>234</v>
      </c>
      <c r="G1162" s="245" t="s">
        <v>234</v>
      </c>
      <c r="H1162" s="245" t="s">
        <v>234</v>
      </c>
      <c r="I1162" s="245" t="s">
        <v>234</v>
      </c>
      <c r="J1162" s="245" t="s">
        <v>234</v>
      </c>
      <c r="K1162" s="245" t="s">
        <v>234</v>
      </c>
      <c r="L1162" s="245" t="s">
        <v>234</v>
      </c>
      <c r="M1162" s="245" t="s">
        <v>233</v>
      </c>
      <c r="N1162" s="245" t="s">
        <v>233</v>
      </c>
      <c r="O1162" s="245" t="s">
        <v>233</v>
      </c>
      <c r="P1162" s="245" t="s">
        <v>233</v>
      </c>
      <c r="Q1162" s="245" t="s">
        <v>233</v>
      </c>
      <c r="R1162" s="245" t="s">
        <v>406</v>
      </c>
      <c r="S1162" s="245" t="s">
        <v>406</v>
      </c>
      <c r="T1162" s="245" t="s">
        <v>406</v>
      </c>
      <c r="U1162" s="245" t="s">
        <v>406</v>
      </c>
      <c r="V1162" s="245" t="s">
        <v>406</v>
      </c>
      <c r="W1162" s="245" t="s">
        <v>406</v>
      </c>
      <c r="X1162" s="245" t="s">
        <v>406</v>
      </c>
      <c r="Y1162" s="245" t="s">
        <v>406</v>
      </c>
      <c r="Z1162" s="245" t="s">
        <v>406</v>
      </c>
      <c r="AA1162" s="245" t="s">
        <v>406</v>
      </c>
      <c r="AB1162" s="245" t="s">
        <v>406</v>
      </c>
      <c r="AC1162" s="245" t="s">
        <v>406</v>
      </c>
      <c r="AD1162" s="245" t="s">
        <v>406</v>
      </c>
      <c r="AE1162" s="245" t="s">
        <v>406</v>
      </c>
      <c r="AF1162" s="245" t="s">
        <v>406</v>
      </c>
      <c r="AG1162" s="245" t="s">
        <v>406</v>
      </c>
      <c r="AH1162" s="245" t="s">
        <v>406</v>
      </c>
      <c r="AI1162" s="245" t="s">
        <v>406</v>
      </c>
      <c r="AJ1162" s="245" t="s">
        <v>406</v>
      </c>
      <c r="AK1162" s="245" t="s">
        <v>406</v>
      </c>
      <c r="AL1162" s="245" t="s">
        <v>406</v>
      </c>
      <c r="AM1162" s="245" t="s">
        <v>406</v>
      </c>
      <c r="AN1162" s="245" t="s">
        <v>406</v>
      </c>
      <c r="AO1162" s="245" t="s">
        <v>406</v>
      </c>
      <c r="AP1162" s="245" t="s">
        <v>406</v>
      </c>
    </row>
    <row r="1163" spans="1:42" x14ac:dyDescent="0.3">
      <c r="A1163" s="245">
        <v>123648</v>
      </c>
      <c r="B1163" s="245" t="s">
        <v>551</v>
      </c>
      <c r="C1163" s="245" t="s">
        <v>234</v>
      </c>
      <c r="D1163" s="245" t="s">
        <v>234</v>
      </c>
      <c r="E1163" s="245" t="s">
        <v>234</v>
      </c>
      <c r="F1163" s="245" t="s">
        <v>234</v>
      </c>
      <c r="G1163" s="245" t="s">
        <v>233</v>
      </c>
      <c r="H1163" s="245" t="s">
        <v>234</v>
      </c>
      <c r="I1163" s="245" t="s">
        <v>234</v>
      </c>
      <c r="J1163" s="245" t="s">
        <v>234</v>
      </c>
      <c r="K1163" s="245" t="s">
        <v>234</v>
      </c>
      <c r="L1163" s="245" t="s">
        <v>233</v>
      </c>
      <c r="M1163" s="245" t="s">
        <v>233</v>
      </c>
      <c r="N1163" s="245" t="s">
        <v>233</v>
      </c>
      <c r="O1163" s="245" t="s">
        <v>233</v>
      </c>
      <c r="P1163" s="245" t="s">
        <v>233</v>
      </c>
      <c r="Q1163" s="245" t="s">
        <v>233</v>
      </c>
      <c r="R1163" s="245" t="s">
        <v>406</v>
      </c>
      <c r="S1163" s="245" t="s">
        <v>406</v>
      </c>
      <c r="T1163" s="245" t="s">
        <v>406</v>
      </c>
      <c r="U1163" s="245" t="s">
        <v>406</v>
      </c>
      <c r="V1163" s="245" t="s">
        <v>406</v>
      </c>
      <c r="W1163" s="245" t="s">
        <v>406</v>
      </c>
      <c r="X1163" s="245" t="s">
        <v>406</v>
      </c>
      <c r="Y1163" s="245" t="s">
        <v>406</v>
      </c>
      <c r="Z1163" s="245" t="s">
        <v>406</v>
      </c>
      <c r="AA1163" s="245" t="s">
        <v>406</v>
      </c>
      <c r="AB1163" s="245" t="s">
        <v>406</v>
      </c>
      <c r="AC1163" s="245" t="s">
        <v>406</v>
      </c>
      <c r="AD1163" s="245" t="s">
        <v>406</v>
      </c>
      <c r="AE1163" s="245" t="s">
        <v>406</v>
      </c>
      <c r="AF1163" s="245" t="s">
        <v>406</v>
      </c>
      <c r="AG1163" s="245" t="s">
        <v>406</v>
      </c>
      <c r="AH1163" s="245" t="s">
        <v>406</v>
      </c>
      <c r="AI1163" s="245" t="s">
        <v>406</v>
      </c>
      <c r="AJ1163" s="245" t="s">
        <v>406</v>
      </c>
      <c r="AK1163" s="245" t="s">
        <v>406</v>
      </c>
      <c r="AL1163" s="245" t="s">
        <v>406</v>
      </c>
      <c r="AM1163" s="245" t="s">
        <v>406</v>
      </c>
      <c r="AN1163" s="245" t="s">
        <v>406</v>
      </c>
      <c r="AO1163" s="245" t="s">
        <v>406</v>
      </c>
      <c r="AP1163" s="245" t="s">
        <v>406</v>
      </c>
    </row>
    <row r="1164" spans="1:42" x14ac:dyDescent="0.3">
      <c r="A1164" s="245">
        <v>123649</v>
      </c>
      <c r="B1164" s="245" t="s">
        <v>551</v>
      </c>
      <c r="C1164" s="245" t="s">
        <v>234</v>
      </c>
      <c r="D1164" s="245" t="s">
        <v>234</v>
      </c>
      <c r="E1164" s="245" t="s">
        <v>234</v>
      </c>
      <c r="F1164" s="245" t="s">
        <v>234</v>
      </c>
      <c r="G1164" s="245" t="s">
        <v>234</v>
      </c>
      <c r="H1164" s="245" t="s">
        <v>234</v>
      </c>
      <c r="I1164" s="245" t="s">
        <v>234</v>
      </c>
      <c r="J1164" s="245" t="s">
        <v>234</v>
      </c>
      <c r="K1164" s="245" t="s">
        <v>234</v>
      </c>
      <c r="L1164" s="245" t="s">
        <v>234</v>
      </c>
      <c r="M1164" s="245" t="s">
        <v>233</v>
      </c>
      <c r="N1164" s="245" t="s">
        <v>233</v>
      </c>
      <c r="O1164" s="245" t="s">
        <v>233</v>
      </c>
      <c r="P1164" s="245" t="s">
        <v>233</v>
      </c>
      <c r="Q1164" s="245" t="s">
        <v>233</v>
      </c>
      <c r="R1164" s="245" t="s">
        <v>406</v>
      </c>
      <c r="S1164" s="245" t="s">
        <v>406</v>
      </c>
      <c r="T1164" s="245" t="s">
        <v>406</v>
      </c>
      <c r="U1164" s="245" t="s">
        <v>406</v>
      </c>
      <c r="V1164" s="245" t="s">
        <v>406</v>
      </c>
      <c r="W1164" s="245" t="s">
        <v>406</v>
      </c>
      <c r="X1164" s="245" t="s">
        <v>406</v>
      </c>
      <c r="Y1164" s="245" t="s">
        <v>406</v>
      </c>
      <c r="Z1164" s="245" t="s">
        <v>406</v>
      </c>
      <c r="AA1164" s="245" t="s">
        <v>406</v>
      </c>
      <c r="AB1164" s="245" t="s">
        <v>406</v>
      </c>
      <c r="AC1164" s="245" t="s">
        <v>406</v>
      </c>
      <c r="AD1164" s="245" t="s">
        <v>406</v>
      </c>
      <c r="AE1164" s="245" t="s">
        <v>406</v>
      </c>
      <c r="AF1164" s="245" t="s">
        <v>406</v>
      </c>
      <c r="AG1164" s="245" t="s">
        <v>406</v>
      </c>
      <c r="AH1164" s="245" t="s">
        <v>406</v>
      </c>
      <c r="AI1164" s="245" t="s">
        <v>406</v>
      </c>
      <c r="AJ1164" s="245" t="s">
        <v>406</v>
      </c>
      <c r="AK1164" s="245" t="s">
        <v>406</v>
      </c>
      <c r="AL1164" s="245" t="s">
        <v>406</v>
      </c>
      <c r="AM1164" s="245" t="s">
        <v>406</v>
      </c>
      <c r="AN1164" s="245" t="s">
        <v>406</v>
      </c>
      <c r="AO1164" s="245" t="s">
        <v>406</v>
      </c>
      <c r="AP1164" s="245" t="s">
        <v>406</v>
      </c>
    </row>
    <row r="1165" spans="1:42" x14ac:dyDescent="0.3">
      <c r="A1165" s="245">
        <v>123650</v>
      </c>
      <c r="B1165" s="245" t="s">
        <v>551</v>
      </c>
      <c r="C1165" s="245" t="s">
        <v>234</v>
      </c>
      <c r="D1165" s="245" t="s">
        <v>234</v>
      </c>
      <c r="E1165" s="245" t="s">
        <v>232</v>
      </c>
      <c r="F1165" s="245" t="s">
        <v>234</v>
      </c>
      <c r="G1165" s="245" t="s">
        <v>234</v>
      </c>
      <c r="H1165" s="245" t="s">
        <v>234</v>
      </c>
      <c r="I1165" s="245" t="s">
        <v>234</v>
      </c>
      <c r="J1165" s="245" t="s">
        <v>234</v>
      </c>
      <c r="K1165" s="245" t="s">
        <v>234</v>
      </c>
      <c r="L1165" s="245" t="s">
        <v>234</v>
      </c>
      <c r="M1165" s="245" t="s">
        <v>233</v>
      </c>
      <c r="N1165" s="245" t="s">
        <v>233</v>
      </c>
      <c r="O1165" s="245" t="s">
        <v>233</v>
      </c>
      <c r="P1165" s="245" t="s">
        <v>233</v>
      </c>
      <c r="Q1165" s="245" t="s">
        <v>233</v>
      </c>
      <c r="R1165" s="245" t="s">
        <v>406</v>
      </c>
      <c r="S1165" s="245" t="s">
        <v>406</v>
      </c>
      <c r="T1165" s="245" t="s">
        <v>406</v>
      </c>
      <c r="U1165" s="245" t="s">
        <v>406</v>
      </c>
      <c r="V1165" s="245" t="s">
        <v>406</v>
      </c>
      <c r="W1165" s="245" t="s">
        <v>406</v>
      </c>
      <c r="X1165" s="245" t="s">
        <v>406</v>
      </c>
      <c r="Y1165" s="245" t="s">
        <v>406</v>
      </c>
      <c r="Z1165" s="245" t="s">
        <v>406</v>
      </c>
      <c r="AA1165" s="245" t="s">
        <v>406</v>
      </c>
      <c r="AB1165" s="245" t="s">
        <v>406</v>
      </c>
      <c r="AC1165" s="245" t="s">
        <v>406</v>
      </c>
      <c r="AD1165" s="245" t="s">
        <v>406</v>
      </c>
      <c r="AE1165" s="245" t="s">
        <v>406</v>
      </c>
      <c r="AF1165" s="245" t="s">
        <v>406</v>
      </c>
      <c r="AG1165" s="245" t="s">
        <v>406</v>
      </c>
      <c r="AH1165" s="245" t="s">
        <v>406</v>
      </c>
      <c r="AI1165" s="245" t="s">
        <v>406</v>
      </c>
      <c r="AJ1165" s="245" t="s">
        <v>406</v>
      </c>
      <c r="AK1165" s="245" t="s">
        <v>406</v>
      </c>
      <c r="AL1165" s="245" t="s">
        <v>406</v>
      </c>
      <c r="AM1165" s="245" t="s">
        <v>406</v>
      </c>
      <c r="AN1165" s="245" t="s">
        <v>406</v>
      </c>
      <c r="AO1165" s="245" t="s">
        <v>406</v>
      </c>
      <c r="AP1165" s="245" t="s">
        <v>406</v>
      </c>
    </row>
    <row r="1166" spans="1:42" x14ac:dyDescent="0.3">
      <c r="A1166" s="245">
        <v>123651</v>
      </c>
      <c r="B1166" s="245" t="s">
        <v>551</v>
      </c>
      <c r="C1166" s="245" t="s">
        <v>234</v>
      </c>
      <c r="D1166" s="245" t="s">
        <v>234</v>
      </c>
      <c r="E1166" s="245" t="s">
        <v>234</v>
      </c>
      <c r="F1166" s="245" t="s">
        <v>234</v>
      </c>
      <c r="G1166" s="245" t="s">
        <v>234</v>
      </c>
      <c r="H1166" s="245" t="s">
        <v>234</v>
      </c>
      <c r="I1166" s="245" t="s">
        <v>234</v>
      </c>
      <c r="J1166" s="245" t="s">
        <v>234</v>
      </c>
      <c r="K1166" s="245" t="s">
        <v>234</v>
      </c>
      <c r="L1166" s="245" t="s">
        <v>234</v>
      </c>
      <c r="M1166" s="245" t="s">
        <v>233</v>
      </c>
      <c r="N1166" s="245" t="s">
        <v>233</v>
      </c>
      <c r="O1166" s="245" t="s">
        <v>233</v>
      </c>
      <c r="P1166" s="245" t="s">
        <v>233</v>
      </c>
      <c r="Q1166" s="245" t="s">
        <v>233</v>
      </c>
      <c r="R1166" s="245" t="s">
        <v>406</v>
      </c>
      <c r="S1166" s="245" t="s">
        <v>406</v>
      </c>
      <c r="T1166" s="245" t="s">
        <v>406</v>
      </c>
      <c r="U1166" s="245" t="s">
        <v>406</v>
      </c>
      <c r="V1166" s="245" t="s">
        <v>406</v>
      </c>
      <c r="W1166" s="245" t="s">
        <v>406</v>
      </c>
      <c r="X1166" s="245" t="s">
        <v>406</v>
      </c>
      <c r="Y1166" s="245" t="s">
        <v>406</v>
      </c>
      <c r="Z1166" s="245" t="s">
        <v>406</v>
      </c>
      <c r="AA1166" s="245" t="s">
        <v>406</v>
      </c>
      <c r="AB1166" s="245" t="s">
        <v>406</v>
      </c>
      <c r="AC1166" s="245" t="s">
        <v>406</v>
      </c>
      <c r="AD1166" s="245" t="s">
        <v>406</v>
      </c>
      <c r="AE1166" s="245" t="s">
        <v>406</v>
      </c>
      <c r="AF1166" s="245" t="s">
        <v>406</v>
      </c>
      <c r="AG1166" s="245" t="s">
        <v>406</v>
      </c>
      <c r="AH1166" s="245" t="s">
        <v>406</v>
      </c>
      <c r="AI1166" s="245" t="s">
        <v>406</v>
      </c>
      <c r="AJ1166" s="245" t="s">
        <v>406</v>
      </c>
      <c r="AK1166" s="245" t="s">
        <v>406</v>
      </c>
      <c r="AL1166" s="245" t="s">
        <v>406</v>
      </c>
      <c r="AM1166" s="245" t="s">
        <v>406</v>
      </c>
      <c r="AN1166" s="245" t="s">
        <v>406</v>
      </c>
      <c r="AO1166" s="245" t="s">
        <v>406</v>
      </c>
      <c r="AP1166" s="245" t="s">
        <v>406</v>
      </c>
    </row>
    <row r="1167" spans="1:42" x14ac:dyDescent="0.3">
      <c r="A1167" s="245">
        <v>123652</v>
      </c>
      <c r="B1167" s="245" t="s">
        <v>551</v>
      </c>
      <c r="C1167" s="245" t="s">
        <v>234</v>
      </c>
      <c r="D1167" s="245" t="s">
        <v>232</v>
      </c>
      <c r="E1167" s="245" t="s">
        <v>234</v>
      </c>
      <c r="F1167" s="245" t="s">
        <v>234</v>
      </c>
      <c r="G1167" s="245" t="s">
        <v>232</v>
      </c>
      <c r="H1167" s="245" t="s">
        <v>233</v>
      </c>
      <c r="I1167" s="245" t="s">
        <v>234</v>
      </c>
      <c r="J1167" s="245" t="s">
        <v>234</v>
      </c>
      <c r="K1167" s="245" t="s">
        <v>234</v>
      </c>
      <c r="L1167" s="245" t="s">
        <v>233</v>
      </c>
      <c r="M1167" s="245" t="s">
        <v>233</v>
      </c>
      <c r="N1167" s="245" t="s">
        <v>233</v>
      </c>
      <c r="O1167" s="245" t="s">
        <v>233</v>
      </c>
      <c r="P1167" s="245" t="s">
        <v>233</v>
      </c>
      <c r="Q1167" s="245" t="s">
        <v>233</v>
      </c>
      <c r="R1167" s="245" t="s">
        <v>406</v>
      </c>
      <c r="S1167" s="245" t="s">
        <v>406</v>
      </c>
      <c r="T1167" s="245" t="s">
        <v>406</v>
      </c>
      <c r="U1167" s="245" t="s">
        <v>406</v>
      </c>
      <c r="V1167" s="245" t="s">
        <v>406</v>
      </c>
      <c r="W1167" s="245" t="s">
        <v>233</v>
      </c>
      <c r="X1167" s="245" t="s">
        <v>233</v>
      </c>
      <c r="Y1167" s="245" t="s">
        <v>406</v>
      </c>
      <c r="Z1167" s="245" t="s">
        <v>406</v>
      </c>
      <c r="AA1167" s="245" t="s">
        <v>406</v>
      </c>
      <c r="AB1167" s="245" t="s">
        <v>406</v>
      </c>
      <c r="AC1167" s="245" t="s">
        <v>406</v>
      </c>
      <c r="AD1167" s="245" t="s">
        <v>406</v>
      </c>
      <c r="AE1167" s="245" t="s">
        <v>406</v>
      </c>
      <c r="AF1167" s="245" t="s">
        <v>406</v>
      </c>
      <c r="AG1167" s="245" t="s">
        <v>406</v>
      </c>
      <c r="AH1167" s="245" t="s">
        <v>406</v>
      </c>
      <c r="AI1167" s="245" t="s">
        <v>406</v>
      </c>
      <c r="AJ1167" s="245" t="s">
        <v>406</v>
      </c>
      <c r="AK1167" s="245" t="s">
        <v>406</v>
      </c>
      <c r="AL1167" s="245" t="s">
        <v>406</v>
      </c>
      <c r="AM1167" s="245" t="s">
        <v>406</v>
      </c>
      <c r="AN1167" s="245" t="s">
        <v>406</v>
      </c>
      <c r="AO1167" s="245" t="s">
        <v>406</v>
      </c>
      <c r="AP1167" s="245" t="s">
        <v>406</v>
      </c>
    </row>
    <row r="1168" spans="1:42" x14ac:dyDescent="0.3">
      <c r="A1168" s="245">
        <v>123653</v>
      </c>
      <c r="B1168" s="245" t="s">
        <v>551</v>
      </c>
      <c r="C1168" s="245" t="s">
        <v>234</v>
      </c>
      <c r="D1168" s="245" t="s">
        <v>234</v>
      </c>
      <c r="E1168" s="245" t="s">
        <v>234</v>
      </c>
      <c r="F1168" s="245" t="s">
        <v>234</v>
      </c>
      <c r="G1168" s="245" t="s">
        <v>234</v>
      </c>
      <c r="H1168" s="245" t="s">
        <v>233</v>
      </c>
      <c r="I1168" s="245" t="s">
        <v>234</v>
      </c>
      <c r="J1168" s="245" t="s">
        <v>234</v>
      </c>
      <c r="K1168" s="245" t="s">
        <v>233</v>
      </c>
      <c r="L1168" s="245" t="s">
        <v>233</v>
      </c>
      <c r="M1168" s="245" t="s">
        <v>233</v>
      </c>
      <c r="N1168" s="245" t="s">
        <v>233</v>
      </c>
      <c r="O1168" s="245" t="s">
        <v>233</v>
      </c>
      <c r="P1168" s="245" t="s">
        <v>233</v>
      </c>
      <c r="Q1168" s="245" t="s">
        <v>233</v>
      </c>
      <c r="R1168" s="245" t="s">
        <v>406</v>
      </c>
      <c r="S1168" s="245" t="s">
        <v>406</v>
      </c>
      <c r="T1168" s="245" t="s">
        <v>406</v>
      </c>
      <c r="U1168" s="245" t="s">
        <v>406</v>
      </c>
      <c r="V1168" s="245" t="s">
        <v>406</v>
      </c>
      <c r="W1168" s="245" t="s">
        <v>406</v>
      </c>
      <c r="X1168" s="245" t="s">
        <v>406</v>
      </c>
      <c r="Y1168" s="245" t="s">
        <v>406</v>
      </c>
      <c r="Z1168" s="245" t="s">
        <v>406</v>
      </c>
      <c r="AA1168" s="245" t="s">
        <v>406</v>
      </c>
      <c r="AB1168" s="245" t="s">
        <v>406</v>
      </c>
      <c r="AC1168" s="245" t="s">
        <v>406</v>
      </c>
      <c r="AD1168" s="245" t="s">
        <v>406</v>
      </c>
      <c r="AE1168" s="245" t="s">
        <v>406</v>
      </c>
      <c r="AF1168" s="245" t="s">
        <v>406</v>
      </c>
      <c r="AG1168" s="245" t="s">
        <v>406</v>
      </c>
      <c r="AH1168" s="245" t="s">
        <v>406</v>
      </c>
      <c r="AI1168" s="245" t="s">
        <v>406</v>
      </c>
      <c r="AJ1168" s="245" t="s">
        <v>406</v>
      </c>
      <c r="AK1168" s="245" t="s">
        <v>406</v>
      </c>
      <c r="AL1168" s="245" t="s">
        <v>406</v>
      </c>
      <c r="AM1168" s="245" t="s">
        <v>406</v>
      </c>
      <c r="AN1168" s="245" t="s">
        <v>406</v>
      </c>
      <c r="AO1168" s="245" t="s">
        <v>406</v>
      </c>
      <c r="AP1168" s="245" t="s">
        <v>406</v>
      </c>
    </row>
    <row r="1169" spans="1:42" x14ac:dyDescent="0.3">
      <c r="A1169" s="245">
        <v>123657</v>
      </c>
      <c r="B1169" s="245" t="s">
        <v>551</v>
      </c>
      <c r="C1169" s="245" t="s">
        <v>234</v>
      </c>
      <c r="D1169" s="245" t="s">
        <v>234</v>
      </c>
      <c r="E1169" s="245" t="s">
        <v>234</v>
      </c>
      <c r="F1169" s="245" t="s">
        <v>234</v>
      </c>
      <c r="G1169" s="245" t="s">
        <v>234</v>
      </c>
      <c r="H1169" s="245" t="s">
        <v>234</v>
      </c>
      <c r="I1169" s="245" t="s">
        <v>234</v>
      </c>
      <c r="J1169" s="245" t="s">
        <v>234</v>
      </c>
      <c r="K1169" s="245" t="s">
        <v>234</v>
      </c>
      <c r="L1169" s="245" t="s">
        <v>234</v>
      </c>
      <c r="M1169" s="245" t="s">
        <v>233</v>
      </c>
      <c r="N1169" s="245" t="s">
        <v>233</v>
      </c>
      <c r="O1169" s="245" t="s">
        <v>233</v>
      </c>
      <c r="P1169" s="245" t="s">
        <v>233</v>
      </c>
      <c r="Q1169" s="245" t="s">
        <v>233</v>
      </c>
      <c r="R1169" s="245" t="s">
        <v>406</v>
      </c>
      <c r="S1169" s="245" t="s">
        <v>406</v>
      </c>
      <c r="T1169" s="245" t="s">
        <v>406</v>
      </c>
      <c r="U1169" s="245" t="s">
        <v>406</v>
      </c>
      <c r="V1169" s="245" t="s">
        <v>406</v>
      </c>
      <c r="W1169" s="245" t="s">
        <v>406</v>
      </c>
      <c r="X1169" s="245" t="s">
        <v>406</v>
      </c>
      <c r="Y1169" s="245" t="s">
        <v>406</v>
      </c>
      <c r="Z1169" s="245" t="s">
        <v>406</v>
      </c>
      <c r="AA1169" s="245" t="s">
        <v>406</v>
      </c>
      <c r="AB1169" s="245" t="s">
        <v>406</v>
      </c>
      <c r="AC1169" s="245" t="s">
        <v>406</v>
      </c>
      <c r="AD1169" s="245" t="s">
        <v>406</v>
      </c>
      <c r="AE1169" s="245" t="s">
        <v>406</v>
      </c>
      <c r="AF1169" s="245" t="s">
        <v>406</v>
      </c>
      <c r="AG1169" s="245" t="s">
        <v>406</v>
      </c>
      <c r="AH1169" s="245" t="s">
        <v>406</v>
      </c>
      <c r="AI1169" s="245" t="s">
        <v>406</v>
      </c>
      <c r="AJ1169" s="245" t="s">
        <v>406</v>
      </c>
      <c r="AK1169" s="245" t="s">
        <v>406</v>
      </c>
      <c r="AL1169" s="245" t="s">
        <v>406</v>
      </c>
      <c r="AM1169" s="245" t="s">
        <v>406</v>
      </c>
      <c r="AN1169" s="245" t="s">
        <v>406</v>
      </c>
      <c r="AO1169" s="245" t="s">
        <v>406</v>
      </c>
      <c r="AP1169" s="245" t="s">
        <v>406</v>
      </c>
    </row>
    <row r="1170" spans="1:42" x14ac:dyDescent="0.3">
      <c r="A1170" s="245">
        <v>123659</v>
      </c>
      <c r="B1170" s="245" t="s">
        <v>551</v>
      </c>
      <c r="C1170" s="245" t="s">
        <v>232</v>
      </c>
      <c r="D1170" s="245" t="s">
        <v>232</v>
      </c>
      <c r="E1170" s="245" t="s">
        <v>233</v>
      </c>
      <c r="F1170" s="245" t="s">
        <v>234</v>
      </c>
      <c r="G1170" s="245" t="s">
        <v>232</v>
      </c>
      <c r="H1170" s="245" t="s">
        <v>234</v>
      </c>
      <c r="I1170" s="245" t="s">
        <v>233</v>
      </c>
      <c r="J1170" s="245" t="s">
        <v>234</v>
      </c>
      <c r="K1170" s="245" t="s">
        <v>234</v>
      </c>
      <c r="L1170" s="245" t="s">
        <v>234</v>
      </c>
      <c r="M1170" s="245" t="s">
        <v>233</v>
      </c>
      <c r="N1170" s="245" t="s">
        <v>233</v>
      </c>
      <c r="O1170" s="245" t="s">
        <v>233</v>
      </c>
      <c r="P1170" s="245" t="s">
        <v>233</v>
      </c>
      <c r="Q1170" s="245" t="s">
        <v>233</v>
      </c>
      <c r="R1170" s="245" t="s">
        <v>406</v>
      </c>
      <c r="S1170" s="245" t="s">
        <v>406</v>
      </c>
      <c r="T1170" s="245" t="s">
        <v>406</v>
      </c>
      <c r="U1170" s="245" t="s">
        <v>406</v>
      </c>
      <c r="V1170" s="245" t="s">
        <v>406</v>
      </c>
      <c r="W1170" s="245" t="s">
        <v>406</v>
      </c>
      <c r="X1170" s="245" t="s">
        <v>406</v>
      </c>
      <c r="Y1170" s="245" t="s">
        <v>406</v>
      </c>
      <c r="Z1170" s="245" t="s">
        <v>406</v>
      </c>
      <c r="AA1170" s="245" t="s">
        <v>406</v>
      </c>
      <c r="AB1170" s="245" t="s">
        <v>406</v>
      </c>
      <c r="AC1170" s="245" t="s">
        <v>406</v>
      </c>
      <c r="AD1170" s="245" t="s">
        <v>406</v>
      </c>
      <c r="AE1170" s="245" t="s">
        <v>406</v>
      </c>
      <c r="AF1170" s="245" t="s">
        <v>406</v>
      </c>
      <c r="AG1170" s="245" t="s">
        <v>406</v>
      </c>
      <c r="AH1170" s="245" t="s">
        <v>406</v>
      </c>
      <c r="AI1170" s="245" t="s">
        <v>406</v>
      </c>
      <c r="AJ1170" s="245" t="s">
        <v>406</v>
      </c>
      <c r="AK1170" s="245" t="s">
        <v>406</v>
      </c>
      <c r="AL1170" s="245" t="s">
        <v>406</v>
      </c>
      <c r="AM1170" s="245" t="s">
        <v>406</v>
      </c>
      <c r="AN1170" s="245" t="s">
        <v>406</v>
      </c>
      <c r="AO1170" s="245" t="s">
        <v>406</v>
      </c>
      <c r="AP1170" s="245" t="s">
        <v>406</v>
      </c>
    </row>
    <row r="1171" spans="1:42" x14ac:dyDescent="0.3">
      <c r="A1171" s="245">
        <v>123661</v>
      </c>
      <c r="B1171" s="245" t="s">
        <v>551</v>
      </c>
      <c r="C1171" s="245" t="s">
        <v>232</v>
      </c>
      <c r="D1171" s="245" t="s">
        <v>234</v>
      </c>
      <c r="E1171" s="245" t="s">
        <v>232</v>
      </c>
      <c r="F1171" s="245" t="s">
        <v>234</v>
      </c>
      <c r="G1171" s="245" t="s">
        <v>232</v>
      </c>
      <c r="H1171" s="245" t="s">
        <v>234</v>
      </c>
      <c r="I1171" s="245" t="s">
        <v>234</v>
      </c>
      <c r="J1171" s="245" t="s">
        <v>234</v>
      </c>
      <c r="K1171" s="245" t="s">
        <v>234</v>
      </c>
      <c r="L1171" s="245" t="s">
        <v>234</v>
      </c>
      <c r="M1171" s="245" t="s">
        <v>233</v>
      </c>
      <c r="N1171" s="245" t="s">
        <v>233</v>
      </c>
      <c r="O1171" s="245" t="s">
        <v>233</v>
      </c>
      <c r="P1171" s="245" t="s">
        <v>233</v>
      </c>
      <c r="Q1171" s="245" t="s">
        <v>233</v>
      </c>
      <c r="R1171" s="245" t="s">
        <v>406</v>
      </c>
      <c r="S1171" s="245" t="s">
        <v>406</v>
      </c>
      <c r="T1171" s="245" t="s">
        <v>406</v>
      </c>
      <c r="U1171" s="245" t="s">
        <v>406</v>
      </c>
      <c r="V1171" s="245" t="s">
        <v>406</v>
      </c>
      <c r="W1171" s="245" t="s">
        <v>406</v>
      </c>
      <c r="X1171" s="245" t="s">
        <v>406</v>
      </c>
      <c r="Y1171" s="245" t="s">
        <v>406</v>
      </c>
      <c r="Z1171" s="245" t="s">
        <v>406</v>
      </c>
      <c r="AA1171" s="245" t="s">
        <v>406</v>
      </c>
      <c r="AB1171" s="245" t="s">
        <v>406</v>
      </c>
      <c r="AC1171" s="245" t="s">
        <v>406</v>
      </c>
      <c r="AD1171" s="245" t="s">
        <v>406</v>
      </c>
      <c r="AE1171" s="245" t="s">
        <v>406</v>
      </c>
      <c r="AF1171" s="245" t="s">
        <v>406</v>
      </c>
      <c r="AG1171" s="245" t="s">
        <v>406</v>
      </c>
      <c r="AH1171" s="245" t="s">
        <v>406</v>
      </c>
      <c r="AI1171" s="245" t="s">
        <v>406</v>
      </c>
      <c r="AJ1171" s="245" t="s">
        <v>406</v>
      </c>
      <c r="AK1171" s="245" t="s">
        <v>406</v>
      </c>
      <c r="AL1171" s="245" t="s">
        <v>406</v>
      </c>
      <c r="AM1171" s="245" t="s">
        <v>406</v>
      </c>
      <c r="AN1171" s="245" t="s">
        <v>406</v>
      </c>
      <c r="AO1171" s="245" t="s">
        <v>406</v>
      </c>
      <c r="AP1171" s="245" t="s">
        <v>406</v>
      </c>
    </row>
    <row r="1172" spans="1:42" x14ac:dyDescent="0.3">
      <c r="A1172" s="245">
        <v>123663</v>
      </c>
      <c r="B1172" s="245" t="s">
        <v>551</v>
      </c>
      <c r="C1172" s="245" t="s">
        <v>234</v>
      </c>
      <c r="D1172" s="245" t="s">
        <v>234</v>
      </c>
      <c r="E1172" s="245" t="s">
        <v>234</v>
      </c>
      <c r="F1172" s="245" t="s">
        <v>234</v>
      </c>
      <c r="G1172" s="245" t="s">
        <v>234</v>
      </c>
      <c r="H1172" s="245" t="s">
        <v>234</v>
      </c>
      <c r="I1172" s="245" t="s">
        <v>234</v>
      </c>
      <c r="J1172" s="245" t="s">
        <v>234</v>
      </c>
      <c r="K1172" s="245" t="s">
        <v>234</v>
      </c>
      <c r="L1172" s="245" t="s">
        <v>234</v>
      </c>
      <c r="M1172" s="245" t="s">
        <v>233</v>
      </c>
      <c r="N1172" s="245" t="s">
        <v>233</v>
      </c>
      <c r="O1172" s="245" t="s">
        <v>233</v>
      </c>
      <c r="P1172" s="245" t="s">
        <v>233</v>
      </c>
      <c r="Q1172" s="245" t="s">
        <v>233</v>
      </c>
      <c r="R1172" s="245" t="s">
        <v>406</v>
      </c>
      <c r="S1172" s="245" t="s">
        <v>406</v>
      </c>
      <c r="T1172" s="245" t="s">
        <v>406</v>
      </c>
      <c r="U1172" s="245" t="s">
        <v>406</v>
      </c>
      <c r="V1172" s="245" t="s">
        <v>406</v>
      </c>
      <c r="W1172" s="245" t="s">
        <v>406</v>
      </c>
      <c r="X1172" s="245" t="s">
        <v>406</v>
      </c>
      <c r="Y1172" s="245" t="s">
        <v>406</v>
      </c>
      <c r="Z1172" s="245" t="s">
        <v>406</v>
      </c>
      <c r="AA1172" s="245" t="s">
        <v>406</v>
      </c>
      <c r="AB1172" s="245" t="s">
        <v>406</v>
      </c>
      <c r="AC1172" s="245" t="s">
        <v>406</v>
      </c>
      <c r="AD1172" s="245" t="s">
        <v>406</v>
      </c>
      <c r="AE1172" s="245" t="s">
        <v>406</v>
      </c>
      <c r="AF1172" s="245" t="s">
        <v>406</v>
      </c>
      <c r="AG1172" s="245" t="s">
        <v>406</v>
      </c>
      <c r="AH1172" s="245" t="s">
        <v>406</v>
      </c>
      <c r="AI1172" s="245" t="s">
        <v>406</v>
      </c>
      <c r="AJ1172" s="245" t="s">
        <v>406</v>
      </c>
      <c r="AK1172" s="245" t="s">
        <v>406</v>
      </c>
      <c r="AL1172" s="245" t="s">
        <v>406</v>
      </c>
      <c r="AM1172" s="245" t="s">
        <v>406</v>
      </c>
      <c r="AN1172" s="245" t="s">
        <v>406</v>
      </c>
      <c r="AO1172" s="245" t="s">
        <v>406</v>
      </c>
      <c r="AP1172" s="245" t="s">
        <v>406</v>
      </c>
    </row>
    <row r="1173" spans="1:42" x14ac:dyDescent="0.3">
      <c r="A1173" s="245">
        <v>123664</v>
      </c>
      <c r="B1173" s="245" t="s">
        <v>551</v>
      </c>
      <c r="C1173" s="245" t="s">
        <v>234</v>
      </c>
      <c r="D1173" s="245" t="s">
        <v>234</v>
      </c>
      <c r="E1173" s="245" t="s">
        <v>234</v>
      </c>
      <c r="F1173" s="245" t="s">
        <v>234</v>
      </c>
      <c r="G1173" s="245" t="s">
        <v>234</v>
      </c>
      <c r="H1173" s="245" t="s">
        <v>234</v>
      </c>
      <c r="I1173" s="245" t="s">
        <v>233</v>
      </c>
      <c r="J1173" s="245" t="s">
        <v>233</v>
      </c>
      <c r="K1173" s="245" t="s">
        <v>234</v>
      </c>
      <c r="L1173" s="245" t="s">
        <v>233</v>
      </c>
      <c r="M1173" s="245" t="s">
        <v>233</v>
      </c>
      <c r="N1173" s="245" t="s">
        <v>233</v>
      </c>
      <c r="O1173" s="245" t="s">
        <v>233</v>
      </c>
      <c r="P1173" s="245" t="s">
        <v>233</v>
      </c>
      <c r="Q1173" s="245" t="s">
        <v>233</v>
      </c>
      <c r="R1173" s="245" t="s">
        <v>406</v>
      </c>
      <c r="S1173" s="245" t="s">
        <v>406</v>
      </c>
      <c r="T1173" s="245" t="s">
        <v>406</v>
      </c>
      <c r="U1173" s="245" t="s">
        <v>406</v>
      </c>
      <c r="V1173" s="245" t="s">
        <v>406</v>
      </c>
      <c r="W1173" s="245" t="s">
        <v>406</v>
      </c>
      <c r="X1173" s="245" t="s">
        <v>406</v>
      </c>
      <c r="Y1173" s="245" t="s">
        <v>406</v>
      </c>
      <c r="Z1173" s="245" t="s">
        <v>406</v>
      </c>
      <c r="AA1173" s="245" t="s">
        <v>406</v>
      </c>
      <c r="AB1173" s="245" t="s">
        <v>406</v>
      </c>
      <c r="AC1173" s="245" t="s">
        <v>406</v>
      </c>
      <c r="AD1173" s="245" t="s">
        <v>406</v>
      </c>
      <c r="AE1173" s="245" t="s">
        <v>406</v>
      </c>
      <c r="AF1173" s="245" t="s">
        <v>406</v>
      </c>
      <c r="AG1173" s="245" t="s">
        <v>406</v>
      </c>
      <c r="AH1173" s="245" t="s">
        <v>406</v>
      </c>
      <c r="AI1173" s="245" t="s">
        <v>406</v>
      </c>
      <c r="AJ1173" s="245" t="s">
        <v>406</v>
      </c>
      <c r="AK1173" s="245" t="s">
        <v>406</v>
      </c>
      <c r="AL1173" s="245" t="s">
        <v>406</v>
      </c>
      <c r="AM1173" s="245" t="s">
        <v>406</v>
      </c>
      <c r="AN1173" s="245" t="s">
        <v>406</v>
      </c>
      <c r="AO1173" s="245" t="s">
        <v>406</v>
      </c>
      <c r="AP1173" s="245" t="s">
        <v>406</v>
      </c>
    </row>
    <row r="1174" spans="1:42" x14ac:dyDescent="0.3">
      <c r="A1174" s="245">
        <v>123668</v>
      </c>
      <c r="B1174" s="245" t="s">
        <v>551</v>
      </c>
      <c r="C1174" s="245" t="s">
        <v>232</v>
      </c>
      <c r="D1174" s="245" t="s">
        <v>234</v>
      </c>
      <c r="E1174" s="245" t="s">
        <v>233</v>
      </c>
      <c r="F1174" s="245" t="s">
        <v>234</v>
      </c>
      <c r="G1174" s="245" t="s">
        <v>233</v>
      </c>
      <c r="H1174" s="245" t="s">
        <v>234</v>
      </c>
      <c r="I1174" s="245" t="s">
        <v>234</v>
      </c>
      <c r="J1174" s="245" t="s">
        <v>234</v>
      </c>
      <c r="K1174" s="245" t="s">
        <v>234</v>
      </c>
      <c r="L1174" s="245" t="s">
        <v>234</v>
      </c>
      <c r="M1174" s="245" t="s">
        <v>233</v>
      </c>
      <c r="N1174" s="245" t="s">
        <v>233</v>
      </c>
      <c r="O1174" s="245" t="s">
        <v>233</v>
      </c>
      <c r="P1174" s="245" t="s">
        <v>233</v>
      </c>
      <c r="Q1174" s="245" t="s">
        <v>233</v>
      </c>
      <c r="R1174" s="245" t="s">
        <v>406</v>
      </c>
      <c r="S1174" s="245" t="s">
        <v>406</v>
      </c>
      <c r="T1174" s="245" t="s">
        <v>406</v>
      </c>
      <c r="U1174" s="245" t="s">
        <v>406</v>
      </c>
      <c r="V1174" s="245" t="s">
        <v>406</v>
      </c>
      <c r="W1174" s="245" t="s">
        <v>406</v>
      </c>
      <c r="X1174" s="245" t="s">
        <v>406</v>
      </c>
      <c r="Y1174" s="245" t="s">
        <v>406</v>
      </c>
      <c r="Z1174" s="245" t="s">
        <v>406</v>
      </c>
      <c r="AA1174" s="245" t="s">
        <v>406</v>
      </c>
      <c r="AB1174" s="245" t="s">
        <v>406</v>
      </c>
      <c r="AC1174" s="245" t="s">
        <v>406</v>
      </c>
      <c r="AD1174" s="245" t="s">
        <v>406</v>
      </c>
      <c r="AE1174" s="245" t="s">
        <v>406</v>
      </c>
      <c r="AF1174" s="245" t="s">
        <v>406</v>
      </c>
      <c r="AG1174" s="245" t="s">
        <v>406</v>
      </c>
      <c r="AH1174" s="245" t="s">
        <v>406</v>
      </c>
      <c r="AI1174" s="245" t="s">
        <v>406</v>
      </c>
      <c r="AJ1174" s="245" t="s">
        <v>406</v>
      </c>
      <c r="AK1174" s="245" t="s">
        <v>406</v>
      </c>
      <c r="AL1174" s="245" t="s">
        <v>406</v>
      </c>
      <c r="AM1174" s="245" t="s">
        <v>406</v>
      </c>
      <c r="AN1174" s="245" t="s">
        <v>406</v>
      </c>
      <c r="AO1174" s="245" t="s">
        <v>406</v>
      </c>
      <c r="AP1174" s="245" t="s">
        <v>406</v>
      </c>
    </row>
    <row r="1175" spans="1:42" x14ac:dyDescent="0.3">
      <c r="A1175" s="245">
        <v>123669</v>
      </c>
      <c r="B1175" s="245" t="s">
        <v>551</v>
      </c>
      <c r="C1175" s="245" t="s">
        <v>234</v>
      </c>
      <c r="D1175" s="245" t="s">
        <v>232</v>
      </c>
      <c r="E1175" s="245" t="s">
        <v>232</v>
      </c>
      <c r="F1175" s="245" t="s">
        <v>234</v>
      </c>
      <c r="G1175" s="245" t="s">
        <v>232</v>
      </c>
      <c r="H1175" s="245" t="s">
        <v>234</v>
      </c>
      <c r="I1175" s="245" t="s">
        <v>234</v>
      </c>
      <c r="J1175" s="245" t="s">
        <v>234</v>
      </c>
      <c r="K1175" s="245" t="s">
        <v>234</v>
      </c>
      <c r="L1175" s="245" t="s">
        <v>234</v>
      </c>
      <c r="M1175" s="245" t="s">
        <v>233</v>
      </c>
      <c r="N1175" s="245" t="s">
        <v>233</v>
      </c>
      <c r="O1175" s="245" t="s">
        <v>233</v>
      </c>
      <c r="P1175" s="245" t="s">
        <v>233</v>
      </c>
      <c r="Q1175" s="245" t="s">
        <v>233</v>
      </c>
      <c r="R1175" s="245" t="s">
        <v>406</v>
      </c>
      <c r="S1175" s="245" t="s">
        <v>406</v>
      </c>
      <c r="T1175" s="245" t="s">
        <v>406</v>
      </c>
      <c r="U1175" s="245" t="s">
        <v>406</v>
      </c>
      <c r="V1175" s="245" t="s">
        <v>406</v>
      </c>
      <c r="W1175" s="245" t="s">
        <v>406</v>
      </c>
      <c r="X1175" s="245" t="s">
        <v>406</v>
      </c>
      <c r="Y1175" s="245" t="s">
        <v>406</v>
      </c>
      <c r="Z1175" s="245" t="s">
        <v>406</v>
      </c>
      <c r="AA1175" s="245" t="s">
        <v>406</v>
      </c>
      <c r="AB1175" s="245" t="s">
        <v>406</v>
      </c>
      <c r="AC1175" s="245" t="s">
        <v>406</v>
      </c>
      <c r="AD1175" s="245" t="s">
        <v>406</v>
      </c>
      <c r="AE1175" s="245" t="s">
        <v>406</v>
      </c>
      <c r="AF1175" s="245" t="s">
        <v>406</v>
      </c>
      <c r="AG1175" s="245" t="s">
        <v>406</v>
      </c>
      <c r="AH1175" s="245" t="s">
        <v>406</v>
      </c>
      <c r="AI1175" s="245" t="s">
        <v>406</v>
      </c>
      <c r="AJ1175" s="245" t="s">
        <v>406</v>
      </c>
      <c r="AK1175" s="245" t="s">
        <v>406</v>
      </c>
      <c r="AL1175" s="245" t="s">
        <v>406</v>
      </c>
      <c r="AM1175" s="245" t="s">
        <v>406</v>
      </c>
      <c r="AN1175" s="245" t="s">
        <v>406</v>
      </c>
      <c r="AO1175" s="245" t="s">
        <v>406</v>
      </c>
      <c r="AP1175" s="245" t="s">
        <v>406</v>
      </c>
    </row>
    <row r="1176" spans="1:42" x14ac:dyDescent="0.3">
      <c r="A1176" s="245">
        <v>123672</v>
      </c>
      <c r="B1176" s="245" t="s">
        <v>551</v>
      </c>
      <c r="C1176" s="245" t="s">
        <v>234</v>
      </c>
      <c r="D1176" s="245" t="s">
        <v>234</v>
      </c>
      <c r="E1176" s="245" t="s">
        <v>232</v>
      </c>
      <c r="F1176" s="245" t="s">
        <v>234</v>
      </c>
      <c r="G1176" s="245" t="s">
        <v>234</v>
      </c>
      <c r="H1176" s="245" t="s">
        <v>234</v>
      </c>
      <c r="I1176" s="245" t="s">
        <v>234</v>
      </c>
      <c r="J1176" s="245" t="s">
        <v>234</v>
      </c>
      <c r="K1176" s="245" t="s">
        <v>234</v>
      </c>
      <c r="L1176" s="245" t="s">
        <v>234</v>
      </c>
      <c r="M1176" s="245" t="s">
        <v>233</v>
      </c>
      <c r="N1176" s="245" t="s">
        <v>233</v>
      </c>
      <c r="O1176" s="245" t="s">
        <v>233</v>
      </c>
      <c r="P1176" s="245" t="s">
        <v>233</v>
      </c>
      <c r="Q1176" s="245" t="s">
        <v>233</v>
      </c>
      <c r="R1176" s="245" t="s">
        <v>406</v>
      </c>
      <c r="S1176" s="245" t="s">
        <v>406</v>
      </c>
      <c r="T1176" s="245" t="s">
        <v>406</v>
      </c>
      <c r="U1176" s="245" t="s">
        <v>406</v>
      </c>
      <c r="V1176" s="245" t="s">
        <v>406</v>
      </c>
      <c r="W1176" s="245" t="s">
        <v>406</v>
      </c>
      <c r="X1176" s="245" t="s">
        <v>406</v>
      </c>
      <c r="Y1176" s="245" t="s">
        <v>406</v>
      </c>
      <c r="Z1176" s="245" t="s">
        <v>406</v>
      </c>
      <c r="AA1176" s="245" t="s">
        <v>406</v>
      </c>
      <c r="AB1176" s="245" t="s">
        <v>406</v>
      </c>
      <c r="AC1176" s="245" t="s">
        <v>406</v>
      </c>
      <c r="AD1176" s="245" t="s">
        <v>406</v>
      </c>
      <c r="AE1176" s="245" t="s">
        <v>406</v>
      </c>
      <c r="AF1176" s="245" t="s">
        <v>406</v>
      </c>
      <c r="AG1176" s="245" t="s">
        <v>406</v>
      </c>
      <c r="AH1176" s="245" t="s">
        <v>406</v>
      </c>
      <c r="AI1176" s="245" t="s">
        <v>406</v>
      </c>
      <c r="AJ1176" s="245" t="s">
        <v>406</v>
      </c>
      <c r="AK1176" s="245" t="s">
        <v>406</v>
      </c>
      <c r="AL1176" s="245" t="s">
        <v>406</v>
      </c>
      <c r="AM1176" s="245" t="s">
        <v>406</v>
      </c>
      <c r="AN1176" s="245" t="s">
        <v>406</v>
      </c>
      <c r="AO1176" s="245" t="s">
        <v>406</v>
      </c>
      <c r="AP1176" s="245" t="s">
        <v>406</v>
      </c>
    </row>
    <row r="1177" spans="1:42" x14ac:dyDescent="0.3">
      <c r="A1177" s="245">
        <v>123673</v>
      </c>
      <c r="B1177" s="245" t="s">
        <v>551</v>
      </c>
      <c r="C1177" s="245" t="s">
        <v>234</v>
      </c>
      <c r="D1177" s="245" t="s">
        <v>234</v>
      </c>
      <c r="E1177" s="245" t="s">
        <v>234</v>
      </c>
      <c r="F1177" s="245" t="s">
        <v>234</v>
      </c>
      <c r="G1177" s="245" t="s">
        <v>234</v>
      </c>
      <c r="H1177" s="245" t="s">
        <v>234</v>
      </c>
      <c r="I1177" s="245" t="s">
        <v>234</v>
      </c>
      <c r="J1177" s="245" t="s">
        <v>234</v>
      </c>
      <c r="K1177" s="245" t="s">
        <v>234</v>
      </c>
      <c r="L1177" s="245" t="s">
        <v>234</v>
      </c>
      <c r="M1177" s="245" t="s">
        <v>233</v>
      </c>
      <c r="N1177" s="245" t="s">
        <v>233</v>
      </c>
      <c r="O1177" s="245" t="s">
        <v>233</v>
      </c>
      <c r="P1177" s="245" t="s">
        <v>233</v>
      </c>
      <c r="Q1177" s="245" t="s">
        <v>233</v>
      </c>
      <c r="R1177" s="245" t="s">
        <v>406</v>
      </c>
      <c r="S1177" s="245" t="s">
        <v>406</v>
      </c>
      <c r="T1177" s="245" t="s">
        <v>406</v>
      </c>
      <c r="U1177" s="245" t="s">
        <v>406</v>
      </c>
      <c r="V1177" s="245" t="s">
        <v>406</v>
      </c>
      <c r="W1177" s="245" t="s">
        <v>406</v>
      </c>
      <c r="X1177" s="245" t="s">
        <v>406</v>
      </c>
      <c r="Y1177" s="245" t="s">
        <v>406</v>
      </c>
      <c r="Z1177" s="245" t="s">
        <v>406</v>
      </c>
      <c r="AA1177" s="245" t="s">
        <v>406</v>
      </c>
      <c r="AB1177" s="245" t="s">
        <v>406</v>
      </c>
      <c r="AC1177" s="245" t="s">
        <v>406</v>
      </c>
      <c r="AD1177" s="245" t="s">
        <v>406</v>
      </c>
      <c r="AE1177" s="245" t="s">
        <v>406</v>
      </c>
      <c r="AF1177" s="245" t="s">
        <v>406</v>
      </c>
      <c r="AG1177" s="245" t="s">
        <v>406</v>
      </c>
      <c r="AH1177" s="245" t="s">
        <v>406</v>
      </c>
      <c r="AI1177" s="245" t="s">
        <v>406</v>
      </c>
      <c r="AJ1177" s="245" t="s">
        <v>406</v>
      </c>
      <c r="AK1177" s="245" t="s">
        <v>406</v>
      </c>
      <c r="AL1177" s="245" t="s">
        <v>406</v>
      </c>
      <c r="AM1177" s="245" t="s">
        <v>406</v>
      </c>
      <c r="AN1177" s="245" t="s">
        <v>406</v>
      </c>
      <c r="AO1177" s="245" t="s">
        <v>406</v>
      </c>
      <c r="AP1177" s="245" t="s">
        <v>406</v>
      </c>
    </row>
    <row r="1178" spans="1:42" x14ac:dyDescent="0.3">
      <c r="A1178" s="245">
        <v>123674</v>
      </c>
      <c r="B1178" s="245" t="s">
        <v>551</v>
      </c>
      <c r="C1178" s="245" t="s">
        <v>234</v>
      </c>
      <c r="D1178" s="245" t="s">
        <v>232</v>
      </c>
      <c r="E1178" s="245" t="s">
        <v>234</v>
      </c>
      <c r="F1178" s="245" t="s">
        <v>234</v>
      </c>
      <c r="G1178" s="245" t="s">
        <v>234</v>
      </c>
      <c r="H1178" s="245" t="s">
        <v>234</v>
      </c>
      <c r="I1178" s="245" t="s">
        <v>234</v>
      </c>
      <c r="J1178" s="245" t="s">
        <v>234</v>
      </c>
      <c r="K1178" s="245" t="s">
        <v>234</v>
      </c>
      <c r="L1178" s="245" t="s">
        <v>234</v>
      </c>
      <c r="M1178" s="245" t="s">
        <v>233</v>
      </c>
      <c r="N1178" s="245" t="s">
        <v>233</v>
      </c>
      <c r="O1178" s="245" t="s">
        <v>233</v>
      </c>
      <c r="P1178" s="245" t="s">
        <v>233</v>
      </c>
      <c r="Q1178" s="245" t="s">
        <v>233</v>
      </c>
      <c r="R1178" s="245" t="s">
        <v>406</v>
      </c>
      <c r="S1178" s="245" t="s">
        <v>406</v>
      </c>
      <c r="T1178" s="245" t="s">
        <v>406</v>
      </c>
      <c r="U1178" s="245" t="s">
        <v>406</v>
      </c>
      <c r="V1178" s="245" t="s">
        <v>406</v>
      </c>
      <c r="W1178" s="245" t="s">
        <v>406</v>
      </c>
      <c r="X1178" s="245" t="s">
        <v>406</v>
      </c>
      <c r="Y1178" s="245" t="s">
        <v>406</v>
      </c>
      <c r="Z1178" s="245" t="s">
        <v>406</v>
      </c>
      <c r="AA1178" s="245" t="s">
        <v>406</v>
      </c>
      <c r="AB1178" s="245" t="s">
        <v>406</v>
      </c>
      <c r="AC1178" s="245" t="s">
        <v>406</v>
      </c>
      <c r="AD1178" s="245" t="s">
        <v>406</v>
      </c>
      <c r="AE1178" s="245" t="s">
        <v>406</v>
      </c>
      <c r="AF1178" s="245" t="s">
        <v>406</v>
      </c>
      <c r="AG1178" s="245" t="s">
        <v>406</v>
      </c>
      <c r="AH1178" s="245" t="s">
        <v>406</v>
      </c>
      <c r="AI1178" s="245" t="s">
        <v>406</v>
      </c>
      <c r="AJ1178" s="245" t="s">
        <v>406</v>
      </c>
      <c r="AK1178" s="245" t="s">
        <v>406</v>
      </c>
      <c r="AL1178" s="245" t="s">
        <v>406</v>
      </c>
      <c r="AM1178" s="245" t="s">
        <v>406</v>
      </c>
      <c r="AN1178" s="245" t="s">
        <v>406</v>
      </c>
      <c r="AO1178" s="245" t="s">
        <v>406</v>
      </c>
      <c r="AP1178" s="245" t="s">
        <v>406</v>
      </c>
    </row>
    <row r="1179" spans="1:42" x14ac:dyDescent="0.3">
      <c r="A1179" s="245">
        <v>123677</v>
      </c>
      <c r="B1179" s="245" t="s">
        <v>551</v>
      </c>
      <c r="C1179" s="245" t="s">
        <v>234</v>
      </c>
      <c r="D1179" s="245" t="s">
        <v>232</v>
      </c>
      <c r="E1179" s="245" t="s">
        <v>232</v>
      </c>
      <c r="F1179" s="245" t="s">
        <v>234</v>
      </c>
      <c r="G1179" s="245" t="s">
        <v>232</v>
      </c>
      <c r="H1179" s="245" t="s">
        <v>234</v>
      </c>
      <c r="I1179" s="245" t="s">
        <v>234</v>
      </c>
      <c r="J1179" s="245" t="s">
        <v>234</v>
      </c>
      <c r="K1179" s="245" t="s">
        <v>234</v>
      </c>
      <c r="L1179" s="245" t="s">
        <v>234</v>
      </c>
      <c r="M1179" s="245" t="s">
        <v>233</v>
      </c>
      <c r="N1179" s="245" t="s">
        <v>233</v>
      </c>
      <c r="O1179" s="245" t="s">
        <v>233</v>
      </c>
      <c r="P1179" s="245" t="s">
        <v>233</v>
      </c>
      <c r="Q1179" s="245" t="s">
        <v>233</v>
      </c>
      <c r="R1179" s="245" t="s">
        <v>406</v>
      </c>
      <c r="S1179" s="245" t="s">
        <v>406</v>
      </c>
      <c r="T1179" s="245" t="s">
        <v>406</v>
      </c>
      <c r="U1179" s="245" t="s">
        <v>406</v>
      </c>
      <c r="V1179" s="245" t="s">
        <v>406</v>
      </c>
      <c r="W1179" s="245" t="s">
        <v>406</v>
      </c>
      <c r="X1179" s="245" t="s">
        <v>406</v>
      </c>
      <c r="Y1179" s="245" t="s">
        <v>406</v>
      </c>
      <c r="Z1179" s="245" t="s">
        <v>406</v>
      </c>
      <c r="AA1179" s="245" t="s">
        <v>406</v>
      </c>
      <c r="AB1179" s="245" t="s">
        <v>406</v>
      </c>
      <c r="AC1179" s="245" t="s">
        <v>406</v>
      </c>
      <c r="AD1179" s="245" t="s">
        <v>406</v>
      </c>
      <c r="AE1179" s="245" t="s">
        <v>406</v>
      </c>
      <c r="AF1179" s="245" t="s">
        <v>406</v>
      </c>
      <c r="AG1179" s="245" t="s">
        <v>406</v>
      </c>
      <c r="AH1179" s="245" t="s">
        <v>406</v>
      </c>
      <c r="AI1179" s="245" t="s">
        <v>406</v>
      </c>
      <c r="AJ1179" s="245" t="s">
        <v>406</v>
      </c>
      <c r="AK1179" s="245" t="s">
        <v>406</v>
      </c>
      <c r="AL1179" s="245" t="s">
        <v>406</v>
      </c>
      <c r="AM1179" s="245" t="s">
        <v>406</v>
      </c>
      <c r="AN1179" s="245" t="s">
        <v>406</v>
      </c>
      <c r="AO1179" s="245" t="s">
        <v>406</v>
      </c>
      <c r="AP1179" s="245" t="s">
        <v>406</v>
      </c>
    </row>
    <row r="1180" spans="1:42" x14ac:dyDescent="0.3">
      <c r="A1180" s="245">
        <v>123678</v>
      </c>
      <c r="B1180" s="245" t="s">
        <v>551</v>
      </c>
      <c r="C1180" s="245" t="s">
        <v>234</v>
      </c>
      <c r="D1180" s="245" t="s">
        <v>234</v>
      </c>
      <c r="E1180" s="245" t="s">
        <v>234</v>
      </c>
      <c r="F1180" s="245" t="s">
        <v>234</v>
      </c>
      <c r="G1180" s="245" t="s">
        <v>234</v>
      </c>
      <c r="H1180" s="245" t="s">
        <v>234</v>
      </c>
      <c r="I1180" s="245" t="s">
        <v>234</v>
      </c>
      <c r="J1180" s="245" t="s">
        <v>234</v>
      </c>
      <c r="K1180" s="245" t="s">
        <v>234</v>
      </c>
      <c r="L1180" s="245" t="s">
        <v>234</v>
      </c>
      <c r="M1180" s="245" t="s">
        <v>233</v>
      </c>
      <c r="N1180" s="245" t="s">
        <v>233</v>
      </c>
      <c r="O1180" s="245" t="s">
        <v>233</v>
      </c>
      <c r="P1180" s="245" t="s">
        <v>233</v>
      </c>
      <c r="Q1180" s="245" t="s">
        <v>233</v>
      </c>
      <c r="R1180" s="245" t="s">
        <v>406</v>
      </c>
      <c r="S1180" s="245" t="s">
        <v>406</v>
      </c>
      <c r="T1180" s="245" t="s">
        <v>406</v>
      </c>
      <c r="U1180" s="245" t="s">
        <v>406</v>
      </c>
      <c r="V1180" s="245" t="s">
        <v>406</v>
      </c>
      <c r="W1180" s="245" t="s">
        <v>406</v>
      </c>
      <c r="X1180" s="245" t="s">
        <v>406</v>
      </c>
      <c r="Y1180" s="245" t="s">
        <v>406</v>
      </c>
      <c r="Z1180" s="245" t="s">
        <v>406</v>
      </c>
      <c r="AA1180" s="245" t="s">
        <v>406</v>
      </c>
      <c r="AB1180" s="245" t="s">
        <v>406</v>
      </c>
      <c r="AC1180" s="245" t="s">
        <v>406</v>
      </c>
      <c r="AD1180" s="245" t="s">
        <v>406</v>
      </c>
      <c r="AE1180" s="245" t="s">
        <v>406</v>
      </c>
      <c r="AF1180" s="245" t="s">
        <v>406</v>
      </c>
      <c r="AG1180" s="245" t="s">
        <v>406</v>
      </c>
      <c r="AH1180" s="245" t="s">
        <v>406</v>
      </c>
      <c r="AI1180" s="245" t="s">
        <v>406</v>
      </c>
      <c r="AJ1180" s="245" t="s">
        <v>406</v>
      </c>
      <c r="AK1180" s="245" t="s">
        <v>406</v>
      </c>
      <c r="AL1180" s="245" t="s">
        <v>406</v>
      </c>
      <c r="AM1180" s="245" t="s">
        <v>406</v>
      </c>
      <c r="AN1180" s="245" t="s">
        <v>406</v>
      </c>
      <c r="AO1180" s="245" t="s">
        <v>406</v>
      </c>
      <c r="AP1180" s="245" t="s">
        <v>406</v>
      </c>
    </row>
    <row r="1181" spans="1:42" x14ac:dyDescent="0.3">
      <c r="A1181" s="245">
        <v>123681</v>
      </c>
      <c r="B1181" s="245" t="s">
        <v>551</v>
      </c>
      <c r="C1181" s="245" t="s">
        <v>232</v>
      </c>
      <c r="D1181" s="245" t="s">
        <v>234</v>
      </c>
      <c r="E1181" s="245" t="s">
        <v>232</v>
      </c>
      <c r="F1181" s="245" t="s">
        <v>234</v>
      </c>
      <c r="G1181" s="245" t="s">
        <v>234</v>
      </c>
      <c r="H1181" s="245" t="s">
        <v>234</v>
      </c>
      <c r="I1181" s="245" t="s">
        <v>233</v>
      </c>
      <c r="J1181" s="245" t="s">
        <v>234</v>
      </c>
      <c r="K1181" s="245" t="s">
        <v>233</v>
      </c>
      <c r="L1181" s="245" t="s">
        <v>233</v>
      </c>
      <c r="M1181" s="245" t="s">
        <v>233</v>
      </c>
      <c r="N1181" s="245" t="s">
        <v>233</v>
      </c>
      <c r="O1181" s="245" t="s">
        <v>233</v>
      </c>
      <c r="P1181" s="245" t="s">
        <v>233</v>
      </c>
      <c r="Q1181" s="245" t="s">
        <v>233</v>
      </c>
      <c r="R1181" s="245" t="s">
        <v>406</v>
      </c>
      <c r="S1181" s="245" t="s">
        <v>406</v>
      </c>
      <c r="T1181" s="245" t="s">
        <v>406</v>
      </c>
      <c r="U1181" s="245" t="s">
        <v>406</v>
      </c>
      <c r="V1181" s="245" t="s">
        <v>406</v>
      </c>
      <c r="W1181" s="245" t="s">
        <v>406</v>
      </c>
      <c r="X1181" s="245" t="s">
        <v>406</v>
      </c>
      <c r="Y1181" s="245" t="s">
        <v>406</v>
      </c>
      <c r="Z1181" s="245" t="s">
        <v>406</v>
      </c>
      <c r="AA1181" s="245" t="s">
        <v>406</v>
      </c>
      <c r="AB1181" s="245" t="s">
        <v>406</v>
      </c>
      <c r="AC1181" s="245" t="s">
        <v>406</v>
      </c>
      <c r="AD1181" s="245" t="s">
        <v>406</v>
      </c>
      <c r="AE1181" s="245" t="s">
        <v>406</v>
      </c>
      <c r="AF1181" s="245" t="s">
        <v>406</v>
      </c>
      <c r="AG1181" s="245" t="s">
        <v>406</v>
      </c>
      <c r="AH1181" s="245" t="s">
        <v>406</v>
      </c>
      <c r="AI1181" s="245" t="s">
        <v>406</v>
      </c>
      <c r="AJ1181" s="245" t="s">
        <v>406</v>
      </c>
      <c r="AK1181" s="245" t="s">
        <v>406</v>
      </c>
      <c r="AL1181" s="245" t="s">
        <v>406</v>
      </c>
      <c r="AM1181" s="245" t="s">
        <v>406</v>
      </c>
      <c r="AN1181" s="245" t="s">
        <v>406</v>
      </c>
      <c r="AO1181" s="245" t="s">
        <v>406</v>
      </c>
      <c r="AP1181" s="245" t="s">
        <v>406</v>
      </c>
    </row>
    <row r="1182" spans="1:42" x14ac:dyDescent="0.3">
      <c r="A1182" s="245">
        <v>123682</v>
      </c>
      <c r="B1182" s="245" t="s">
        <v>551</v>
      </c>
      <c r="C1182" s="245" t="s">
        <v>234</v>
      </c>
      <c r="D1182" s="245" t="s">
        <v>234</v>
      </c>
      <c r="E1182" s="245" t="s">
        <v>234</v>
      </c>
      <c r="F1182" s="245" t="s">
        <v>234</v>
      </c>
      <c r="G1182" s="245" t="s">
        <v>234</v>
      </c>
      <c r="H1182" s="245" t="s">
        <v>234</v>
      </c>
      <c r="I1182" s="245" t="s">
        <v>234</v>
      </c>
      <c r="J1182" s="245" t="s">
        <v>234</v>
      </c>
      <c r="K1182" s="245" t="s">
        <v>234</v>
      </c>
      <c r="L1182" s="245" t="s">
        <v>234</v>
      </c>
      <c r="M1182" s="245" t="s">
        <v>233</v>
      </c>
      <c r="N1182" s="245" t="s">
        <v>233</v>
      </c>
      <c r="O1182" s="245" t="s">
        <v>233</v>
      </c>
      <c r="P1182" s="245" t="s">
        <v>233</v>
      </c>
      <c r="Q1182" s="245" t="s">
        <v>233</v>
      </c>
      <c r="R1182" s="245" t="s">
        <v>406</v>
      </c>
      <c r="S1182" s="245" t="s">
        <v>406</v>
      </c>
      <c r="T1182" s="245" t="s">
        <v>406</v>
      </c>
      <c r="U1182" s="245" t="s">
        <v>406</v>
      </c>
      <c r="V1182" s="245" t="s">
        <v>406</v>
      </c>
      <c r="W1182" s="245" t="s">
        <v>406</v>
      </c>
      <c r="X1182" s="245" t="s">
        <v>406</v>
      </c>
      <c r="Y1182" s="245" t="s">
        <v>406</v>
      </c>
      <c r="Z1182" s="245" t="s">
        <v>406</v>
      </c>
      <c r="AA1182" s="245" t="s">
        <v>406</v>
      </c>
      <c r="AB1182" s="245" t="s">
        <v>406</v>
      </c>
      <c r="AC1182" s="245" t="s">
        <v>406</v>
      </c>
      <c r="AD1182" s="245" t="s">
        <v>406</v>
      </c>
      <c r="AE1182" s="245" t="s">
        <v>406</v>
      </c>
      <c r="AF1182" s="245" t="s">
        <v>406</v>
      </c>
      <c r="AG1182" s="245" t="s">
        <v>406</v>
      </c>
      <c r="AH1182" s="245" t="s">
        <v>406</v>
      </c>
      <c r="AI1182" s="245" t="s">
        <v>406</v>
      </c>
      <c r="AJ1182" s="245" t="s">
        <v>406</v>
      </c>
      <c r="AK1182" s="245" t="s">
        <v>406</v>
      </c>
      <c r="AL1182" s="245" t="s">
        <v>406</v>
      </c>
      <c r="AM1182" s="245" t="s">
        <v>406</v>
      </c>
      <c r="AN1182" s="245" t="s">
        <v>406</v>
      </c>
      <c r="AO1182" s="245" t="s">
        <v>406</v>
      </c>
      <c r="AP1182" s="245" t="s">
        <v>406</v>
      </c>
    </row>
    <row r="1183" spans="1:42" x14ac:dyDescent="0.3">
      <c r="A1183" s="245">
        <v>123683</v>
      </c>
      <c r="B1183" s="245" t="s">
        <v>551</v>
      </c>
      <c r="C1183" s="245" t="s">
        <v>234</v>
      </c>
      <c r="D1183" s="245" t="s">
        <v>234</v>
      </c>
      <c r="E1183" s="245" t="s">
        <v>234</v>
      </c>
      <c r="F1183" s="245" t="s">
        <v>234</v>
      </c>
      <c r="G1183" s="245" t="s">
        <v>232</v>
      </c>
      <c r="H1183" s="245" t="s">
        <v>234</v>
      </c>
      <c r="I1183" s="245" t="s">
        <v>234</v>
      </c>
      <c r="J1183" s="245" t="s">
        <v>234</v>
      </c>
      <c r="K1183" s="245" t="s">
        <v>234</v>
      </c>
      <c r="L1183" s="245" t="s">
        <v>234</v>
      </c>
      <c r="M1183" s="245" t="s">
        <v>233</v>
      </c>
      <c r="N1183" s="245" t="s">
        <v>233</v>
      </c>
      <c r="O1183" s="245" t="s">
        <v>233</v>
      </c>
      <c r="P1183" s="245" t="s">
        <v>233</v>
      </c>
      <c r="Q1183" s="245" t="s">
        <v>233</v>
      </c>
      <c r="R1183" s="245" t="s">
        <v>406</v>
      </c>
      <c r="S1183" s="245" t="s">
        <v>406</v>
      </c>
      <c r="T1183" s="245" t="s">
        <v>406</v>
      </c>
      <c r="U1183" s="245" t="s">
        <v>406</v>
      </c>
      <c r="V1183" s="245" t="s">
        <v>406</v>
      </c>
      <c r="W1183" s="245" t="s">
        <v>406</v>
      </c>
      <c r="X1183" s="245" t="s">
        <v>406</v>
      </c>
      <c r="Y1183" s="245" t="s">
        <v>406</v>
      </c>
      <c r="Z1183" s="245" t="s">
        <v>406</v>
      </c>
      <c r="AA1183" s="245" t="s">
        <v>406</v>
      </c>
      <c r="AB1183" s="245" t="s">
        <v>406</v>
      </c>
      <c r="AC1183" s="245" t="s">
        <v>406</v>
      </c>
      <c r="AD1183" s="245" t="s">
        <v>406</v>
      </c>
      <c r="AE1183" s="245" t="s">
        <v>406</v>
      </c>
      <c r="AF1183" s="245" t="s">
        <v>406</v>
      </c>
      <c r="AG1183" s="245" t="s">
        <v>406</v>
      </c>
      <c r="AH1183" s="245" t="s">
        <v>406</v>
      </c>
      <c r="AI1183" s="245" t="s">
        <v>406</v>
      </c>
      <c r="AJ1183" s="245" t="s">
        <v>406</v>
      </c>
      <c r="AK1183" s="245" t="s">
        <v>406</v>
      </c>
      <c r="AL1183" s="245" t="s">
        <v>406</v>
      </c>
      <c r="AM1183" s="245" t="s">
        <v>406</v>
      </c>
      <c r="AN1183" s="245" t="s">
        <v>406</v>
      </c>
      <c r="AO1183" s="245" t="s">
        <v>406</v>
      </c>
      <c r="AP1183" s="245" t="s">
        <v>406</v>
      </c>
    </row>
    <row r="1184" spans="1:42" x14ac:dyDescent="0.3">
      <c r="A1184" s="245">
        <v>123684</v>
      </c>
      <c r="B1184" s="245" t="s">
        <v>551</v>
      </c>
      <c r="C1184" s="245" t="s">
        <v>234</v>
      </c>
      <c r="D1184" s="245" t="s">
        <v>234</v>
      </c>
      <c r="E1184" s="245" t="s">
        <v>234</v>
      </c>
      <c r="F1184" s="245" t="s">
        <v>234</v>
      </c>
      <c r="G1184" s="245" t="s">
        <v>234</v>
      </c>
      <c r="H1184" s="245" t="s">
        <v>234</v>
      </c>
      <c r="I1184" s="245" t="s">
        <v>234</v>
      </c>
      <c r="J1184" s="245" t="s">
        <v>233</v>
      </c>
      <c r="K1184" s="245" t="s">
        <v>234</v>
      </c>
      <c r="L1184" s="245" t="s">
        <v>233</v>
      </c>
      <c r="M1184" s="245" t="s">
        <v>233</v>
      </c>
      <c r="N1184" s="245" t="s">
        <v>233</v>
      </c>
      <c r="O1184" s="245" t="s">
        <v>233</v>
      </c>
      <c r="P1184" s="245" t="s">
        <v>233</v>
      </c>
      <c r="Q1184" s="245" t="s">
        <v>233</v>
      </c>
      <c r="R1184" s="245" t="s">
        <v>406</v>
      </c>
      <c r="S1184" s="245" t="s">
        <v>406</v>
      </c>
      <c r="T1184" s="245" t="s">
        <v>406</v>
      </c>
      <c r="U1184" s="245" t="s">
        <v>406</v>
      </c>
      <c r="V1184" s="245" t="s">
        <v>406</v>
      </c>
      <c r="W1184" s="245" t="s">
        <v>406</v>
      </c>
      <c r="X1184" s="245" t="s">
        <v>406</v>
      </c>
      <c r="Y1184" s="245" t="s">
        <v>406</v>
      </c>
      <c r="Z1184" s="245" t="s">
        <v>406</v>
      </c>
      <c r="AA1184" s="245" t="s">
        <v>406</v>
      </c>
      <c r="AB1184" s="245" t="s">
        <v>406</v>
      </c>
      <c r="AC1184" s="245" t="s">
        <v>406</v>
      </c>
      <c r="AD1184" s="245" t="s">
        <v>406</v>
      </c>
      <c r="AE1184" s="245" t="s">
        <v>406</v>
      </c>
      <c r="AF1184" s="245" t="s">
        <v>406</v>
      </c>
      <c r="AG1184" s="245" t="s">
        <v>406</v>
      </c>
      <c r="AH1184" s="245" t="s">
        <v>406</v>
      </c>
      <c r="AI1184" s="245" t="s">
        <v>406</v>
      </c>
      <c r="AJ1184" s="245" t="s">
        <v>406</v>
      </c>
      <c r="AK1184" s="245" t="s">
        <v>406</v>
      </c>
      <c r="AL1184" s="245" t="s">
        <v>406</v>
      </c>
      <c r="AM1184" s="245" t="s">
        <v>406</v>
      </c>
      <c r="AN1184" s="245" t="s">
        <v>406</v>
      </c>
      <c r="AO1184" s="245" t="s">
        <v>406</v>
      </c>
      <c r="AP1184" s="245" t="s">
        <v>406</v>
      </c>
    </row>
    <row r="1185" spans="1:42" x14ac:dyDescent="0.3">
      <c r="A1185" s="245">
        <v>123685</v>
      </c>
      <c r="B1185" s="245" t="s">
        <v>551</v>
      </c>
      <c r="C1185" s="245" t="s">
        <v>234</v>
      </c>
      <c r="D1185" s="245" t="s">
        <v>234</v>
      </c>
      <c r="E1185" s="245" t="s">
        <v>234</v>
      </c>
      <c r="F1185" s="245" t="s">
        <v>234</v>
      </c>
      <c r="G1185" s="245" t="s">
        <v>234</v>
      </c>
      <c r="H1185" s="245" t="s">
        <v>234</v>
      </c>
      <c r="I1185" s="245" t="s">
        <v>234</v>
      </c>
      <c r="J1185" s="245" t="s">
        <v>234</v>
      </c>
      <c r="K1185" s="245" t="s">
        <v>234</v>
      </c>
      <c r="L1185" s="245" t="s">
        <v>234</v>
      </c>
      <c r="M1185" s="245" t="s">
        <v>233</v>
      </c>
      <c r="N1185" s="245" t="s">
        <v>233</v>
      </c>
      <c r="O1185" s="245" t="s">
        <v>233</v>
      </c>
      <c r="P1185" s="245" t="s">
        <v>233</v>
      </c>
      <c r="Q1185" s="245" t="s">
        <v>233</v>
      </c>
      <c r="R1185" s="245" t="s">
        <v>406</v>
      </c>
      <c r="S1185" s="245" t="s">
        <v>406</v>
      </c>
      <c r="T1185" s="245" t="s">
        <v>406</v>
      </c>
      <c r="U1185" s="245" t="s">
        <v>406</v>
      </c>
      <c r="V1185" s="245" t="s">
        <v>406</v>
      </c>
      <c r="W1185" s="245" t="s">
        <v>406</v>
      </c>
      <c r="X1185" s="245" t="s">
        <v>406</v>
      </c>
      <c r="Y1185" s="245" t="s">
        <v>406</v>
      </c>
      <c r="Z1185" s="245" t="s">
        <v>406</v>
      </c>
      <c r="AA1185" s="245" t="s">
        <v>406</v>
      </c>
      <c r="AB1185" s="245" t="s">
        <v>406</v>
      </c>
      <c r="AC1185" s="245" t="s">
        <v>406</v>
      </c>
      <c r="AD1185" s="245" t="s">
        <v>406</v>
      </c>
      <c r="AE1185" s="245" t="s">
        <v>406</v>
      </c>
      <c r="AF1185" s="245" t="s">
        <v>406</v>
      </c>
      <c r="AG1185" s="245" t="s">
        <v>406</v>
      </c>
      <c r="AH1185" s="245" t="s">
        <v>406</v>
      </c>
      <c r="AI1185" s="245" t="s">
        <v>406</v>
      </c>
      <c r="AJ1185" s="245" t="s">
        <v>406</v>
      </c>
      <c r="AK1185" s="245" t="s">
        <v>406</v>
      </c>
      <c r="AL1185" s="245" t="s">
        <v>406</v>
      </c>
      <c r="AM1185" s="245" t="s">
        <v>406</v>
      </c>
      <c r="AN1185" s="245" t="s">
        <v>406</v>
      </c>
      <c r="AO1185" s="245" t="s">
        <v>406</v>
      </c>
      <c r="AP1185" s="245" t="s">
        <v>406</v>
      </c>
    </row>
    <row r="1186" spans="1:42" x14ac:dyDescent="0.3">
      <c r="A1186" s="245">
        <v>123686</v>
      </c>
      <c r="B1186" s="245" t="s">
        <v>551</v>
      </c>
      <c r="C1186" s="245" t="s">
        <v>234</v>
      </c>
      <c r="D1186" s="245" t="s">
        <v>234</v>
      </c>
      <c r="E1186" s="245" t="s">
        <v>234</v>
      </c>
      <c r="F1186" s="245" t="s">
        <v>234</v>
      </c>
      <c r="G1186" s="245" t="s">
        <v>234</v>
      </c>
      <c r="H1186" s="245" t="s">
        <v>234</v>
      </c>
      <c r="I1186" s="245" t="s">
        <v>234</v>
      </c>
      <c r="J1186" s="245" t="s">
        <v>234</v>
      </c>
      <c r="K1186" s="245" t="s">
        <v>234</v>
      </c>
      <c r="L1186" s="245" t="s">
        <v>234</v>
      </c>
      <c r="M1186" s="245" t="s">
        <v>233</v>
      </c>
      <c r="N1186" s="245" t="s">
        <v>233</v>
      </c>
      <c r="O1186" s="245" t="s">
        <v>233</v>
      </c>
      <c r="P1186" s="245" t="s">
        <v>233</v>
      </c>
      <c r="Q1186" s="245" t="s">
        <v>233</v>
      </c>
      <c r="R1186" s="245" t="s">
        <v>406</v>
      </c>
      <c r="S1186" s="245" t="s">
        <v>406</v>
      </c>
      <c r="T1186" s="245" t="s">
        <v>406</v>
      </c>
      <c r="U1186" s="245" t="s">
        <v>406</v>
      </c>
      <c r="V1186" s="245" t="s">
        <v>406</v>
      </c>
      <c r="W1186" s="245" t="s">
        <v>406</v>
      </c>
      <c r="X1186" s="245" t="s">
        <v>406</v>
      </c>
      <c r="Y1186" s="245" t="s">
        <v>406</v>
      </c>
      <c r="Z1186" s="245" t="s">
        <v>406</v>
      </c>
      <c r="AA1186" s="245" t="s">
        <v>406</v>
      </c>
      <c r="AB1186" s="245" t="s">
        <v>406</v>
      </c>
      <c r="AC1186" s="245" t="s">
        <v>406</v>
      </c>
      <c r="AD1186" s="245" t="s">
        <v>406</v>
      </c>
      <c r="AE1186" s="245" t="s">
        <v>406</v>
      </c>
      <c r="AF1186" s="245" t="s">
        <v>406</v>
      </c>
      <c r="AG1186" s="245" t="s">
        <v>406</v>
      </c>
      <c r="AH1186" s="245" t="s">
        <v>406</v>
      </c>
      <c r="AI1186" s="245" t="s">
        <v>406</v>
      </c>
      <c r="AJ1186" s="245" t="s">
        <v>406</v>
      </c>
      <c r="AK1186" s="245" t="s">
        <v>406</v>
      </c>
      <c r="AL1186" s="245" t="s">
        <v>406</v>
      </c>
      <c r="AM1186" s="245" t="s">
        <v>406</v>
      </c>
      <c r="AN1186" s="245" t="s">
        <v>406</v>
      </c>
      <c r="AO1186" s="245" t="s">
        <v>406</v>
      </c>
      <c r="AP1186" s="245" t="s">
        <v>406</v>
      </c>
    </row>
    <row r="1187" spans="1:42" x14ac:dyDescent="0.3">
      <c r="A1187" s="245">
        <v>123688</v>
      </c>
      <c r="B1187" s="245" t="s">
        <v>551</v>
      </c>
      <c r="C1187" s="245" t="s">
        <v>234</v>
      </c>
      <c r="D1187" s="245" t="s">
        <v>234</v>
      </c>
      <c r="E1187" s="245" t="s">
        <v>232</v>
      </c>
      <c r="F1187" s="245" t="s">
        <v>234</v>
      </c>
      <c r="G1187" s="245" t="s">
        <v>232</v>
      </c>
      <c r="H1187" s="245" t="s">
        <v>234</v>
      </c>
      <c r="I1187" s="245" t="s">
        <v>234</v>
      </c>
      <c r="J1187" s="245" t="s">
        <v>234</v>
      </c>
      <c r="K1187" s="245" t="s">
        <v>234</v>
      </c>
      <c r="L1187" s="245" t="s">
        <v>234</v>
      </c>
      <c r="M1187" s="245" t="s">
        <v>233</v>
      </c>
      <c r="N1187" s="245" t="s">
        <v>233</v>
      </c>
      <c r="O1187" s="245" t="s">
        <v>233</v>
      </c>
      <c r="P1187" s="245" t="s">
        <v>233</v>
      </c>
      <c r="Q1187" s="245" t="s">
        <v>233</v>
      </c>
      <c r="R1187" s="245" t="s">
        <v>406</v>
      </c>
      <c r="S1187" s="245" t="s">
        <v>406</v>
      </c>
      <c r="T1187" s="245" t="s">
        <v>406</v>
      </c>
      <c r="U1187" s="245" t="s">
        <v>406</v>
      </c>
      <c r="V1187" s="245" t="s">
        <v>406</v>
      </c>
      <c r="W1187" s="245" t="s">
        <v>406</v>
      </c>
      <c r="X1187" s="245" t="s">
        <v>406</v>
      </c>
      <c r="Y1187" s="245" t="s">
        <v>406</v>
      </c>
      <c r="Z1187" s="245" t="s">
        <v>406</v>
      </c>
      <c r="AA1187" s="245" t="s">
        <v>406</v>
      </c>
      <c r="AB1187" s="245" t="s">
        <v>406</v>
      </c>
      <c r="AC1187" s="245" t="s">
        <v>406</v>
      </c>
      <c r="AD1187" s="245" t="s">
        <v>406</v>
      </c>
      <c r="AE1187" s="245" t="s">
        <v>406</v>
      </c>
      <c r="AF1187" s="245" t="s">
        <v>406</v>
      </c>
      <c r="AG1187" s="245" t="s">
        <v>406</v>
      </c>
      <c r="AH1187" s="245" t="s">
        <v>406</v>
      </c>
      <c r="AI1187" s="245" t="s">
        <v>406</v>
      </c>
      <c r="AJ1187" s="245" t="s">
        <v>406</v>
      </c>
      <c r="AK1187" s="245" t="s">
        <v>406</v>
      </c>
      <c r="AL1187" s="245" t="s">
        <v>406</v>
      </c>
      <c r="AM1187" s="245" t="s">
        <v>406</v>
      </c>
      <c r="AN1187" s="245" t="s">
        <v>406</v>
      </c>
      <c r="AO1187" s="245" t="s">
        <v>406</v>
      </c>
      <c r="AP1187" s="245" t="s">
        <v>406</v>
      </c>
    </row>
    <row r="1188" spans="1:42" x14ac:dyDescent="0.3">
      <c r="A1188" s="245">
        <v>123689</v>
      </c>
      <c r="B1188" s="245" t="s">
        <v>551</v>
      </c>
      <c r="C1188" s="245" t="s">
        <v>234</v>
      </c>
      <c r="D1188" s="245" t="s">
        <v>234</v>
      </c>
      <c r="E1188" s="245" t="s">
        <v>232</v>
      </c>
      <c r="F1188" s="245" t="s">
        <v>234</v>
      </c>
      <c r="G1188" s="245" t="s">
        <v>232</v>
      </c>
      <c r="H1188" s="245" t="s">
        <v>234</v>
      </c>
      <c r="I1188" s="245" t="s">
        <v>234</v>
      </c>
      <c r="J1188" s="245" t="s">
        <v>234</v>
      </c>
      <c r="K1188" s="245" t="s">
        <v>234</v>
      </c>
      <c r="L1188" s="245" t="s">
        <v>234</v>
      </c>
      <c r="M1188" s="245" t="s">
        <v>233</v>
      </c>
      <c r="N1188" s="245" t="s">
        <v>233</v>
      </c>
      <c r="O1188" s="245" t="s">
        <v>233</v>
      </c>
      <c r="P1188" s="245" t="s">
        <v>233</v>
      </c>
      <c r="Q1188" s="245" t="s">
        <v>233</v>
      </c>
      <c r="R1188" s="245" t="s">
        <v>406</v>
      </c>
      <c r="S1188" s="245" t="s">
        <v>406</v>
      </c>
      <c r="T1188" s="245" t="s">
        <v>406</v>
      </c>
      <c r="U1188" s="245" t="s">
        <v>406</v>
      </c>
      <c r="V1188" s="245" t="s">
        <v>406</v>
      </c>
      <c r="W1188" s="245" t="s">
        <v>406</v>
      </c>
      <c r="X1188" s="245" t="s">
        <v>406</v>
      </c>
      <c r="Y1188" s="245" t="s">
        <v>406</v>
      </c>
      <c r="Z1188" s="245" t="s">
        <v>406</v>
      </c>
      <c r="AA1188" s="245" t="s">
        <v>406</v>
      </c>
      <c r="AB1188" s="245" t="s">
        <v>406</v>
      </c>
      <c r="AC1188" s="245" t="s">
        <v>406</v>
      </c>
      <c r="AD1188" s="245" t="s">
        <v>406</v>
      </c>
      <c r="AE1188" s="245" t="s">
        <v>406</v>
      </c>
      <c r="AF1188" s="245" t="s">
        <v>406</v>
      </c>
      <c r="AG1188" s="245" t="s">
        <v>406</v>
      </c>
      <c r="AH1188" s="245" t="s">
        <v>406</v>
      </c>
      <c r="AI1188" s="245" t="s">
        <v>406</v>
      </c>
      <c r="AJ1188" s="245" t="s">
        <v>406</v>
      </c>
      <c r="AK1188" s="245" t="s">
        <v>406</v>
      </c>
      <c r="AL1188" s="245" t="s">
        <v>406</v>
      </c>
      <c r="AM1188" s="245" t="s">
        <v>406</v>
      </c>
      <c r="AN1188" s="245" t="s">
        <v>406</v>
      </c>
      <c r="AO1188" s="245" t="s">
        <v>406</v>
      </c>
      <c r="AP1188" s="245" t="s">
        <v>406</v>
      </c>
    </row>
    <row r="1189" spans="1:42" x14ac:dyDescent="0.3">
      <c r="A1189" s="245">
        <v>123691</v>
      </c>
      <c r="B1189" s="245" t="s">
        <v>551</v>
      </c>
      <c r="C1189" s="245" t="s">
        <v>234</v>
      </c>
      <c r="D1189" s="245" t="s">
        <v>234</v>
      </c>
      <c r="E1189" s="245" t="s">
        <v>234</v>
      </c>
      <c r="F1189" s="245" t="s">
        <v>234</v>
      </c>
      <c r="G1189" s="245" t="s">
        <v>233</v>
      </c>
      <c r="H1189" s="245" t="s">
        <v>234</v>
      </c>
      <c r="I1189" s="245" t="s">
        <v>234</v>
      </c>
      <c r="J1189" s="245" t="s">
        <v>234</v>
      </c>
      <c r="K1189" s="245" t="s">
        <v>234</v>
      </c>
      <c r="L1189" s="245" t="s">
        <v>233</v>
      </c>
      <c r="M1189" s="245" t="s">
        <v>233</v>
      </c>
      <c r="N1189" s="245" t="s">
        <v>233</v>
      </c>
      <c r="O1189" s="245" t="s">
        <v>233</v>
      </c>
      <c r="P1189" s="245" t="s">
        <v>233</v>
      </c>
      <c r="Q1189" s="245" t="s">
        <v>233</v>
      </c>
      <c r="R1189" s="245" t="s">
        <v>406</v>
      </c>
      <c r="S1189" s="245" t="s">
        <v>406</v>
      </c>
      <c r="T1189" s="245" t="s">
        <v>406</v>
      </c>
      <c r="U1189" s="245" t="s">
        <v>406</v>
      </c>
      <c r="V1189" s="245" t="s">
        <v>406</v>
      </c>
      <c r="W1189" s="245" t="s">
        <v>406</v>
      </c>
      <c r="X1189" s="245" t="s">
        <v>406</v>
      </c>
      <c r="Y1189" s="245" t="s">
        <v>406</v>
      </c>
      <c r="Z1189" s="245" t="s">
        <v>406</v>
      </c>
      <c r="AA1189" s="245" t="s">
        <v>406</v>
      </c>
      <c r="AB1189" s="245" t="s">
        <v>406</v>
      </c>
      <c r="AC1189" s="245" t="s">
        <v>406</v>
      </c>
      <c r="AD1189" s="245" t="s">
        <v>406</v>
      </c>
      <c r="AE1189" s="245" t="s">
        <v>406</v>
      </c>
      <c r="AF1189" s="245" t="s">
        <v>406</v>
      </c>
      <c r="AG1189" s="245" t="s">
        <v>406</v>
      </c>
      <c r="AH1189" s="245" t="s">
        <v>406</v>
      </c>
      <c r="AI1189" s="245" t="s">
        <v>406</v>
      </c>
      <c r="AJ1189" s="245" t="s">
        <v>406</v>
      </c>
      <c r="AK1189" s="245" t="s">
        <v>406</v>
      </c>
      <c r="AL1189" s="245" t="s">
        <v>406</v>
      </c>
      <c r="AM1189" s="245" t="s">
        <v>406</v>
      </c>
      <c r="AN1189" s="245" t="s">
        <v>406</v>
      </c>
      <c r="AO1189" s="245" t="s">
        <v>406</v>
      </c>
      <c r="AP1189" s="245" t="s">
        <v>406</v>
      </c>
    </row>
    <row r="1190" spans="1:42" x14ac:dyDescent="0.3">
      <c r="A1190" s="245">
        <v>123692</v>
      </c>
      <c r="B1190" s="245" t="s">
        <v>551</v>
      </c>
      <c r="C1190" s="245" t="s">
        <v>234</v>
      </c>
      <c r="D1190" s="245" t="s">
        <v>234</v>
      </c>
      <c r="E1190" s="245" t="s">
        <v>234</v>
      </c>
      <c r="F1190" s="245" t="s">
        <v>234</v>
      </c>
      <c r="G1190" s="245" t="s">
        <v>232</v>
      </c>
      <c r="H1190" s="245" t="s">
        <v>233</v>
      </c>
      <c r="I1190" s="245" t="s">
        <v>233</v>
      </c>
      <c r="J1190" s="245" t="s">
        <v>234</v>
      </c>
      <c r="K1190" s="245" t="s">
        <v>234</v>
      </c>
      <c r="L1190" s="245" t="s">
        <v>233</v>
      </c>
      <c r="M1190" s="245" t="s">
        <v>233</v>
      </c>
      <c r="N1190" s="245" t="s">
        <v>233</v>
      </c>
      <c r="O1190" s="245" t="s">
        <v>233</v>
      </c>
      <c r="P1190" s="245" t="s">
        <v>233</v>
      </c>
      <c r="Q1190" s="245" t="s">
        <v>233</v>
      </c>
      <c r="R1190" s="245" t="s">
        <v>406</v>
      </c>
      <c r="S1190" s="245" t="s">
        <v>406</v>
      </c>
      <c r="T1190" s="245" t="s">
        <v>406</v>
      </c>
      <c r="U1190" s="245" t="s">
        <v>406</v>
      </c>
      <c r="V1190" s="245" t="s">
        <v>406</v>
      </c>
      <c r="W1190" s="245" t="s">
        <v>406</v>
      </c>
      <c r="X1190" s="245" t="s">
        <v>406</v>
      </c>
      <c r="Y1190" s="245" t="s">
        <v>406</v>
      </c>
      <c r="Z1190" s="245" t="s">
        <v>406</v>
      </c>
      <c r="AA1190" s="245" t="s">
        <v>406</v>
      </c>
      <c r="AB1190" s="245" t="s">
        <v>406</v>
      </c>
      <c r="AC1190" s="245" t="s">
        <v>406</v>
      </c>
      <c r="AD1190" s="245" t="s">
        <v>406</v>
      </c>
      <c r="AE1190" s="245" t="s">
        <v>406</v>
      </c>
      <c r="AF1190" s="245" t="s">
        <v>406</v>
      </c>
      <c r="AG1190" s="245" t="s">
        <v>406</v>
      </c>
      <c r="AH1190" s="245" t="s">
        <v>406</v>
      </c>
      <c r="AI1190" s="245" t="s">
        <v>406</v>
      </c>
      <c r="AJ1190" s="245" t="s">
        <v>406</v>
      </c>
      <c r="AK1190" s="245" t="s">
        <v>406</v>
      </c>
      <c r="AL1190" s="245" t="s">
        <v>406</v>
      </c>
      <c r="AM1190" s="245" t="s">
        <v>406</v>
      </c>
      <c r="AN1190" s="245" t="s">
        <v>406</v>
      </c>
      <c r="AO1190" s="245" t="s">
        <v>406</v>
      </c>
      <c r="AP1190" s="245" t="s">
        <v>406</v>
      </c>
    </row>
    <row r="1191" spans="1:42" x14ac:dyDescent="0.3">
      <c r="A1191" s="245">
        <v>123694</v>
      </c>
      <c r="B1191" s="245" t="s">
        <v>551</v>
      </c>
      <c r="C1191" s="245" t="s">
        <v>234</v>
      </c>
      <c r="D1191" s="245" t="s">
        <v>234</v>
      </c>
      <c r="E1191" s="245" t="s">
        <v>234</v>
      </c>
      <c r="F1191" s="245" t="s">
        <v>234</v>
      </c>
      <c r="G1191" s="245" t="s">
        <v>234</v>
      </c>
      <c r="H1191" s="245" t="s">
        <v>234</v>
      </c>
      <c r="I1191" s="245" t="s">
        <v>234</v>
      </c>
      <c r="J1191" s="245" t="s">
        <v>234</v>
      </c>
      <c r="K1191" s="245" t="s">
        <v>234</v>
      </c>
      <c r="L1191" s="245" t="s">
        <v>234</v>
      </c>
      <c r="M1191" s="245" t="s">
        <v>233</v>
      </c>
      <c r="N1191" s="245" t="s">
        <v>233</v>
      </c>
      <c r="O1191" s="245" t="s">
        <v>233</v>
      </c>
      <c r="P1191" s="245" t="s">
        <v>233</v>
      </c>
      <c r="Q1191" s="245" t="s">
        <v>233</v>
      </c>
      <c r="R1191" s="245" t="s">
        <v>406</v>
      </c>
      <c r="S1191" s="245" t="s">
        <v>406</v>
      </c>
      <c r="T1191" s="245" t="s">
        <v>406</v>
      </c>
      <c r="U1191" s="245" t="s">
        <v>406</v>
      </c>
      <c r="V1191" s="245" t="s">
        <v>406</v>
      </c>
      <c r="W1191" s="245" t="s">
        <v>406</v>
      </c>
      <c r="X1191" s="245" t="s">
        <v>406</v>
      </c>
      <c r="Y1191" s="245" t="s">
        <v>406</v>
      </c>
      <c r="Z1191" s="245" t="s">
        <v>406</v>
      </c>
      <c r="AA1191" s="245" t="s">
        <v>406</v>
      </c>
      <c r="AB1191" s="245" t="s">
        <v>406</v>
      </c>
      <c r="AC1191" s="245" t="s">
        <v>406</v>
      </c>
      <c r="AD1191" s="245" t="s">
        <v>406</v>
      </c>
      <c r="AE1191" s="245" t="s">
        <v>406</v>
      </c>
      <c r="AF1191" s="245" t="s">
        <v>406</v>
      </c>
      <c r="AG1191" s="245" t="s">
        <v>406</v>
      </c>
      <c r="AH1191" s="245" t="s">
        <v>406</v>
      </c>
      <c r="AI1191" s="245" t="s">
        <v>406</v>
      </c>
      <c r="AJ1191" s="245" t="s">
        <v>406</v>
      </c>
      <c r="AK1191" s="245" t="s">
        <v>406</v>
      </c>
      <c r="AL1191" s="245" t="s">
        <v>406</v>
      </c>
      <c r="AM1191" s="245" t="s">
        <v>406</v>
      </c>
      <c r="AN1191" s="245" t="s">
        <v>406</v>
      </c>
      <c r="AO1191" s="245" t="s">
        <v>406</v>
      </c>
      <c r="AP1191" s="245" t="s">
        <v>406</v>
      </c>
    </row>
    <row r="1192" spans="1:42" x14ac:dyDescent="0.3">
      <c r="A1192" s="245">
        <v>123699</v>
      </c>
      <c r="B1192" s="245" t="s">
        <v>551</v>
      </c>
      <c r="C1192" s="245" t="s">
        <v>234</v>
      </c>
      <c r="D1192" s="245" t="s">
        <v>234</v>
      </c>
      <c r="E1192" s="245" t="s">
        <v>234</v>
      </c>
      <c r="F1192" s="245" t="s">
        <v>234</v>
      </c>
      <c r="G1192" s="245" t="s">
        <v>233</v>
      </c>
      <c r="H1192" s="245" t="s">
        <v>234</v>
      </c>
      <c r="I1192" s="245" t="s">
        <v>234</v>
      </c>
      <c r="J1192" s="245" t="s">
        <v>233</v>
      </c>
      <c r="K1192" s="245" t="s">
        <v>234</v>
      </c>
      <c r="L1192" s="245" t="s">
        <v>234</v>
      </c>
      <c r="M1192" s="245" t="s">
        <v>233</v>
      </c>
      <c r="N1192" s="245" t="s">
        <v>233</v>
      </c>
      <c r="O1192" s="245" t="s">
        <v>233</v>
      </c>
      <c r="P1192" s="245" t="s">
        <v>233</v>
      </c>
      <c r="Q1192" s="245" t="s">
        <v>233</v>
      </c>
      <c r="R1192" s="245" t="s">
        <v>406</v>
      </c>
      <c r="S1192" s="245" t="s">
        <v>406</v>
      </c>
      <c r="T1192" s="245" t="s">
        <v>406</v>
      </c>
      <c r="U1192" s="245" t="s">
        <v>406</v>
      </c>
      <c r="V1192" s="245" t="s">
        <v>406</v>
      </c>
      <c r="W1192" s="245" t="s">
        <v>406</v>
      </c>
      <c r="X1192" s="245" t="s">
        <v>406</v>
      </c>
      <c r="Y1192" s="245" t="s">
        <v>406</v>
      </c>
      <c r="Z1192" s="245" t="s">
        <v>406</v>
      </c>
      <c r="AA1192" s="245" t="s">
        <v>406</v>
      </c>
      <c r="AB1192" s="245" t="s">
        <v>406</v>
      </c>
      <c r="AC1192" s="245" t="s">
        <v>406</v>
      </c>
      <c r="AD1192" s="245" t="s">
        <v>406</v>
      </c>
      <c r="AE1192" s="245" t="s">
        <v>406</v>
      </c>
      <c r="AF1192" s="245" t="s">
        <v>406</v>
      </c>
      <c r="AG1192" s="245" t="s">
        <v>406</v>
      </c>
      <c r="AH1192" s="245" t="s">
        <v>406</v>
      </c>
      <c r="AI1192" s="245" t="s">
        <v>406</v>
      </c>
      <c r="AJ1192" s="245" t="s">
        <v>406</v>
      </c>
      <c r="AK1192" s="245" t="s">
        <v>406</v>
      </c>
      <c r="AL1192" s="245" t="s">
        <v>406</v>
      </c>
      <c r="AM1192" s="245" t="s">
        <v>406</v>
      </c>
      <c r="AN1192" s="245" t="s">
        <v>406</v>
      </c>
      <c r="AO1192" s="245" t="s">
        <v>406</v>
      </c>
      <c r="AP1192" s="245" t="s">
        <v>406</v>
      </c>
    </row>
    <row r="1193" spans="1:42" x14ac:dyDescent="0.3">
      <c r="A1193" s="245">
        <v>123701</v>
      </c>
      <c r="B1193" s="245" t="s">
        <v>551</v>
      </c>
      <c r="C1193" s="245" t="s">
        <v>234</v>
      </c>
      <c r="D1193" s="245" t="s">
        <v>234</v>
      </c>
      <c r="E1193" s="245" t="s">
        <v>234</v>
      </c>
      <c r="F1193" s="245" t="s">
        <v>234</v>
      </c>
      <c r="G1193" s="245" t="s">
        <v>233</v>
      </c>
      <c r="H1193" s="245" t="s">
        <v>234</v>
      </c>
      <c r="I1193" s="245" t="s">
        <v>234</v>
      </c>
      <c r="J1193" s="245" t="s">
        <v>234</v>
      </c>
      <c r="K1193" s="245" t="s">
        <v>234</v>
      </c>
      <c r="L1193" s="245" t="s">
        <v>234</v>
      </c>
      <c r="M1193" s="245" t="s">
        <v>233</v>
      </c>
      <c r="N1193" s="245" t="s">
        <v>233</v>
      </c>
      <c r="O1193" s="245" t="s">
        <v>233</v>
      </c>
      <c r="P1193" s="245" t="s">
        <v>233</v>
      </c>
      <c r="Q1193" s="245" t="s">
        <v>233</v>
      </c>
      <c r="R1193" s="245" t="s">
        <v>406</v>
      </c>
      <c r="S1193" s="245" t="s">
        <v>406</v>
      </c>
      <c r="T1193" s="245" t="s">
        <v>406</v>
      </c>
      <c r="U1193" s="245" t="s">
        <v>406</v>
      </c>
      <c r="V1193" s="245" t="s">
        <v>406</v>
      </c>
      <c r="W1193" s="245" t="s">
        <v>406</v>
      </c>
      <c r="X1193" s="245" t="s">
        <v>406</v>
      </c>
      <c r="Y1193" s="245" t="s">
        <v>406</v>
      </c>
      <c r="Z1193" s="245" t="s">
        <v>406</v>
      </c>
      <c r="AA1193" s="245" t="s">
        <v>406</v>
      </c>
      <c r="AB1193" s="245" t="s">
        <v>406</v>
      </c>
      <c r="AC1193" s="245" t="s">
        <v>406</v>
      </c>
      <c r="AD1193" s="245" t="s">
        <v>406</v>
      </c>
      <c r="AE1193" s="245" t="s">
        <v>406</v>
      </c>
      <c r="AF1193" s="245" t="s">
        <v>406</v>
      </c>
      <c r="AG1193" s="245" t="s">
        <v>406</v>
      </c>
      <c r="AH1193" s="245" t="s">
        <v>406</v>
      </c>
      <c r="AI1193" s="245" t="s">
        <v>406</v>
      </c>
      <c r="AJ1193" s="245" t="s">
        <v>406</v>
      </c>
      <c r="AK1193" s="245" t="s">
        <v>406</v>
      </c>
      <c r="AL1193" s="245" t="s">
        <v>406</v>
      </c>
      <c r="AM1193" s="245" t="s">
        <v>406</v>
      </c>
      <c r="AN1193" s="245" t="s">
        <v>406</v>
      </c>
      <c r="AO1193" s="245" t="s">
        <v>406</v>
      </c>
      <c r="AP1193" s="245" t="s">
        <v>406</v>
      </c>
    </row>
    <row r="1194" spans="1:42" x14ac:dyDescent="0.3">
      <c r="A1194" s="245">
        <v>123703</v>
      </c>
      <c r="B1194" s="245" t="s">
        <v>551</v>
      </c>
      <c r="C1194" s="245" t="s">
        <v>234</v>
      </c>
      <c r="D1194" s="245" t="s">
        <v>234</v>
      </c>
      <c r="E1194" s="245" t="s">
        <v>234</v>
      </c>
      <c r="F1194" s="245" t="s">
        <v>234</v>
      </c>
      <c r="G1194" s="245" t="s">
        <v>234</v>
      </c>
      <c r="H1194" s="245" t="s">
        <v>234</v>
      </c>
      <c r="I1194" s="245" t="s">
        <v>234</v>
      </c>
      <c r="J1194" s="245" t="s">
        <v>234</v>
      </c>
      <c r="K1194" s="245" t="s">
        <v>234</v>
      </c>
      <c r="L1194" s="245" t="s">
        <v>234</v>
      </c>
      <c r="M1194" s="245" t="s">
        <v>233</v>
      </c>
      <c r="N1194" s="245" t="s">
        <v>233</v>
      </c>
      <c r="O1194" s="245" t="s">
        <v>233</v>
      </c>
      <c r="P1194" s="245" t="s">
        <v>233</v>
      </c>
      <c r="Q1194" s="245" t="s">
        <v>233</v>
      </c>
      <c r="R1194" s="245" t="s">
        <v>406</v>
      </c>
      <c r="S1194" s="245" t="s">
        <v>406</v>
      </c>
      <c r="T1194" s="245" t="s">
        <v>406</v>
      </c>
      <c r="U1194" s="245" t="s">
        <v>406</v>
      </c>
      <c r="V1194" s="245" t="s">
        <v>406</v>
      </c>
      <c r="W1194" s="245" t="s">
        <v>406</v>
      </c>
      <c r="X1194" s="245" t="s">
        <v>406</v>
      </c>
      <c r="Y1194" s="245" t="s">
        <v>406</v>
      </c>
      <c r="Z1194" s="245" t="s">
        <v>406</v>
      </c>
      <c r="AA1194" s="245" t="s">
        <v>406</v>
      </c>
      <c r="AB1194" s="245" t="s">
        <v>406</v>
      </c>
      <c r="AC1194" s="245" t="s">
        <v>406</v>
      </c>
      <c r="AD1194" s="245" t="s">
        <v>406</v>
      </c>
      <c r="AE1194" s="245" t="s">
        <v>406</v>
      </c>
      <c r="AF1194" s="245" t="s">
        <v>406</v>
      </c>
      <c r="AG1194" s="245" t="s">
        <v>406</v>
      </c>
      <c r="AH1194" s="245" t="s">
        <v>406</v>
      </c>
      <c r="AI1194" s="245" t="s">
        <v>406</v>
      </c>
      <c r="AJ1194" s="245" t="s">
        <v>406</v>
      </c>
      <c r="AK1194" s="245" t="s">
        <v>406</v>
      </c>
      <c r="AL1194" s="245" t="s">
        <v>406</v>
      </c>
      <c r="AM1194" s="245" t="s">
        <v>406</v>
      </c>
      <c r="AN1194" s="245" t="s">
        <v>406</v>
      </c>
      <c r="AO1194" s="245" t="s">
        <v>406</v>
      </c>
      <c r="AP1194" s="245" t="s">
        <v>406</v>
      </c>
    </row>
    <row r="1195" spans="1:42" x14ac:dyDescent="0.3">
      <c r="A1195" s="245">
        <v>123706</v>
      </c>
      <c r="B1195" s="245" t="s">
        <v>551</v>
      </c>
      <c r="C1195" s="245" t="s">
        <v>234</v>
      </c>
      <c r="D1195" s="245" t="s">
        <v>234</v>
      </c>
      <c r="E1195" s="245" t="s">
        <v>232</v>
      </c>
      <c r="F1195" s="245" t="s">
        <v>234</v>
      </c>
      <c r="G1195" s="245" t="s">
        <v>233</v>
      </c>
      <c r="H1195" s="245" t="s">
        <v>234</v>
      </c>
      <c r="I1195" s="245" t="s">
        <v>234</v>
      </c>
      <c r="J1195" s="245" t="s">
        <v>234</v>
      </c>
      <c r="K1195" s="245" t="s">
        <v>234</v>
      </c>
      <c r="L1195" s="245" t="s">
        <v>234</v>
      </c>
      <c r="M1195" s="245" t="s">
        <v>233</v>
      </c>
      <c r="N1195" s="245" t="s">
        <v>233</v>
      </c>
      <c r="O1195" s="245" t="s">
        <v>233</v>
      </c>
      <c r="P1195" s="245" t="s">
        <v>233</v>
      </c>
      <c r="Q1195" s="245" t="s">
        <v>233</v>
      </c>
      <c r="R1195" s="245" t="s">
        <v>406</v>
      </c>
      <c r="S1195" s="245" t="s">
        <v>406</v>
      </c>
      <c r="T1195" s="245" t="s">
        <v>406</v>
      </c>
      <c r="U1195" s="245" t="s">
        <v>406</v>
      </c>
      <c r="V1195" s="245" t="s">
        <v>406</v>
      </c>
      <c r="W1195" s="245" t="s">
        <v>406</v>
      </c>
      <c r="X1195" s="245" t="s">
        <v>406</v>
      </c>
      <c r="Y1195" s="245" t="s">
        <v>406</v>
      </c>
      <c r="Z1195" s="245" t="s">
        <v>406</v>
      </c>
      <c r="AA1195" s="245" t="s">
        <v>406</v>
      </c>
      <c r="AB1195" s="245" t="s">
        <v>406</v>
      </c>
      <c r="AC1195" s="245" t="s">
        <v>406</v>
      </c>
      <c r="AD1195" s="245" t="s">
        <v>406</v>
      </c>
      <c r="AE1195" s="245" t="s">
        <v>406</v>
      </c>
      <c r="AF1195" s="245" t="s">
        <v>406</v>
      </c>
      <c r="AG1195" s="245" t="s">
        <v>406</v>
      </c>
      <c r="AH1195" s="245" t="s">
        <v>406</v>
      </c>
      <c r="AI1195" s="245" t="s">
        <v>406</v>
      </c>
      <c r="AJ1195" s="245" t="s">
        <v>406</v>
      </c>
      <c r="AK1195" s="245" t="s">
        <v>406</v>
      </c>
      <c r="AL1195" s="245" t="s">
        <v>406</v>
      </c>
      <c r="AM1195" s="245" t="s">
        <v>406</v>
      </c>
      <c r="AN1195" s="245" t="s">
        <v>406</v>
      </c>
      <c r="AO1195" s="245" t="s">
        <v>406</v>
      </c>
      <c r="AP1195" s="245" t="s">
        <v>406</v>
      </c>
    </row>
    <row r="1196" spans="1:42" x14ac:dyDescent="0.3">
      <c r="A1196" s="245">
        <v>123707</v>
      </c>
      <c r="B1196" s="245" t="s">
        <v>551</v>
      </c>
      <c r="C1196" s="245" t="s">
        <v>234</v>
      </c>
      <c r="D1196" s="245" t="s">
        <v>234</v>
      </c>
      <c r="E1196" s="245" t="s">
        <v>234</v>
      </c>
      <c r="F1196" s="245" t="s">
        <v>234</v>
      </c>
      <c r="G1196" s="245" t="s">
        <v>234</v>
      </c>
      <c r="H1196" s="245" t="s">
        <v>233</v>
      </c>
      <c r="I1196" s="245" t="s">
        <v>234</v>
      </c>
      <c r="J1196" s="245" t="s">
        <v>234</v>
      </c>
      <c r="K1196" s="245" t="s">
        <v>233</v>
      </c>
      <c r="L1196" s="245" t="s">
        <v>234</v>
      </c>
      <c r="M1196" s="245" t="s">
        <v>233</v>
      </c>
      <c r="N1196" s="245" t="s">
        <v>233</v>
      </c>
      <c r="O1196" s="245" t="s">
        <v>233</v>
      </c>
      <c r="P1196" s="245" t="s">
        <v>233</v>
      </c>
      <c r="Q1196" s="245" t="s">
        <v>233</v>
      </c>
      <c r="R1196" s="245" t="s">
        <v>406</v>
      </c>
      <c r="S1196" s="245" t="s">
        <v>406</v>
      </c>
      <c r="T1196" s="245" t="s">
        <v>406</v>
      </c>
      <c r="U1196" s="245" t="s">
        <v>406</v>
      </c>
      <c r="V1196" s="245" t="s">
        <v>406</v>
      </c>
      <c r="W1196" s="245" t="s">
        <v>406</v>
      </c>
      <c r="X1196" s="245" t="s">
        <v>406</v>
      </c>
      <c r="Y1196" s="245" t="s">
        <v>406</v>
      </c>
      <c r="Z1196" s="245" t="s">
        <v>406</v>
      </c>
      <c r="AA1196" s="245" t="s">
        <v>406</v>
      </c>
      <c r="AB1196" s="245" t="s">
        <v>406</v>
      </c>
      <c r="AC1196" s="245" t="s">
        <v>406</v>
      </c>
      <c r="AD1196" s="245" t="s">
        <v>406</v>
      </c>
      <c r="AE1196" s="245" t="s">
        <v>406</v>
      </c>
      <c r="AF1196" s="245" t="s">
        <v>406</v>
      </c>
      <c r="AG1196" s="245" t="s">
        <v>406</v>
      </c>
      <c r="AH1196" s="245" t="s">
        <v>406</v>
      </c>
      <c r="AI1196" s="245" t="s">
        <v>406</v>
      </c>
      <c r="AJ1196" s="245" t="s">
        <v>406</v>
      </c>
      <c r="AK1196" s="245" t="s">
        <v>406</v>
      </c>
      <c r="AL1196" s="245" t="s">
        <v>406</v>
      </c>
      <c r="AM1196" s="245" t="s">
        <v>406</v>
      </c>
      <c r="AN1196" s="245" t="s">
        <v>406</v>
      </c>
      <c r="AO1196" s="245" t="s">
        <v>406</v>
      </c>
      <c r="AP1196" s="245" t="s">
        <v>406</v>
      </c>
    </row>
    <row r="1197" spans="1:42" x14ac:dyDescent="0.3">
      <c r="A1197" s="245">
        <v>123708</v>
      </c>
      <c r="B1197" s="245" t="s">
        <v>551</v>
      </c>
      <c r="C1197" s="245" t="s">
        <v>234</v>
      </c>
      <c r="D1197" s="245" t="s">
        <v>234</v>
      </c>
      <c r="E1197" s="245" t="s">
        <v>234</v>
      </c>
      <c r="F1197" s="245" t="s">
        <v>234</v>
      </c>
      <c r="G1197" s="245" t="s">
        <v>234</v>
      </c>
      <c r="H1197" s="245" t="s">
        <v>234</v>
      </c>
      <c r="I1197" s="245" t="s">
        <v>234</v>
      </c>
      <c r="J1197" s="245" t="s">
        <v>234</v>
      </c>
      <c r="K1197" s="245" t="s">
        <v>234</v>
      </c>
      <c r="L1197" s="245" t="s">
        <v>234</v>
      </c>
      <c r="M1197" s="245" t="s">
        <v>233</v>
      </c>
      <c r="N1197" s="245" t="s">
        <v>233</v>
      </c>
      <c r="O1197" s="245" t="s">
        <v>233</v>
      </c>
      <c r="P1197" s="245" t="s">
        <v>233</v>
      </c>
      <c r="Q1197" s="245" t="s">
        <v>233</v>
      </c>
      <c r="R1197" s="245" t="s">
        <v>406</v>
      </c>
      <c r="S1197" s="245" t="s">
        <v>406</v>
      </c>
      <c r="T1197" s="245" t="s">
        <v>406</v>
      </c>
      <c r="U1197" s="245" t="s">
        <v>406</v>
      </c>
      <c r="V1197" s="245" t="s">
        <v>406</v>
      </c>
      <c r="W1197" s="245" t="s">
        <v>406</v>
      </c>
      <c r="X1197" s="245" t="s">
        <v>406</v>
      </c>
      <c r="Y1197" s="245" t="s">
        <v>406</v>
      </c>
      <c r="Z1197" s="245" t="s">
        <v>406</v>
      </c>
      <c r="AA1197" s="245" t="s">
        <v>406</v>
      </c>
      <c r="AB1197" s="245" t="s">
        <v>406</v>
      </c>
      <c r="AC1197" s="245" t="s">
        <v>406</v>
      </c>
      <c r="AD1197" s="245" t="s">
        <v>406</v>
      </c>
      <c r="AE1197" s="245" t="s">
        <v>406</v>
      </c>
      <c r="AF1197" s="245" t="s">
        <v>406</v>
      </c>
      <c r="AG1197" s="245" t="s">
        <v>406</v>
      </c>
      <c r="AH1197" s="245" t="s">
        <v>406</v>
      </c>
      <c r="AI1197" s="245" t="s">
        <v>406</v>
      </c>
      <c r="AJ1197" s="245" t="s">
        <v>406</v>
      </c>
      <c r="AK1197" s="245" t="s">
        <v>406</v>
      </c>
      <c r="AL1197" s="245" t="s">
        <v>406</v>
      </c>
      <c r="AM1197" s="245" t="s">
        <v>406</v>
      </c>
      <c r="AN1197" s="245" t="s">
        <v>406</v>
      </c>
      <c r="AO1197" s="245" t="s">
        <v>406</v>
      </c>
      <c r="AP1197" s="245" t="s">
        <v>406</v>
      </c>
    </row>
    <row r="1198" spans="1:42" x14ac:dyDescent="0.3">
      <c r="A1198" s="245">
        <v>123709</v>
      </c>
      <c r="B1198" s="245" t="s">
        <v>551</v>
      </c>
      <c r="C1198" s="245" t="s">
        <v>234</v>
      </c>
      <c r="D1198" s="245" t="s">
        <v>234</v>
      </c>
      <c r="E1198" s="245" t="s">
        <v>234</v>
      </c>
      <c r="F1198" s="245" t="s">
        <v>234</v>
      </c>
      <c r="G1198" s="245" t="s">
        <v>234</v>
      </c>
      <c r="H1198" s="245" t="s">
        <v>234</v>
      </c>
      <c r="I1198" s="245" t="s">
        <v>234</v>
      </c>
      <c r="J1198" s="245" t="s">
        <v>234</v>
      </c>
      <c r="K1198" s="245" t="s">
        <v>234</v>
      </c>
      <c r="L1198" s="245" t="s">
        <v>234</v>
      </c>
      <c r="M1198" s="245" t="s">
        <v>233</v>
      </c>
      <c r="N1198" s="245" t="s">
        <v>233</v>
      </c>
      <c r="O1198" s="245" t="s">
        <v>233</v>
      </c>
      <c r="P1198" s="245" t="s">
        <v>233</v>
      </c>
      <c r="Q1198" s="245" t="s">
        <v>233</v>
      </c>
      <c r="R1198" s="245" t="s">
        <v>406</v>
      </c>
      <c r="S1198" s="245" t="s">
        <v>406</v>
      </c>
      <c r="T1198" s="245" t="s">
        <v>406</v>
      </c>
      <c r="U1198" s="245" t="s">
        <v>406</v>
      </c>
      <c r="V1198" s="245" t="s">
        <v>406</v>
      </c>
      <c r="W1198" s="245" t="s">
        <v>406</v>
      </c>
      <c r="X1198" s="245" t="s">
        <v>406</v>
      </c>
      <c r="Y1198" s="245" t="s">
        <v>406</v>
      </c>
      <c r="Z1198" s="245" t="s">
        <v>406</v>
      </c>
      <c r="AA1198" s="245" t="s">
        <v>406</v>
      </c>
      <c r="AB1198" s="245" t="s">
        <v>406</v>
      </c>
      <c r="AC1198" s="245" t="s">
        <v>406</v>
      </c>
      <c r="AD1198" s="245" t="s">
        <v>406</v>
      </c>
      <c r="AE1198" s="245" t="s">
        <v>406</v>
      </c>
      <c r="AF1198" s="245" t="s">
        <v>406</v>
      </c>
      <c r="AG1198" s="245" t="s">
        <v>406</v>
      </c>
      <c r="AH1198" s="245" t="s">
        <v>406</v>
      </c>
      <c r="AI1198" s="245" t="s">
        <v>406</v>
      </c>
      <c r="AJ1198" s="245" t="s">
        <v>406</v>
      </c>
      <c r="AK1198" s="245" t="s">
        <v>406</v>
      </c>
      <c r="AL1198" s="245" t="s">
        <v>406</v>
      </c>
      <c r="AM1198" s="245" t="s">
        <v>406</v>
      </c>
      <c r="AN1198" s="245" t="s">
        <v>406</v>
      </c>
      <c r="AO1198" s="245" t="s">
        <v>406</v>
      </c>
      <c r="AP1198" s="245" t="s">
        <v>406</v>
      </c>
    </row>
    <row r="1199" spans="1:42" x14ac:dyDescent="0.3">
      <c r="A1199" s="245">
        <v>123710</v>
      </c>
      <c r="B1199" s="245" t="s">
        <v>551</v>
      </c>
      <c r="C1199" s="245" t="s">
        <v>234</v>
      </c>
      <c r="D1199" s="245" t="s">
        <v>234</v>
      </c>
      <c r="E1199" s="245" t="s">
        <v>234</v>
      </c>
      <c r="F1199" s="245" t="s">
        <v>234</v>
      </c>
      <c r="G1199" s="245" t="s">
        <v>234</v>
      </c>
      <c r="H1199" s="245" t="s">
        <v>234</v>
      </c>
      <c r="I1199" s="245" t="s">
        <v>234</v>
      </c>
      <c r="J1199" s="245" t="s">
        <v>234</v>
      </c>
      <c r="K1199" s="245" t="s">
        <v>234</v>
      </c>
      <c r="L1199" s="245" t="s">
        <v>234</v>
      </c>
      <c r="M1199" s="245" t="s">
        <v>233</v>
      </c>
      <c r="N1199" s="245" t="s">
        <v>233</v>
      </c>
      <c r="O1199" s="245" t="s">
        <v>233</v>
      </c>
      <c r="P1199" s="245" t="s">
        <v>233</v>
      </c>
      <c r="Q1199" s="245" t="s">
        <v>233</v>
      </c>
      <c r="R1199" s="245" t="s">
        <v>406</v>
      </c>
      <c r="S1199" s="245" t="s">
        <v>406</v>
      </c>
      <c r="T1199" s="245" t="s">
        <v>406</v>
      </c>
      <c r="U1199" s="245" t="s">
        <v>406</v>
      </c>
      <c r="V1199" s="245" t="s">
        <v>406</v>
      </c>
      <c r="W1199" s="245" t="s">
        <v>406</v>
      </c>
      <c r="X1199" s="245" t="s">
        <v>406</v>
      </c>
      <c r="Y1199" s="245" t="s">
        <v>406</v>
      </c>
      <c r="Z1199" s="245" t="s">
        <v>406</v>
      </c>
      <c r="AA1199" s="245" t="s">
        <v>406</v>
      </c>
      <c r="AB1199" s="245" t="s">
        <v>406</v>
      </c>
      <c r="AC1199" s="245" t="s">
        <v>406</v>
      </c>
      <c r="AD1199" s="245" t="s">
        <v>406</v>
      </c>
      <c r="AE1199" s="245" t="s">
        <v>406</v>
      </c>
      <c r="AF1199" s="245" t="s">
        <v>406</v>
      </c>
      <c r="AG1199" s="245" t="s">
        <v>406</v>
      </c>
      <c r="AH1199" s="245" t="s">
        <v>406</v>
      </c>
      <c r="AI1199" s="245" t="s">
        <v>406</v>
      </c>
      <c r="AJ1199" s="245" t="s">
        <v>406</v>
      </c>
      <c r="AK1199" s="245" t="s">
        <v>406</v>
      </c>
      <c r="AL1199" s="245" t="s">
        <v>406</v>
      </c>
      <c r="AM1199" s="245" t="s">
        <v>406</v>
      </c>
      <c r="AN1199" s="245" t="s">
        <v>406</v>
      </c>
      <c r="AO1199" s="245" t="s">
        <v>406</v>
      </c>
      <c r="AP1199" s="245" t="s">
        <v>406</v>
      </c>
    </row>
    <row r="1200" spans="1:42" x14ac:dyDescent="0.3">
      <c r="A1200" s="245">
        <v>123715</v>
      </c>
      <c r="B1200" s="245" t="s">
        <v>551</v>
      </c>
      <c r="C1200" s="245" t="s">
        <v>234</v>
      </c>
      <c r="D1200" s="245" t="s">
        <v>234</v>
      </c>
      <c r="E1200" s="245" t="s">
        <v>234</v>
      </c>
      <c r="F1200" s="245" t="s">
        <v>234</v>
      </c>
      <c r="G1200" s="245" t="s">
        <v>233</v>
      </c>
      <c r="H1200" s="245" t="s">
        <v>234</v>
      </c>
      <c r="I1200" s="245" t="s">
        <v>233</v>
      </c>
      <c r="J1200" s="245" t="s">
        <v>234</v>
      </c>
      <c r="K1200" s="245" t="s">
        <v>234</v>
      </c>
      <c r="L1200" s="245" t="s">
        <v>234</v>
      </c>
      <c r="M1200" s="245" t="s">
        <v>233</v>
      </c>
      <c r="N1200" s="245" t="s">
        <v>233</v>
      </c>
      <c r="O1200" s="245" t="s">
        <v>233</v>
      </c>
      <c r="P1200" s="245" t="s">
        <v>233</v>
      </c>
      <c r="Q1200" s="245" t="s">
        <v>233</v>
      </c>
      <c r="R1200" s="245" t="s">
        <v>406</v>
      </c>
      <c r="S1200" s="245" t="s">
        <v>406</v>
      </c>
      <c r="T1200" s="245" t="s">
        <v>406</v>
      </c>
      <c r="U1200" s="245" t="s">
        <v>406</v>
      </c>
      <c r="V1200" s="245" t="s">
        <v>406</v>
      </c>
      <c r="W1200" s="245" t="s">
        <v>406</v>
      </c>
      <c r="X1200" s="245" t="s">
        <v>406</v>
      </c>
      <c r="Y1200" s="245" t="s">
        <v>406</v>
      </c>
      <c r="Z1200" s="245" t="s">
        <v>406</v>
      </c>
      <c r="AA1200" s="245" t="s">
        <v>406</v>
      </c>
      <c r="AB1200" s="245" t="s">
        <v>406</v>
      </c>
      <c r="AC1200" s="245" t="s">
        <v>406</v>
      </c>
      <c r="AD1200" s="245" t="s">
        <v>406</v>
      </c>
      <c r="AE1200" s="245" t="s">
        <v>406</v>
      </c>
      <c r="AF1200" s="245" t="s">
        <v>406</v>
      </c>
      <c r="AG1200" s="245" t="s">
        <v>406</v>
      </c>
      <c r="AH1200" s="245" t="s">
        <v>406</v>
      </c>
      <c r="AI1200" s="245" t="s">
        <v>406</v>
      </c>
      <c r="AJ1200" s="245" t="s">
        <v>406</v>
      </c>
      <c r="AK1200" s="245" t="s">
        <v>406</v>
      </c>
      <c r="AL1200" s="245" t="s">
        <v>406</v>
      </c>
      <c r="AM1200" s="245" t="s">
        <v>406</v>
      </c>
      <c r="AN1200" s="245" t="s">
        <v>406</v>
      </c>
      <c r="AO1200" s="245" t="s">
        <v>406</v>
      </c>
      <c r="AP1200" s="245" t="s">
        <v>406</v>
      </c>
    </row>
    <row r="1201" spans="1:42" x14ac:dyDescent="0.3">
      <c r="A1201" s="245">
        <v>123716</v>
      </c>
      <c r="B1201" s="245" t="s">
        <v>551</v>
      </c>
      <c r="C1201" s="245" t="s">
        <v>232</v>
      </c>
      <c r="D1201" s="245" t="s">
        <v>234</v>
      </c>
      <c r="E1201" s="245" t="s">
        <v>234</v>
      </c>
      <c r="F1201" s="245" t="s">
        <v>232</v>
      </c>
      <c r="G1201" s="245" t="s">
        <v>232</v>
      </c>
      <c r="H1201" s="245" t="s">
        <v>234</v>
      </c>
      <c r="I1201" s="245" t="s">
        <v>234</v>
      </c>
      <c r="J1201" s="245" t="s">
        <v>234</v>
      </c>
      <c r="K1201" s="245" t="s">
        <v>234</v>
      </c>
      <c r="L1201" s="245" t="s">
        <v>234</v>
      </c>
      <c r="M1201" s="245" t="s">
        <v>233</v>
      </c>
      <c r="N1201" s="245" t="s">
        <v>233</v>
      </c>
      <c r="O1201" s="245" t="s">
        <v>233</v>
      </c>
      <c r="P1201" s="245" t="s">
        <v>233</v>
      </c>
      <c r="Q1201" s="245" t="s">
        <v>233</v>
      </c>
      <c r="R1201" s="245" t="s">
        <v>406</v>
      </c>
      <c r="S1201" s="245" t="s">
        <v>406</v>
      </c>
      <c r="T1201" s="245" t="s">
        <v>406</v>
      </c>
      <c r="U1201" s="245" t="s">
        <v>406</v>
      </c>
      <c r="V1201" s="245" t="s">
        <v>406</v>
      </c>
      <c r="W1201" s="245" t="s">
        <v>406</v>
      </c>
      <c r="X1201" s="245" t="s">
        <v>406</v>
      </c>
      <c r="Y1201" s="245" t="s">
        <v>406</v>
      </c>
      <c r="Z1201" s="245" t="s">
        <v>406</v>
      </c>
      <c r="AA1201" s="245" t="s">
        <v>406</v>
      </c>
      <c r="AB1201" s="245" t="s">
        <v>406</v>
      </c>
      <c r="AC1201" s="245" t="s">
        <v>406</v>
      </c>
      <c r="AD1201" s="245" t="s">
        <v>406</v>
      </c>
      <c r="AE1201" s="245" t="s">
        <v>406</v>
      </c>
      <c r="AF1201" s="245" t="s">
        <v>406</v>
      </c>
      <c r="AG1201" s="245" t="s">
        <v>406</v>
      </c>
      <c r="AH1201" s="245" t="s">
        <v>406</v>
      </c>
      <c r="AI1201" s="245" t="s">
        <v>406</v>
      </c>
      <c r="AJ1201" s="245" t="s">
        <v>406</v>
      </c>
      <c r="AK1201" s="245" t="s">
        <v>406</v>
      </c>
      <c r="AL1201" s="245" t="s">
        <v>406</v>
      </c>
      <c r="AM1201" s="245" t="s">
        <v>406</v>
      </c>
      <c r="AN1201" s="245" t="s">
        <v>406</v>
      </c>
      <c r="AO1201" s="245" t="s">
        <v>406</v>
      </c>
      <c r="AP1201" s="245" t="s">
        <v>406</v>
      </c>
    </row>
    <row r="1202" spans="1:42" x14ac:dyDescent="0.3">
      <c r="A1202" s="245">
        <v>123717</v>
      </c>
      <c r="B1202" s="245" t="s">
        <v>551</v>
      </c>
      <c r="C1202" s="245" t="s">
        <v>234</v>
      </c>
      <c r="D1202" s="245" t="s">
        <v>234</v>
      </c>
      <c r="E1202" s="245" t="s">
        <v>234</v>
      </c>
      <c r="F1202" s="245" t="s">
        <v>234</v>
      </c>
      <c r="G1202" s="245" t="s">
        <v>234</v>
      </c>
      <c r="H1202" s="245" t="s">
        <v>234</v>
      </c>
      <c r="I1202" s="245" t="s">
        <v>234</v>
      </c>
      <c r="J1202" s="245" t="s">
        <v>234</v>
      </c>
      <c r="K1202" s="245" t="s">
        <v>234</v>
      </c>
      <c r="L1202" s="245" t="s">
        <v>234</v>
      </c>
      <c r="M1202" s="245" t="s">
        <v>233</v>
      </c>
      <c r="N1202" s="245" t="s">
        <v>233</v>
      </c>
      <c r="O1202" s="245" t="s">
        <v>233</v>
      </c>
      <c r="P1202" s="245" t="s">
        <v>233</v>
      </c>
      <c r="Q1202" s="245" t="s">
        <v>233</v>
      </c>
      <c r="R1202" s="245" t="s">
        <v>406</v>
      </c>
      <c r="S1202" s="245" t="s">
        <v>406</v>
      </c>
      <c r="T1202" s="245" t="s">
        <v>406</v>
      </c>
      <c r="U1202" s="245" t="s">
        <v>406</v>
      </c>
      <c r="V1202" s="245" t="s">
        <v>406</v>
      </c>
      <c r="W1202" s="245" t="s">
        <v>406</v>
      </c>
      <c r="X1202" s="245" t="s">
        <v>406</v>
      </c>
      <c r="Y1202" s="245" t="s">
        <v>406</v>
      </c>
      <c r="Z1202" s="245" t="s">
        <v>406</v>
      </c>
      <c r="AA1202" s="245" t="s">
        <v>406</v>
      </c>
      <c r="AB1202" s="245" t="s">
        <v>406</v>
      </c>
      <c r="AC1202" s="245" t="s">
        <v>406</v>
      </c>
      <c r="AD1202" s="245" t="s">
        <v>406</v>
      </c>
      <c r="AE1202" s="245" t="s">
        <v>406</v>
      </c>
      <c r="AF1202" s="245" t="s">
        <v>406</v>
      </c>
      <c r="AG1202" s="245" t="s">
        <v>406</v>
      </c>
      <c r="AH1202" s="245" t="s">
        <v>406</v>
      </c>
      <c r="AI1202" s="245" t="s">
        <v>406</v>
      </c>
      <c r="AJ1202" s="245" t="s">
        <v>406</v>
      </c>
      <c r="AK1202" s="245" t="s">
        <v>406</v>
      </c>
      <c r="AL1202" s="245" t="s">
        <v>406</v>
      </c>
      <c r="AM1202" s="245" t="s">
        <v>406</v>
      </c>
      <c r="AN1202" s="245" t="s">
        <v>406</v>
      </c>
      <c r="AO1202" s="245" t="s">
        <v>406</v>
      </c>
      <c r="AP1202" s="245" t="s">
        <v>406</v>
      </c>
    </row>
    <row r="1203" spans="1:42" x14ac:dyDescent="0.3">
      <c r="A1203" s="245">
        <v>123721</v>
      </c>
      <c r="B1203" s="245" t="s">
        <v>551</v>
      </c>
      <c r="C1203" s="245" t="s">
        <v>234</v>
      </c>
      <c r="D1203" s="245" t="s">
        <v>234</v>
      </c>
      <c r="E1203" s="245" t="s">
        <v>234</v>
      </c>
      <c r="F1203" s="245" t="s">
        <v>234</v>
      </c>
      <c r="G1203" s="245" t="s">
        <v>234</v>
      </c>
      <c r="H1203" s="245" t="s">
        <v>234</v>
      </c>
      <c r="I1203" s="245" t="s">
        <v>234</v>
      </c>
      <c r="J1203" s="245" t="s">
        <v>234</v>
      </c>
      <c r="K1203" s="245" t="s">
        <v>234</v>
      </c>
      <c r="L1203" s="245" t="s">
        <v>234</v>
      </c>
      <c r="M1203" s="245" t="s">
        <v>233</v>
      </c>
      <c r="N1203" s="245" t="s">
        <v>233</v>
      </c>
      <c r="O1203" s="245" t="s">
        <v>233</v>
      </c>
      <c r="P1203" s="245" t="s">
        <v>233</v>
      </c>
      <c r="Q1203" s="245" t="s">
        <v>233</v>
      </c>
      <c r="R1203" s="245" t="s">
        <v>406</v>
      </c>
      <c r="S1203" s="245" t="s">
        <v>406</v>
      </c>
      <c r="T1203" s="245" t="s">
        <v>406</v>
      </c>
      <c r="U1203" s="245" t="s">
        <v>406</v>
      </c>
      <c r="V1203" s="245" t="s">
        <v>406</v>
      </c>
      <c r="W1203" s="245" t="s">
        <v>406</v>
      </c>
      <c r="X1203" s="245" t="s">
        <v>406</v>
      </c>
      <c r="Y1203" s="245" t="s">
        <v>406</v>
      </c>
      <c r="Z1203" s="245" t="s">
        <v>406</v>
      </c>
      <c r="AA1203" s="245" t="s">
        <v>406</v>
      </c>
      <c r="AB1203" s="245" t="s">
        <v>406</v>
      </c>
      <c r="AC1203" s="245" t="s">
        <v>406</v>
      </c>
      <c r="AD1203" s="245" t="s">
        <v>406</v>
      </c>
      <c r="AE1203" s="245" t="s">
        <v>406</v>
      </c>
      <c r="AF1203" s="245" t="s">
        <v>406</v>
      </c>
      <c r="AG1203" s="245" t="s">
        <v>406</v>
      </c>
      <c r="AH1203" s="245" t="s">
        <v>406</v>
      </c>
      <c r="AI1203" s="245" t="s">
        <v>406</v>
      </c>
      <c r="AJ1203" s="245" t="s">
        <v>406</v>
      </c>
      <c r="AK1203" s="245" t="s">
        <v>406</v>
      </c>
      <c r="AL1203" s="245" t="s">
        <v>406</v>
      </c>
      <c r="AM1203" s="245" t="s">
        <v>406</v>
      </c>
      <c r="AN1203" s="245" t="s">
        <v>406</v>
      </c>
      <c r="AO1203" s="245" t="s">
        <v>406</v>
      </c>
      <c r="AP1203" s="245" t="s">
        <v>406</v>
      </c>
    </row>
    <row r="1204" spans="1:42" x14ac:dyDescent="0.3">
      <c r="A1204" s="245">
        <v>123724</v>
      </c>
      <c r="B1204" s="245" t="s">
        <v>551</v>
      </c>
      <c r="C1204" s="245" t="s">
        <v>234</v>
      </c>
      <c r="D1204" s="245" t="s">
        <v>234</v>
      </c>
      <c r="E1204" s="245" t="s">
        <v>234</v>
      </c>
      <c r="F1204" s="245" t="s">
        <v>234</v>
      </c>
      <c r="G1204" s="245" t="s">
        <v>234</v>
      </c>
      <c r="H1204" s="245" t="s">
        <v>234</v>
      </c>
      <c r="I1204" s="245" t="s">
        <v>234</v>
      </c>
      <c r="J1204" s="245" t="s">
        <v>234</v>
      </c>
      <c r="K1204" s="245" t="s">
        <v>234</v>
      </c>
      <c r="L1204" s="245" t="s">
        <v>234</v>
      </c>
      <c r="M1204" s="245" t="s">
        <v>233</v>
      </c>
      <c r="N1204" s="245" t="s">
        <v>233</v>
      </c>
      <c r="O1204" s="245" t="s">
        <v>233</v>
      </c>
      <c r="P1204" s="245" t="s">
        <v>233</v>
      </c>
      <c r="Q1204" s="245" t="s">
        <v>233</v>
      </c>
      <c r="R1204" s="245" t="s">
        <v>406</v>
      </c>
      <c r="S1204" s="245" t="s">
        <v>406</v>
      </c>
      <c r="T1204" s="245" t="s">
        <v>406</v>
      </c>
      <c r="U1204" s="245" t="s">
        <v>406</v>
      </c>
      <c r="V1204" s="245" t="s">
        <v>406</v>
      </c>
      <c r="W1204" s="245" t="s">
        <v>406</v>
      </c>
      <c r="X1204" s="245" t="s">
        <v>406</v>
      </c>
      <c r="Y1204" s="245" t="s">
        <v>406</v>
      </c>
      <c r="Z1204" s="245" t="s">
        <v>406</v>
      </c>
      <c r="AA1204" s="245" t="s">
        <v>406</v>
      </c>
      <c r="AB1204" s="245" t="s">
        <v>406</v>
      </c>
      <c r="AC1204" s="245" t="s">
        <v>406</v>
      </c>
      <c r="AD1204" s="245" t="s">
        <v>406</v>
      </c>
      <c r="AE1204" s="245" t="s">
        <v>406</v>
      </c>
      <c r="AF1204" s="245" t="s">
        <v>406</v>
      </c>
      <c r="AG1204" s="245" t="s">
        <v>406</v>
      </c>
      <c r="AH1204" s="245" t="s">
        <v>406</v>
      </c>
      <c r="AI1204" s="245" t="s">
        <v>406</v>
      </c>
      <c r="AJ1204" s="245" t="s">
        <v>406</v>
      </c>
      <c r="AK1204" s="245" t="s">
        <v>406</v>
      </c>
      <c r="AL1204" s="245" t="s">
        <v>406</v>
      </c>
      <c r="AM1204" s="245" t="s">
        <v>406</v>
      </c>
      <c r="AN1204" s="245" t="s">
        <v>406</v>
      </c>
      <c r="AO1204" s="245" t="s">
        <v>406</v>
      </c>
      <c r="AP1204" s="245" t="s">
        <v>406</v>
      </c>
    </row>
    <row r="1205" spans="1:42" x14ac:dyDescent="0.3">
      <c r="A1205" s="245">
        <v>123727</v>
      </c>
      <c r="B1205" s="245" t="s">
        <v>551</v>
      </c>
      <c r="C1205" s="245" t="s">
        <v>234</v>
      </c>
      <c r="D1205" s="245" t="s">
        <v>234</v>
      </c>
      <c r="E1205" s="245" t="s">
        <v>234</v>
      </c>
      <c r="F1205" s="245" t="s">
        <v>234</v>
      </c>
      <c r="G1205" s="245" t="s">
        <v>234</v>
      </c>
      <c r="H1205" s="245" t="s">
        <v>234</v>
      </c>
      <c r="I1205" s="245" t="s">
        <v>234</v>
      </c>
      <c r="J1205" s="245" t="s">
        <v>234</v>
      </c>
      <c r="K1205" s="245" t="s">
        <v>234</v>
      </c>
      <c r="L1205" s="245" t="s">
        <v>234</v>
      </c>
      <c r="M1205" s="245" t="s">
        <v>233</v>
      </c>
      <c r="N1205" s="245" t="s">
        <v>233</v>
      </c>
      <c r="O1205" s="245" t="s">
        <v>233</v>
      </c>
      <c r="P1205" s="245" t="s">
        <v>233</v>
      </c>
      <c r="Q1205" s="245" t="s">
        <v>233</v>
      </c>
      <c r="R1205" s="245" t="s">
        <v>406</v>
      </c>
      <c r="S1205" s="245" t="s">
        <v>406</v>
      </c>
      <c r="T1205" s="245" t="s">
        <v>406</v>
      </c>
      <c r="U1205" s="245" t="s">
        <v>406</v>
      </c>
      <c r="V1205" s="245" t="s">
        <v>406</v>
      </c>
      <c r="W1205" s="245" t="s">
        <v>406</v>
      </c>
      <c r="X1205" s="245" t="s">
        <v>406</v>
      </c>
      <c r="Y1205" s="245" t="s">
        <v>406</v>
      </c>
      <c r="Z1205" s="245" t="s">
        <v>406</v>
      </c>
      <c r="AA1205" s="245" t="s">
        <v>406</v>
      </c>
      <c r="AB1205" s="245" t="s">
        <v>406</v>
      </c>
      <c r="AC1205" s="245" t="s">
        <v>406</v>
      </c>
      <c r="AD1205" s="245" t="s">
        <v>406</v>
      </c>
      <c r="AE1205" s="245" t="s">
        <v>406</v>
      </c>
      <c r="AF1205" s="245" t="s">
        <v>406</v>
      </c>
      <c r="AG1205" s="245" t="s">
        <v>406</v>
      </c>
      <c r="AH1205" s="245" t="s">
        <v>406</v>
      </c>
      <c r="AI1205" s="245" t="s">
        <v>406</v>
      </c>
      <c r="AJ1205" s="245" t="s">
        <v>406</v>
      </c>
      <c r="AK1205" s="245" t="s">
        <v>406</v>
      </c>
      <c r="AL1205" s="245" t="s">
        <v>406</v>
      </c>
      <c r="AM1205" s="245" t="s">
        <v>406</v>
      </c>
      <c r="AN1205" s="245" t="s">
        <v>406</v>
      </c>
      <c r="AO1205" s="245" t="s">
        <v>406</v>
      </c>
      <c r="AP1205" s="245" t="s">
        <v>406</v>
      </c>
    </row>
    <row r="1206" spans="1:42" x14ac:dyDescent="0.3">
      <c r="A1206" s="245">
        <v>123729</v>
      </c>
      <c r="B1206" s="245" t="s">
        <v>551</v>
      </c>
      <c r="C1206" s="245" t="s">
        <v>234</v>
      </c>
      <c r="D1206" s="245" t="s">
        <v>234</v>
      </c>
      <c r="E1206" s="245" t="s">
        <v>234</v>
      </c>
      <c r="F1206" s="245" t="s">
        <v>234</v>
      </c>
      <c r="G1206" s="245" t="s">
        <v>232</v>
      </c>
      <c r="H1206" s="245" t="s">
        <v>234</v>
      </c>
      <c r="I1206" s="245" t="s">
        <v>234</v>
      </c>
      <c r="J1206" s="245" t="s">
        <v>234</v>
      </c>
      <c r="K1206" s="245" t="s">
        <v>234</v>
      </c>
      <c r="L1206" s="245" t="s">
        <v>234</v>
      </c>
      <c r="M1206" s="245" t="s">
        <v>233</v>
      </c>
      <c r="N1206" s="245" t="s">
        <v>233</v>
      </c>
      <c r="O1206" s="245" t="s">
        <v>233</v>
      </c>
      <c r="P1206" s="245" t="s">
        <v>233</v>
      </c>
      <c r="Q1206" s="245" t="s">
        <v>233</v>
      </c>
      <c r="R1206" s="245" t="s">
        <v>406</v>
      </c>
      <c r="S1206" s="245" t="s">
        <v>406</v>
      </c>
      <c r="T1206" s="245" t="s">
        <v>406</v>
      </c>
      <c r="U1206" s="245" t="s">
        <v>406</v>
      </c>
      <c r="V1206" s="245" t="s">
        <v>406</v>
      </c>
      <c r="W1206" s="245" t="s">
        <v>406</v>
      </c>
      <c r="X1206" s="245" t="s">
        <v>406</v>
      </c>
      <c r="Y1206" s="245" t="s">
        <v>406</v>
      </c>
      <c r="Z1206" s="245" t="s">
        <v>406</v>
      </c>
      <c r="AA1206" s="245" t="s">
        <v>406</v>
      </c>
      <c r="AB1206" s="245" t="s">
        <v>406</v>
      </c>
      <c r="AC1206" s="245" t="s">
        <v>406</v>
      </c>
      <c r="AD1206" s="245" t="s">
        <v>406</v>
      </c>
      <c r="AE1206" s="245" t="s">
        <v>406</v>
      </c>
      <c r="AF1206" s="245" t="s">
        <v>406</v>
      </c>
      <c r="AG1206" s="245" t="s">
        <v>406</v>
      </c>
      <c r="AH1206" s="245" t="s">
        <v>406</v>
      </c>
      <c r="AI1206" s="245" t="s">
        <v>406</v>
      </c>
      <c r="AJ1206" s="245" t="s">
        <v>406</v>
      </c>
      <c r="AK1206" s="245" t="s">
        <v>406</v>
      </c>
      <c r="AL1206" s="245" t="s">
        <v>406</v>
      </c>
      <c r="AM1206" s="245" t="s">
        <v>406</v>
      </c>
      <c r="AN1206" s="245" t="s">
        <v>406</v>
      </c>
      <c r="AO1206" s="245" t="s">
        <v>406</v>
      </c>
      <c r="AP1206" s="245" t="s">
        <v>406</v>
      </c>
    </row>
    <row r="1207" spans="1:42" x14ac:dyDescent="0.3">
      <c r="A1207" s="245">
        <v>123731</v>
      </c>
      <c r="B1207" s="245" t="s">
        <v>551</v>
      </c>
      <c r="C1207" s="245" t="s">
        <v>234</v>
      </c>
      <c r="D1207" s="245" t="s">
        <v>234</v>
      </c>
      <c r="E1207" s="245" t="s">
        <v>234</v>
      </c>
      <c r="F1207" s="245" t="s">
        <v>234</v>
      </c>
      <c r="G1207" s="245" t="s">
        <v>234</v>
      </c>
      <c r="H1207" s="245" t="s">
        <v>234</v>
      </c>
      <c r="I1207" s="245" t="s">
        <v>234</v>
      </c>
      <c r="J1207" s="245" t="s">
        <v>234</v>
      </c>
      <c r="K1207" s="245" t="s">
        <v>234</v>
      </c>
      <c r="L1207" s="245" t="s">
        <v>234</v>
      </c>
      <c r="M1207" s="245" t="s">
        <v>233</v>
      </c>
      <c r="N1207" s="245" t="s">
        <v>233</v>
      </c>
      <c r="O1207" s="245" t="s">
        <v>233</v>
      </c>
      <c r="P1207" s="245" t="s">
        <v>233</v>
      </c>
      <c r="Q1207" s="245" t="s">
        <v>233</v>
      </c>
      <c r="R1207" s="245" t="s">
        <v>406</v>
      </c>
      <c r="S1207" s="245" t="s">
        <v>406</v>
      </c>
      <c r="T1207" s="245" t="s">
        <v>406</v>
      </c>
      <c r="U1207" s="245" t="s">
        <v>406</v>
      </c>
      <c r="V1207" s="245" t="s">
        <v>406</v>
      </c>
      <c r="W1207" s="245" t="s">
        <v>406</v>
      </c>
      <c r="X1207" s="245" t="s">
        <v>406</v>
      </c>
      <c r="Y1207" s="245" t="s">
        <v>406</v>
      </c>
      <c r="Z1207" s="245" t="s">
        <v>406</v>
      </c>
      <c r="AA1207" s="245" t="s">
        <v>406</v>
      </c>
      <c r="AB1207" s="245" t="s">
        <v>406</v>
      </c>
      <c r="AC1207" s="245" t="s">
        <v>406</v>
      </c>
      <c r="AD1207" s="245" t="s">
        <v>406</v>
      </c>
      <c r="AE1207" s="245" t="s">
        <v>406</v>
      </c>
      <c r="AF1207" s="245" t="s">
        <v>406</v>
      </c>
      <c r="AG1207" s="245" t="s">
        <v>406</v>
      </c>
      <c r="AH1207" s="245" t="s">
        <v>406</v>
      </c>
      <c r="AI1207" s="245" t="s">
        <v>406</v>
      </c>
      <c r="AJ1207" s="245" t="s">
        <v>406</v>
      </c>
      <c r="AK1207" s="245" t="s">
        <v>406</v>
      </c>
      <c r="AL1207" s="245" t="s">
        <v>406</v>
      </c>
      <c r="AM1207" s="245" t="s">
        <v>406</v>
      </c>
      <c r="AN1207" s="245" t="s">
        <v>406</v>
      </c>
      <c r="AO1207" s="245" t="s">
        <v>406</v>
      </c>
      <c r="AP1207" s="245" t="s">
        <v>406</v>
      </c>
    </row>
    <row r="1208" spans="1:42" x14ac:dyDescent="0.3">
      <c r="A1208" s="245">
        <v>123732</v>
      </c>
      <c r="B1208" s="245" t="s">
        <v>551</v>
      </c>
      <c r="C1208" s="245" t="s">
        <v>234</v>
      </c>
      <c r="D1208" s="245" t="s">
        <v>234</v>
      </c>
      <c r="E1208" s="245" t="s">
        <v>234</v>
      </c>
      <c r="F1208" s="245" t="s">
        <v>234</v>
      </c>
      <c r="G1208" s="245" t="s">
        <v>234</v>
      </c>
      <c r="H1208" s="245" t="s">
        <v>234</v>
      </c>
      <c r="I1208" s="245" t="s">
        <v>234</v>
      </c>
      <c r="J1208" s="245" t="s">
        <v>234</v>
      </c>
      <c r="K1208" s="245" t="s">
        <v>234</v>
      </c>
      <c r="L1208" s="245" t="s">
        <v>234</v>
      </c>
      <c r="M1208" s="245" t="s">
        <v>233</v>
      </c>
      <c r="N1208" s="245" t="s">
        <v>233</v>
      </c>
      <c r="O1208" s="245" t="s">
        <v>233</v>
      </c>
      <c r="P1208" s="245" t="s">
        <v>233</v>
      </c>
      <c r="Q1208" s="245" t="s">
        <v>233</v>
      </c>
      <c r="R1208" s="245" t="s">
        <v>406</v>
      </c>
      <c r="S1208" s="245" t="s">
        <v>406</v>
      </c>
      <c r="T1208" s="245" t="s">
        <v>406</v>
      </c>
      <c r="U1208" s="245" t="s">
        <v>406</v>
      </c>
      <c r="V1208" s="245" t="s">
        <v>406</v>
      </c>
      <c r="W1208" s="245" t="s">
        <v>406</v>
      </c>
      <c r="X1208" s="245" t="s">
        <v>406</v>
      </c>
      <c r="Y1208" s="245" t="s">
        <v>406</v>
      </c>
      <c r="Z1208" s="245" t="s">
        <v>406</v>
      </c>
      <c r="AA1208" s="245" t="s">
        <v>406</v>
      </c>
      <c r="AB1208" s="245" t="s">
        <v>406</v>
      </c>
      <c r="AC1208" s="245" t="s">
        <v>406</v>
      </c>
      <c r="AD1208" s="245" t="s">
        <v>406</v>
      </c>
      <c r="AE1208" s="245" t="s">
        <v>406</v>
      </c>
      <c r="AF1208" s="245" t="s">
        <v>406</v>
      </c>
      <c r="AG1208" s="245" t="s">
        <v>406</v>
      </c>
      <c r="AH1208" s="245" t="s">
        <v>406</v>
      </c>
      <c r="AI1208" s="245" t="s">
        <v>406</v>
      </c>
      <c r="AJ1208" s="245" t="s">
        <v>406</v>
      </c>
      <c r="AK1208" s="245" t="s">
        <v>406</v>
      </c>
      <c r="AL1208" s="245" t="s">
        <v>406</v>
      </c>
      <c r="AM1208" s="245" t="s">
        <v>406</v>
      </c>
      <c r="AN1208" s="245" t="s">
        <v>406</v>
      </c>
      <c r="AO1208" s="245" t="s">
        <v>406</v>
      </c>
      <c r="AP1208" s="245" t="s">
        <v>406</v>
      </c>
    </row>
    <row r="1209" spans="1:42" x14ac:dyDescent="0.3">
      <c r="A1209" s="245">
        <v>123739</v>
      </c>
      <c r="B1209" s="245" t="s">
        <v>551</v>
      </c>
      <c r="C1209" s="245" t="s">
        <v>234</v>
      </c>
      <c r="D1209" s="245" t="s">
        <v>234</v>
      </c>
      <c r="E1209" s="245" t="s">
        <v>234</v>
      </c>
      <c r="F1209" s="245" t="s">
        <v>234</v>
      </c>
      <c r="G1209" s="245" t="s">
        <v>234</v>
      </c>
      <c r="H1209" s="245" t="s">
        <v>234</v>
      </c>
      <c r="I1209" s="245" t="s">
        <v>234</v>
      </c>
      <c r="J1209" s="245" t="s">
        <v>234</v>
      </c>
      <c r="K1209" s="245" t="s">
        <v>234</v>
      </c>
      <c r="L1209" s="245" t="s">
        <v>234</v>
      </c>
      <c r="M1209" s="245" t="s">
        <v>233</v>
      </c>
      <c r="N1209" s="245" t="s">
        <v>233</v>
      </c>
      <c r="O1209" s="245" t="s">
        <v>233</v>
      </c>
      <c r="P1209" s="245" t="s">
        <v>233</v>
      </c>
      <c r="Q1209" s="245" t="s">
        <v>233</v>
      </c>
      <c r="R1209" s="245" t="s">
        <v>406</v>
      </c>
      <c r="S1209" s="245" t="s">
        <v>406</v>
      </c>
      <c r="T1209" s="245" t="s">
        <v>406</v>
      </c>
      <c r="U1209" s="245" t="s">
        <v>406</v>
      </c>
      <c r="V1209" s="245" t="s">
        <v>406</v>
      </c>
      <c r="W1209" s="245" t="s">
        <v>406</v>
      </c>
      <c r="X1209" s="245" t="s">
        <v>406</v>
      </c>
      <c r="Y1209" s="245" t="s">
        <v>406</v>
      </c>
      <c r="Z1209" s="245" t="s">
        <v>406</v>
      </c>
      <c r="AA1209" s="245" t="s">
        <v>406</v>
      </c>
      <c r="AB1209" s="245" t="s">
        <v>406</v>
      </c>
      <c r="AC1209" s="245" t="s">
        <v>406</v>
      </c>
      <c r="AD1209" s="245" t="s">
        <v>406</v>
      </c>
      <c r="AE1209" s="245" t="s">
        <v>406</v>
      </c>
      <c r="AF1209" s="245" t="s">
        <v>406</v>
      </c>
      <c r="AG1209" s="245" t="s">
        <v>406</v>
      </c>
      <c r="AH1209" s="245" t="s">
        <v>406</v>
      </c>
      <c r="AI1209" s="245" t="s">
        <v>406</v>
      </c>
      <c r="AJ1209" s="245" t="s">
        <v>406</v>
      </c>
      <c r="AK1209" s="245" t="s">
        <v>406</v>
      </c>
      <c r="AL1209" s="245" t="s">
        <v>406</v>
      </c>
      <c r="AM1209" s="245" t="s">
        <v>406</v>
      </c>
      <c r="AN1209" s="245" t="s">
        <v>406</v>
      </c>
      <c r="AO1209" s="245" t="s">
        <v>406</v>
      </c>
      <c r="AP1209" s="245" t="s">
        <v>406</v>
      </c>
    </row>
    <row r="1210" spans="1:42" x14ac:dyDescent="0.3">
      <c r="A1210" s="245">
        <v>123740</v>
      </c>
      <c r="B1210" s="245" t="s">
        <v>551</v>
      </c>
      <c r="C1210" s="245" t="s">
        <v>234</v>
      </c>
      <c r="D1210" s="245" t="s">
        <v>234</v>
      </c>
      <c r="E1210" s="245" t="s">
        <v>234</v>
      </c>
      <c r="F1210" s="245" t="s">
        <v>234</v>
      </c>
      <c r="G1210" s="245" t="s">
        <v>234</v>
      </c>
      <c r="H1210" s="245" t="s">
        <v>234</v>
      </c>
      <c r="I1210" s="245" t="s">
        <v>234</v>
      </c>
      <c r="J1210" s="245" t="s">
        <v>234</v>
      </c>
      <c r="K1210" s="245" t="s">
        <v>234</v>
      </c>
      <c r="L1210" s="245" t="s">
        <v>234</v>
      </c>
      <c r="M1210" s="245" t="s">
        <v>233</v>
      </c>
      <c r="N1210" s="245" t="s">
        <v>233</v>
      </c>
      <c r="O1210" s="245" t="s">
        <v>233</v>
      </c>
      <c r="P1210" s="245" t="s">
        <v>233</v>
      </c>
      <c r="Q1210" s="245" t="s">
        <v>233</v>
      </c>
      <c r="R1210" s="245" t="s">
        <v>406</v>
      </c>
      <c r="S1210" s="245" t="s">
        <v>406</v>
      </c>
      <c r="T1210" s="245" t="s">
        <v>406</v>
      </c>
      <c r="U1210" s="245" t="s">
        <v>406</v>
      </c>
      <c r="V1210" s="245" t="s">
        <v>406</v>
      </c>
      <c r="W1210" s="245" t="s">
        <v>406</v>
      </c>
      <c r="X1210" s="245" t="s">
        <v>406</v>
      </c>
      <c r="Y1210" s="245" t="s">
        <v>406</v>
      </c>
      <c r="Z1210" s="245" t="s">
        <v>406</v>
      </c>
      <c r="AA1210" s="245" t="s">
        <v>406</v>
      </c>
      <c r="AB1210" s="245" t="s">
        <v>406</v>
      </c>
      <c r="AC1210" s="245" t="s">
        <v>406</v>
      </c>
      <c r="AD1210" s="245" t="s">
        <v>406</v>
      </c>
      <c r="AE1210" s="245" t="s">
        <v>406</v>
      </c>
      <c r="AF1210" s="245" t="s">
        <v>406</v>
      </c>
      <c r="AG1210" s="245" t="s">
        <v>406</v>
      </c>
      <c r="AH1210" s="245" t="s">
        <v>406</v>
      </c>
      <c r="AI1210" s="245" t="s">
        <v>406</v>
      </c>
      <c r="AJ1210" s="245" t="s">
        <v>406</v>
      </c>
      <c r="AK1210" s="245" t="s">
        <v>406</v>
      </c>
      <c r="AL1210" s="245" t="s">
        <v>406</v>
      </c>
      <c r="AM1210" s="245" t="s">
        <v>406</v>
      </c>
      <c r="AN1210" s="245" t="s">
        <v>406</v>
      </c>
      <c r="AO1210" s="245" t="s">
        <v>406</v>
      </c>
      <c r="AP1210" s="245" t="s">
        <v>406</v>
      </c>
    </row>
    <row r="1211" spans="1:42" x14ac:dyDescent="0.3">
      <c r="A1211" s="245">
        <v>123743</v>
      </c>
      <c r="B1211" s="245" t="s">
        <v>551</v>
      </c>
      <c r="C1211" s="245" t="s">
        <v>234</v>
      </c>
      <c r="D1211" s="245" t="s">
        <v>234</v>
      </c>
      <c r="E1211" s="245" t="s">
        <v>234</v>
      </c>
      <c r="F1211" s="245" t="s">
        <v>234</v>
      </c>
      <c r="G1211" s="245" t="s">
        <v>234</v>
      </c>
      <c r="H1211" s="245" t="s">
        <v>234</v>
      </c>
      <c r="I1211" s="245" t="s">
        <v>234</v>
      </c>
      <c r="J1211" s="245" t="s">
        <v>233</v>
      </c>
      <c r="K1211" s="245" t="s">
        <v>234</v>
      </c>
      <c r="L1211" s="245" t="s">
        <v>234</v>
      </c>
      <c r="M1211" s="245" t="s">
        <v>233</v>
      </c>
      <c r="N1211" s="245" t="s">
        <v>233</v>
      </c>
      <c r="O1211" s="245" t="s">
        <v>233</v>
      </c>
      <c r="P1211" s="245" t="s">
        <v>233</v>
      </c>
      <c r="Q1211" s="245" t="s">
        <v>233</v>
      </c>
      <c r="R1211" s="245" t="s">
        <v>406</v>
      </c>
      <c r="S1211" s="245" t="s">
        <v>406</v>
      </c>
      <c r="T1211" s="245" t="s">
        <v>406</v>
      </c>
      <c r="U1211" s="245" t="s">
        <v>406</v>
      </c>
      <c r="V1211" s="245" t="s">
        <v>406</v>
      </c>
      <c r="W1211" s="245" t="s">
        <v>406</v>
      </c>
      <c r="X1211" s="245" t="s">
        <v>406</v>
      </c>
      <c r="Y1211" s="245" t="s">
        <v>406</v>
      </c>
      <c r="Z1211" s="245" t="s">
        <v>406</v>
      </c>
      <c r="AA1211" s="245" t="s">
        <v>406</v>
      </c>
      <c r="AB1211" s="245" t="s">
        <v>406</v>
      </c>
      <c r="AC1211" s="245" t="s">
        <v>406</v>
      </c>
      <c r="AD1211" s="245" t="s">
        <v>406</v>
      </c>
      <c r="AE1211" s="245" t="s">
        <v>406</v>
      </c>
      <c r="AF1211" s="245" t="s">
        <v>406</v>
      </c>
      <c r="AG1211" s="245" t="s">
        <v>406</v>
      </c>
      <c r="AH1211" s="245" t="s">
        <v>406</v>
      </c>
      <c r="AI1211" s="245" t="s">
        <v>406</v>
      </c>
      <c r="AJ1211" s="245" t="s">
        <v>406</v>
      </c>
      <c r="AK1211" s="245" t="s">
        <v>406</v>
      </c>
      <c r="AL1211" s="245" t="s">
        <v>406</v>
      </c>
      <c r="AM1211" s="245" t="s">
        <v>406</v>
      </c>
      <c r="AN1211" s="245" t="s">
        <v>406</v>
      </c>
      <c r="AO1211" s="245" t="s">
        <v>406</v>
      </c>
      <c r="AP1211" s="245" t="s">
        <v>406</v>
      </c>
    </row>
    <row r="1212" spans="1:42" x14ac:dyDescent="0.3">
      <c r="A1212" s="245">
        <v>123744</v>
      </c>
      <c r="B1212" s="245" t="s">
        <v>551</v>
      </c>
      <c r="C1212" s="245" t="s">
        <v>234</v>
      </c>
      <c r="D1212" s="245" t="s">
        <v>232</v>
      </c>
      <c r="E1212" s="245" t="s">
        <v>234</v>
      </c>
      <c r="F1212" s="245" t="s">
        <v>234</v>
      </c>
      <c r="G1212" s="245" t="s">
        <v>234</v>
      </c>
      <c r="H1212" s="245" t="s">
        <v>234</v>
      </c>
      <c r="I1212" s="245" t="s">
        <v>234</v>
      </c>
      <c r="J1212" s="245" t="s">
        <v>234</v>
      </c>
      <c r="K1212" s="245" t="s">
        <v>234</v>
      </c>
      <c r="L1212" s="245" t="s">
        <v>233</v>
      </c>
      <c r="M1212" s="245" t="s">
        <v>233</v>
      </c>
      <c r="N1212" s="245" t="s">
        <v>233</v>
      </c>
      <c r="O1212" s="245" t="s">
        <v>233</v>
      </c>
      <c r="P1212" s="245" t="s">
        <v>233</v>
      </c>
      <c r="Q1212" s="245" t="s">
        <v>233</v>
      </c>
      <c r="R1212" s="245" t="s">
        <v>406</v>
      </c>
      <c r="S1212" s="245" t="s">
        <v>406</v>
      </c>
      <c r="T1212" s="245" t="s">
        <v>406</v>
      </c>
      <c r="U1212" s="245" t="s">
        <v>406</v>
      </c>
      <c r="V1212" s="245" t="s">
        <v>406</v>
      </c>
      <c r="W1212" s="245" t="s">
        <v>406</v>
      </c>
      <c r="X1212" s="245" t="s">
        <v>406</v>
      </c>
      <c r="Y1212" s="245" t="s">
        <v>406</v>
      </c>
      <c r="Z1212" s="245" t="s">
        <v>406</v>
      </c>
      <c r="AA1212" s="245" t="s">
        <v>406</v>
      </c>
      <c r="AB1212" s="245" t="s">
        <v>406</v>
      </c>
      <c r="AC1212" s="245" t="s">
        <v>406</v>
      </c>
      <c r="AD1212" s="245" t="s">
        <v>406</v>
      </c>
      <c r="AE1212" s="245" t="s">
        <v>406</v>
      </c>
      <c r="AF1212" s="245" t="s">
        <v>406</v>
      </c>
      <c r="AG1212" s="245" t="s">
        <v>406</v>
      </c>
      <c r="AH1212" s="245" t="s">
        <v>406</v>
      </c>
      <c r="AI1212" s="245" t="s">
        <v>406</v>
      </c>
      <c r="AJ1212" s="245" t="s">
        <v>406</v>
      </c>
      <c r="AK1212" s="245" t="s">
        <v>406</v>
      </c>
      <c r="AL1212" s="245" t="s">
        <v>406</v>
      </c>
      <c r="AM1212" s="245" t="s">
        <v>406</v>
      </c>
      <c r="AN1212" s="245" t="s">
        <v>406</v>
      </c>
      <c r="AO1212" s="245" t="s">
        <v>406</v>
      </c>
      <c r="AP1212" s="245" t="s">
        <v>406</v>
      </c>
    </row>
    <row r="1213" spans="1:42" x14ac:dyDescent="0.3">
      <c r="A1213" s="245">
        <v>123745</v>
      </c>
      <c r="B1213" s="245" t="s">
        <v>551</v>
      </c>
      <c r="C1213" s="245" t="s">
        <v>234</v>
      </c>
      <c r="D1213" s="245" t="s">
        <v>234</v>
      </c>
      <c r="E1213" s="245" t="s">
        <v>234</v>
      </c>
      <c r="F1213" s="245" t="s">
        <v>234</v>
      </c>
      <c r="G1213" s="245" t="s">
        <v>234</v>
      </c>
      <c r="H1213" s="245" t="s">
        <v>234</v>
      </c>
      <c r="I1213" s="245" t="s">
        <v>234</v>
      </c>
      <c r="J1213" s="245" t="s">
        <v>234</v>
      </c>
      <c r="K1213" s="245" t="s">
        <v>234</v>
      </c>
      <c r="L1213" s="245" t="s">
        <v>234</v>
      </c>
      <c r="M1213" s="245" t="s">
        <v>233</v>
      </c>
      <c r="N1213" s="245" t="s">
        <v>233</v>
      </c>
      <c r="O1213" s="245" t="s">
        <v>233</v>
      </c>
      <c r="P1213" s="245" t="s">
        <v>233</v>
      </c>
      <c r="Q1213" s="245" t="s">
        <v>233</v>
      </c>
      <c r="R1213" s="245" t="s">
        <v>406</v>
      </c>
      <c r="S1213" s="245" t="s">
        <v>406</v>
      </c>
      <c r="T1213" s="245" t="s">
        <v>406</v>
      </c>
      <c r="U1213" s="245" t="s">
        <v>406</v>
      </c>
      <c r="V1213" s="245" t="s">
        <v>406</v>
      </c>
      <c r="W1213" s="245" t="s">
        <v>406</v>
      </c>
      <c r="X1213" s="245" t="s">
        <v>406</v>
      </c>
      <c r="Y1213" s="245" t="s">
        <v>406</v>
      </c>
      <c r="Z1213" s="245" t="s">
        <v>406</v>
      </c>
      <c r="AA1213" s="245" t="s">
        <v>406</v>
      </c>
      <c r="AB1213" s="245" t="s">
        <v>406</v>
      </c>
      <c r="AC1213" s="245" t="s">
        <v>406</v>
      </c>
      <c r="AD1213" s="245" t="s">
        <v>406</v>
      </c>
      <c r="AE1213" s="245" t="s">
        <v>406</v>
      </c>
      <c r="AF1213" s="245" t="s">
        <v>406</v>
      </c>
      <c r="AG1213" s="245" t="s">
        <v>406</v>
      </c>
      <c r="AH1213" s="245" t="s">
        <v>406</v>
      </c>
      <c r="AI1213" s="245" t="s">
        <v>406</v>
      </c>
      <c r="AJ1213" s="245" t="s">
        <v>406</v>
      </c>
      <c r="AK1213" s="245" t="s">
        <v>406</v>
      </c>
      <c r="AL1213" s="245" t="s">
        <v>406</v>
      </c>
      <c r="AM1213" s="245" t="s">
        <v>406</v>
      </c>
      <c r="AN1213" s="245" t="s">
        <v>406</v>
      </c>
      <c r="AO1213" s="245" t="s">
        <v>406</v>
      </c>
      <c r="AP1213" s="245" t="s">
        <v>406</v>
      </c>
    </row>
    <row r="1214" spans="1:42" x14ac:dyDescent="0.3">
      <c r="A1214" s="245">
        <v>123747</v>
      </c>
      <c r="B1214" s="245" t="s">
        <v>551</v>
      </c>
      <c r="C1214" s="245" t="s">
        <v>234</v>
      </c>
      <c r="D1214" s="245" t="s">
        <v>234</v>
      </c>
      <c r="E1214" s="245" t="s">
        <v>232</v>
      </c>
      <c r="F1214" s="245" t="s">
        <v>234</v>
      </c>
      <c r="G1214" s="245" t="s">
        <v>234</v>
      </c>
      <c r="H1214" s="245" t="s">
        <v>234</v>
      </c>
      <c r="I1214" s="245" t="s">
        <v>233</v>
      </c>
      <c r="J1214" s="245" t="s">
        <v>234</v>
      </c>
      <c r="K1214" s="245" t="s">
        <v>234</v>
      </c>
      <c r="L1214" s="245" t="s">
        <v>234</v>
      </c>
      <c r="M1214" s="245" t="s">
        <v>233</v>
      </c>
      <c r="N1214" s="245" t="s">
        <v>233</v>
      </c>
      <c r="O1214" s="245" t="s">
        <v>233</v>
      </c>
      <c r="P1214" s="245" t="s">
        <v>233</v>
      </c>
      <c r="Q1214" s="245" t="s">
        <v>233</v>
      </c>
      <c r="R1214" s="245" t="s">
        <v>406</v>
      </c>
      <c r="S1214" s="245" t="s">
        <v>406</v>
      </c>
      <c r="T1214" s="245" t="s">
        <v>406</v>
      </c>
      <c r="U1214" s="245" t="s">
        <v>406</v>
      </c>
      <c r="V1214" s="245" t="s">
        <v>406</v>
      </c>
      <c r="W1214" s="245" t="s">
        <v>406</v>
      </c>
      <c r="X1214" s="245" t="s">
        <v>406</v>
      </c>
      <c r="Y1214" s="245" t="s">
        <v>406</v>
      </c>
      <c r="Z1214" s="245" t="s">
        <v>406</v>
      </c>
      <c r="AA1214" s="245" t="s">
        <v>406</v>
      </c>
      <c r="AB1214" s="245" t="s">
        <v>406</v>
      </c>
      <c r="AC1214" s="245" t="s">
        <v>406</v>
      </c>
      <c r="AD1214" s="245" t="s">
        <v>406</v>
      </c>
      <c r="AE1214" s="245" t="s">
        <v>406</v>
      </c>
      <c r="AF1214" s="245" t="s">
        <v>406</v>
      </c>
      <c r="AG1214" s="245" t="s">
        <v>406</v>
      </c>
      <c r="AH1214" s="245" t="s">
        <v>406</v>
      </c>
      <c r="AI1214" s="245" t="s">
        <v>406</v>
      </c>
      <c r="AJ1214" s="245" t="s">
        <v>406</v>
      </c>
      <c r="AK1214" s="245" t="s">
        <v>406</v>
      </c>
      <c r="AL1214" s="245" t="s">
        <v>406</v>
      </c>
      <c r="AM1214" s="245" t="s">
        <v>406</v>
      </c>
      <c r="AN1214" s="245" t="s">
        <v>406</v>
      </c>
      <c r="AO1214" s="245" t="s">
        <v>406</v>
      </c>
      <c r="AP1214" s="245" t="s">
        <v>406</v>
      </c>
    </row>
    <row r="1215" spans="1:42" x14ac:dyDescent="0.3">
      <c r="A1215" s="245">
        <v>123751</v>
      </c>
      <c r="B1215" s="245" t="s">
        <v>551</v>
      </c>
      <c r="C1215" s="245" t="s">
        <v>234</v>
      </c>
      <c r="D1215" s="245" t="s">
        <v>234</v>
      </c>
      <c r="E1215" s="245" t="s">
        <v>234</v>
      </c>
      <c r="F1215" s="245" t="s">
        <v>234</v>
      </c>
      <c r="G1215" s="245" t="s">
        <v>234</v>
      </c>
      <c r="H1215" s="245" t="s">
        <v>234</v>
      </c>
      <c r="I1215" s="245" t="s">
        <v>234</v>
      </c>
      <c r="J1215" s="245" t="s">
        <v>234</v>
      </c>
      <c r="K1215" s="245" t="s">
        <v>234</v>
      </c>
      <c r="L1215" s="245" t="s">
        <v>234</v>
      </c>
      <c r="M1215" s="245" t="s">
        <v>233</v>
      </c>
      <c r="N1215" s="245" t="s">
        <v>233</v>
      </c>
      <c r="O1215" s="245" t="s">
        <v>233</v>
      </c>
      <c r="P1215" s="245" t="s">
        <v>233</v>
      </c>
      <c r="Q1215" s="245" t="s">
        <v>233</v>
      </c>
      <c r="R1215" s="245" t="s">
        <v>406</v>
      </c>
      <c r="S1215" s="245" t="s">
        <v>406</v>
      </c>
      <c r="T1215" s="245" t="s">
        <v>406</v>
      </c>
      <c r="U1215" s="245" t="s">
        <v>406</v>
      </c>
      <c r="V1215" s="245" t="s">
        <v>406</v>
      </c>
      <c r="W1215" s="245" t="s">
        <v>406</v>
      </c>
      <c r="X1215" s="245" t="s">
        <v>406</v>
      </c>
      <c r="Y1215" s="245" t="s">
        <v>406</v>
      </c>
      <c r="Z1215" s="245" t="s">
        <v>406</v>
      </c>
      <c r="AA1215" s="245" t="s">
        <v>406</v>
      </c>
      <c r="AB1215" s="245" t="s">
        <v>406</v>
      </c>
      <c r="AC1215" s="245" t="s">
        <v>406</v>
      </c>
      <c r="AD1215" s="245" t="s">
        <v>406</v>
      </c>
      <c r="AE1215" s="245" t="s">
        <v>406</v>
      </c>
      <c r="AF1215" s="245" t="s">
        <v>406</v>
      </c>
      <c r="AG1215" s="245" t="s">
        <v>406</v>
      </c>
      <c r="AH1215" s="245" t="s">
        <v>406</v>
      </c>
      <c r="AI1215" s="245" t="s">
        <v>406</v>
      </c>
      <c r="AJ1215" s="245" t="s">
        <v>406</v>
      </c>
      <c r="AK1215" s="245" t="s">
        <v>406</v>
      </c>
      <c r="AL1215" s="245" t="s">
        <v>406</v>
      </c>
      <c r="AM1215" s="245" t="s">
        <v>406</v>
      </c>
      <c r="AN1215" s="245" t="s">
        <v>406</v>
      </c>
      <c r="AO1215" s="245" t="s">
        <v>406</v>
      </c>
      <c r="AP1215" s="245" t="s">
        <v>406</v>
      </c>
    </row>
    <row r="1216" spans="1:42" x14ac:dyDescent="0.3">
      <c r="A1216" s="245">
        <v>123753</v>
      </c>
      <c r="B1216" s="245" t="s">
        <v>551</v>
      </c>
      <c r="C1216" s="245" t="s">
        <v>234</v>
      </c>
      <c r="D1216" s="245" t="s">
        <v>234</v>
      </c>
      <c r="E1216" s="245" t="s">
        <v>234</v>
      </c>
      <c r="F1216" s="245" t="s">
        <v>234</v>
      </c>
      <c r="G1216" s="245" t="s">
        <v>232</v>
      </c>
      <c r="H1216" s="245" t="s">
        <v>234</v>
      </c>
      <c r="I1216" s="245" t="s">
        <v>234</v>
      </c>
      <c r="J1216" s="245" t="s">
        <v>234</v>
      </c>
      <c r="K1216" s="245" t="s">
        <v>234</v>
      </c>
      <c r="L1216" s="245" t="s">
        <v>234</v>
      </c>
      <c r="M1216" s="245" t="s">
        <v>233</v>
      </c>
      <c r="N1216" s="245" t="s">
        <v>233</v>
      </c>
      <c r="O1216" s="245" t="s">
        <v>233</v>
      </c>
      <c r="P1216" s="245" t="s">
        <v>233</v>
      </c>
      <c r="Q1216" s="245" t="s">
        <v>233</v>
      </c>
      <c r="R1216" s="245" t="s">
        <v>406</v>
      </c>
      <c r="S1216" s="245" t="s">
        <v>406</v>
      </c>
      <c r="T1216" s="245" t="s">
        <v>406</v>
      </c>
      <c r="U1216" s="245" t="s">
        <v>406</v>
      </c>
      <c r="V1216" s="245" t="s">
        <v>406</v>
      </c>
      <c r="W1216" s="245" t="s">
        <v>406</v>
      </c>
      <c r="X1216" s="245" t="s">
        <v>406</v>
      </c>
      <c r="Y1216" s="245" t="s">
        <v>406</v>
      </c>
      <c r="Z1216" s="245" t="s">
        <v>406</v>
      </c>
      <c r="AA1216" s="245" t="s">
        <v>406</v>
      </c>
      <c r="AB1216" s="245" t="s">
        <v>406</v>
      </c>
      <c r="AC1216" s="245" t="s">
        <v>406</v>
      </c>
      <c r="AD1216" s="245" t="s">
        <v>406</v>
      </c>
      <c r="AE1216" s="245" t="s">
        <v>406</v>
      </c>
      <c r="AF1216" s="245" t="s">
        <v>406</v>
      </c>
      <c r="AG1216" s="245" t="s">
        <v>406</v>
      </c>
      <c r="AH1216" s="245" t="s">
        <v>406</v>
      </c>
      <c r="AI1216" s="245" t="s">
        <v>406</v>
      </c>
      <c r="AJ1216" s="245" t="s">
        <v>406</v>
      </c>
      <c r="AK1216" s="245" t="s">
        <v>406</v>
      </c>
      <c r="AL1216" s="245" t="s">
        <v>406</v>
      </c>
      <c r="AM1216" s="245" t="s">
        <v>406</v>
      </c>
      <c r="AN1216" s="245" t="s">
        <v>406</v>
      </c>
      <c r="AO1216" s="245" t="s">
        <v>406</v>
      </c>
      <c r="AP1216" s="245" t="s">
        <v>406</v>
      </c>
    </row>
    <row r="1217" spans="1:42" x14ac:dyDescent="0.3">
      <c r="A1217" s="245">
        <v>123754</v>
      </c>
      <c r="B1217" s="245" t="s">
        <v>551</v>
      </c>
      <c r="C1217" s="245" t="s">
        <v>234</v>
      </c>
      <c r="D1217" s="245" t="s">
        <v>232</v>
      </c>
      <c r="E1217" s="245" t="s">
        <v>232</v>
      </c>
      <c r="F1217" s="245" t="s">
        <v>234</v>
      </c>
      <c r="G1217" s="245" t="s">
        <v>232</v>
      </c>
      <c r="H1217" s="245" t="s">
        <v>234</v>
      </c>
      <c r="I1217" s="245" t="s">
        <v>234</v>
      </c>
      <c r="J1217" s="245" t="s">
        <v>234</v>
      </c>
      <c r="K1217" s="245" t="s">
        <v>234</v>
      </c>
      <c r="L1217" s="245" t="s">
        <v>234</v>
      </c>
      <c r="M1217" s="245" t="s">
        <v>233</v>
      </c>
      <c r="N1217" s="245" t="s">
        <v>233</v>
      </c>
      <c r="O1217" s="245" t="s">
        <v>233</v>
      </c>
      <c r="P1217" s="245" t="s">
        <v>233</v>
      </c>
      <c r="Q1217" s="245" t="s">
        <v>233</v>
      </c>
      <c r="R1217" s="245" t="s">
        <v>406</v>
      </c>
      <c r="S1217" s="245" t="s">
        <v>406</v>
      </c>
      <c r="T1217" s="245" t="s">
        <v>406</v>
      </c>
      <c r="U1217" s="245" t="s">
        <v>406</v>
      </c>
      <c r="V1217" s="245" t="s">
        <v>406</v>
      </c>
      <c r="W1217" s="245" t="s">
        <v>406</v>
      </c>
      <c r="X1217" s="245" t="s">
        <v>406</v>
      </c>
      <c r="Y1217" s="245" t="s">
        <v>406</v>
      </c>
      <c r="Z1217" s="245" t="s">
        <v>406</v>
      </c>
      <c r="AA1217" s="245" t="s">
        <v>406</v>
      </c>
      <c r="AB1217" s="245" t="s">
        <v>406</v>
      </c>
      <c r="AC1217" s="245" t="s">
        <v>406</v>
      </c>
      <c r="AD1217" s="245" t="s">
        <v>406</v>
      </c>
      <c r="AE1217" s="245" t="s">
        <v>406</v>
      </c>
      <c r="AF1217" s="245" t="s">
        <v>406</v>
      </c>
      <c r="AG1217" s="245" t="s">
        <v>406</v>
      </c>
      <c r="AH1217" s="245" t="s">
        <v>406</v>
      </c>
      <c r="AI1217" s="245" t="s">
        <v>406</v>
      </c>
      <c r="AJ1217" s="245" t="s">
        <v>406</v>
      </c>
      <c r="AK1217" s="245" t="s">
        <v>406</v>
      </c>
      <c r="AL1217" s="245" t="s">
        <v>406</v>
      </c>
      <c r="AM1217" s="245" t="s">
        <v>406</v>
      </c>
      <c r="AN1217" s="245" t="s">
        <v>406</v>
      </c>
      <c r="AO1217" s="245" t="s">
        <v>406</v>
      </c>
      <c r="AP1217" s="245" t="s">
        <v>406</v>
      </c>
    </row>
    <row r="1218" spans="1:42" x14ac:dyDescent="0.3">
      <c r="A1218" s="245">
        <v>123755</v>
      </c>
      <c r="B1218" s="245" t="s">
        <v>551</v>
      </c>
      <c r="C1218" s="245" t="s">
        <v>234</v>
      </c>
      <c r="D1218" s="245" t="s">
        <v>234</v>
      </c>
      <c r="E1218" s="245" t="s">
        <v>234</v>
      </c>
      <c r="F1218" s="245" t="s">
        <v>234</v>
      </c>
      <c r="G1218" s="245" t="s">
        <v>234</v>
      </c>
      <c r="H1218" s="245" t="s">
        <v>234</v>
      </c>
      <c r="I1218" s="245" t="s">
        <v>234</v>
      </c>
      <c r="J1218" s="245" t="s">
        <v>234</v>
      </c>
      <c r="K1218" s="245" t="s">
        <v>234</v>
      </c>
      <c r="L1218" s="245" t="s">
        <v>234</v>
      </c>
      <c r="M1218" s="245" t="s">
        <v>233</v>
      </c>
      <c r="N1218" s="245" t="s">
        <v>233</v>
      </c>
      <c r="O1218" s="245" t="s">
        <v>233</v>
      </c>
      <c r="P1218" s="245" t="s">
        <v>233</v>
      </c>
      <c r="Q1218" s="245" t="s">
        <v>233</v>
      </c>
      <c r="R1218" s="245" t="s">
        <v>406</v>
      </c>
      <c r="S1218" s="245" t="s">
        <v>406</v>
      </c>
      <c r="T1218" s="245" t="s">
        <v>406</v>
      </c>
      <c r="U1218" s="245" t="s">
        <v>406</v>
      </c>
      <c r="V1218" s="245" t="s">
        <v>406</v>
      </c>
      <c r="W1218" s="245" t="s">
        <v>406</v>
      </c>
      <c r="X1218" s="245" t="s">
        <v>406</v>
      </c>
      <c r="Y1218" s="245" t="s">
        <v>406</v>
      </c>
      <c r="Z1218" s="245" t="s">
        <v>406</v>
      </c>
      <c r="AA1218" s="245" t="s">
        <v>406</v>
      </c>
      <c r="AB1218" s="245" t="s">
        <v>406</v>
      </c>
      <c r="AC1218" s="245" t="s">
        <v>406</v>
      </c>
      <c r="AD1218" s="245" t="s">
        <v>406</v>
      </c>
      <c r="AE1218" s="245" t="s">
        <v>406</v>
      </c>
      <c r="AF1218" s="245" t="s">
        <v>406</v>
      </c>
      <c r="AG1218" s="245" t="s">
        <v>406</v>
      </c>
      <c r="AH1218" s="245" t="s">
        <v>406</v>
      </c>
      <c r="AI1218" s="245" t="s">
        <v>406</v>
      </c>
      <c r="AJ1218" s="245" t="s">
        <v>406</v>
      </c>
      <c r="AK1218" s="245" t="s">
        <v>406</v>
      </c>
      <c r="AL1218" s="245" t="s">
        <v>406</v>
      </c>
      <c r="AM1218" s="245" t="s">
        <v>406</v>
      </c>
      <c r="AN1218" s="245" t="s">
        <v>406</v>
      </c>
      <c r="AO1218" s="245" t="s">
        <v>406</v>
      </c>
      <c r="AP1218" s="245" t="s">
        <v>406</v>
      </c>
    </row>
    <row r="1219" spans="1:42" x14ac:dyDescent="0.3">
      <c r="A1219" s="245">
        <v>123756</v>
      </c>
      <c r="B1219" s="245" t="s">
        <v>551</v>
      </c>
      <c r="C1219" s="245" t="s">
        <v>234</v>
      </c>
      <c r="D1219" s="245" t="s">
        <v>234</v>
      </c>
      <c r="E1219" s="245" t="s">
        <v>234</v>
      </c>
      <c r="F1219" s="245" t="s">
        <v>234</v>
      </c>
      <c r="G1219" s="245" t="s">
        <v>234</v>
      </c>
      <c r="H1219" s="245" t="s">
        <v>234</v>
      </c>
      <c r="I1219" s="245" t="s">
        <v>234</v>
      </c>
      <c r="J1219" s="245" t="s">
        <v>234</v>
      </c>
      <c r="K1219" s="245" t="s">
        <v>234</v>
      </c>
      <c r="L1219" s="245" t="s">
        <v>234</v>
      </c>
      <c r="M1219" s="245" t="s">
        <v>233</v>
      </c>
      <c r="N1219" s="245" t="s">
        <v>233</v>
      </c>
      <c r="O1219" s="245" t="s">
        <v>233</v>
      </c>
      <c r="P1219" s="245" t="s">
        <v>233</v>
      </c>
      <c r="Q1219" s="245" t="s">
        <v>233</v>
      </c>
      <c r="R1219" s="245" t="s">
        <v>406</v>
      </c>
      <c r="S1219" s="245" t="s">
        <v>406</v>
      </c>
      <c r="T1219" s="245" t="s">
        <v>406</v>
      </c>
      <c r="U1219" s="245" t="s">
        <v>406</v>
      </c>
      <c r="V1219" s="245" t="s">
        <v>406</v>
      </c>
      <c r="W1219" s="245" t="s">
        <v>406</v>
      </c>
      <c r="X1219" s="245" t="s">
        <v>406</v>
      </c>
      <c r="Y1219" s="245" t="s">
        <v>406</v>
      </c>
      <c r="Z1219" s="245" t="s">
        <v>406</v>
      </c>
      <c r="AA1219" s="245" t="s">
        <v>406</v>
      </c>
      <c r="AB1219" s="245" t="s">
        <v>406</v>
      </c>
      <c r="AC1219" s="245" t="s">
        <v>406</v>
      </c>
      <c r="AD1219" s="245" t="s">
        <v>406</v>
      </c>
      <c r="AE1219" s="245" t="s">
        <v>406</v>
      </c>
      <c r="AF1219" s="245" t="s">
        <v>406</v>
      </c>
      <c r="AG1219" s="245" t="s">
        <v>406</v>
      </c>
      <c r="AH1219" s="245" t="s">
        <v>406</v>
      </c>
      <c r="AI1219" s="245" t="s">
        <v>406</v>
      </c>
      <c r="AJ1219" s="245" t="s">
        <v>406</v>
      </c>
      <c r="AK1219" s="245" t="s">
        <v>406</v>
      </c>
      <c r="AL1219" s="245" t="s">
        <v>406</v>
      </c>
      <c r="AM1219" s="245" t="s">
        <v>406</v>
      </c>
      <c r="AN1219" s="245" t="s">
        <v>406</v>
      </c>
      <c r="AO1219" s="245" t="s">
        <v>406</v>
      </c>
      <c r="AP1219" s="245" t="s">
        <v>406</v>
      </c>
    </row>
    <row r="1220" spans="1:42" x14ac:dyDescent="0.3">
      <c r="A1220" s="245">
        <v>123757</v>
      </c>
      <c r="B1220" s="245" t="s">
        <v>551</v>
      </c>
      <c r="C1220" s="245" t="s">
        <v>234</v>
      </c>
      <c r="D1220" s="245" t="s">
        <v>234</v>
      </c>
      <c r="E1220" s="245" t="s">
        <v>234</v>
      </c>
      <c r="F1220" s="245" t="s">
        <v>234</v>
      </c>
      <c r="G1220" s="245" t="s">
        <v>234</v>
      </c>
      <c r="H1220" s="245" t="s">
        <v>234</v>
      </c>
      <c r="I1220" s="245" t="s">
        <v>234</v>
      </c>
      <c r="J1220" s="245" t="s">
        <v>234</v>
      </c>
      <c r="K1220" s="245" t="s">
        <v>234</v>
      </c>
      <c r="L1220" s="245" t="s">
        <v>234</v>
      </c>
      <c r="M1220" s="245" t="s">
        <v>233</v>
      </c>
      <c r="N1220" s="245" t="s">
        <v>233</v>
      </c>
      <c r="O1220" s="245" t="s">
        <v>233</v>
      </c>
      <c r="P1220" s="245" t="s">
        <v>233</v>
      </c>
      <c r="Q1220" s="245" t="s">
        <v>233</v>
      </c>
      <c r="R1220" s="245" t="s">
        <v>406</v>
      </c>
      <c r="S1220" s="245" t="s">
        <v>406</v>
      </c>
      <c r="T1220" s="245" t="s">
        <v>406</v>
      </c>
      <c r="U1220" s="245" t="s">
        <v>406</v>
      </c>
      <c r="V1220" s="245" t="s">
        <v>406</v>
      </c>
      <c r="W1220" s="245" t="s">
        <v>406</v>
      </c>
      <c r="X1220" s="245" t="s">
        <v>406</v>
      </c>
      <c r="Y1220" s="245" t="s">
        <v>406</v>
      </c>
      <c r="Z1220" s="245" t="s">
        <v>406</v>
      </c>
      <c r="AA1220" s="245" t="s">
        <v>406</v>
      </c>
      <c r="AB1220" s="245" t="s">
        <v>406</v>
      </c>
      <c r="AC1220" s="245" t="s">
        <v>406</v>
      </c>
      <c r="AD1220" s="245" t="s">
        <v>406</v>
      </c>
      <c r="AE1220" s="245" t="s">
        <v>406</v>
      </c>
      <c r="AF1220" s="245" t="s">
        <v>406</v>
      </c>
      <c r="AG1220" s="245" t="s">
        <v>406</v>
      </c>
      <c r="AH1220" s="245" t="s">
        <v>406</v>
      </c>
      <c r="AI1220" s="245" t="s">
        <v>406</v>
      </c>
      <c r="AJ1220" s="245" t="s">
        <v>406</v>
      </c>
      <c r="AK1220" s="245" t="s">
        <v>406</v>
      </c>
      <c r="AL1220" s="245" t="s">
        <v>406</v>
      </c>
      <c r="AM1220" s="245" t="s">
        <v>406</v>
      </c>
      <c r="AN1220" s="245" t="s">
        <v>406</v>
      </c>
      <c r="AO1220" s="245" t="s">
        <v>406</v>
      </c>
      <c r="AP1220" s="245" t="s">
        <v>406</v>
      </c>
    </row>
    <row r="1221" spans="1:42" x14ac:dyDescent="0.3">
      <c r="A1221" s="245">
        <v>123759</v>
      </c>
      <c r="B1221" s="245" t="s">
        <v>551</v>
      </c>
      <c r="C1221" s="245" t="s">
        <v>234</v>
      </c>
      <c r="D1221" s="245" t="s">
        <v>234</v>
      </c>
      <c r="E1221" s="245" t="s">
        <v>234</v>
      </c>
      <c r="F1221" s="245" t="s">
        <v>234</v>
      </c>
      <c r="G1221" s="245" t="s">
        <v>233</v>
      </c>
      <c r="H1221" s="245" t="s">
        <v>234</v>
      </c>
      <c r="I1221" s="245" t="s">
        <v>234</v>
      </c>
      <c r="J1221" s="245" t="s">
        <v>234</v>
      </c>
      <c r="K1221" s="245" t="s">
        <v>234</v>
      </c>
      <c r="L1221" s="245" t="s">
        <v>234</v>
      </c>
      <c r="M1221" s="245" t="s">
        <v>233</v>
      </c>
      <c r="N1221" s="245" t="s">
        <v>233</v>
      </c>
      <c r="O1221" s="245" t="s">
        <v>233</v>
      </c>
      <c r="P1221" s="245" t="s">
        <v>233</v>
      </c>
      <c r="Q1221" s="245" t="s">
        <v>233</v>
      </c>
      <c r="R1221" s="245" t="s">
        <v>406</v>
      </c>
      <c r="S1221" s="245" t="s">
        <v>406</v>
      </c>
      <c r="T1221" s="245" t="s">
        <v>406</v>
      </c>
      <c r="U1221" s="245" t="s">
        <v>406</v>
      </c>
      <c r="V1221" s="245" t="s">
        <v>406</v>
      </c>
      <c r="W1221" s="245" t="s">
        <v>406</v>
      </c>
      <c r="X1221" s="245" t="s">
        <v>406</v>
      </c>
      <c r="Y1221" s="245" t="s">
        <v>406</v>
      </c>
      <c r="Z1221" s="245" t="s">
        <v>406</v>
      </c>
      <c r="AA1221" s="245" t="s">
        <v>406</v>
      </c>
      <c r="AB1221" s="245" t="s">
        <v>406</v>
      </c>
      <c r="AC1221" s="245" t="s">
        <v>406</v>
      </c>
      <c r="AD1221" s="245" t="s">
        <v>406</v>
      </c>
      <c r="AE1221" s="245" t="s">
        <v>406</v>
      </c>
      <c r="AF1221" s="245" t="s">
        <v>406</v>
      </c>
      <c r="AG1221" s="245" t="s">
        <v>406</v>
      </c>
      <c r="AH1221" s="245" t="s">
        <v>406</v>
      </c>
      <c r="AI1221" s="245" t="s">
        <v>406</v>
      </c>
      <c r="AJ1221" s="245" t="s">
        <v>406</v>
      </c>
      <c r="AK1221" s="245" t="s">
        <v>406</v>
      </c>
      <c r="AL1221" s="245" t="s">
        <v>406</v>
      </c>
      <c r="AM1221" s="245" t="s">
        <v>406</v>
      </c>
      <c r="AN1221" s="245" t="s">
        <v>406</v>
      </c>
      <c r="AO1221" s="245" t="s">
        <v>406</v>
      </c>
      <c r="AP1221" s="245" t="s">
        <v>406</v>
      </c>
    </row>
    <row r="1222" spans="1:42" x14ac:dyDescent="0.3">
      <c r="A1222" s="245">
        <v>123760</v>
      </c>
      <c r="B1222" s="245" t="s">
        <v>551</v>
      </c>
      <c r="C1222" s="245" t="s">
        <v>234</v>
      </c>
      <c r="D1222" s="245" t="s">
        <v>234</v>
      </c>
      <c r="E1222" s="245" t="s">
        <v>234</v>
      </c>
      <c r="F1222" s="245" t="s">
        <v>234</v>
      </c>
      <c r="G1222" s="245" t="s">
        <v>234</v>
      </c>
      <c r="H1222" s="245" t="s">
        <v>234</v>
      </c>
      <c r="I1222" s="245" t="s">
        <v>234</v>
      </c>
      <c r="J1222" s="245" t="s">
        <v>234</v>
      </c>
      <c r="K1222" s="245" t="s">
        <v>234</v>
      </c>
      <c r="L1222" s="245" t="s">
        <v>234</v>
      </c>
      <c r="M1222" s="245" t="s">
        <v>233</v>
      </c>
      <c r="N1222" s="245" t="s">
        <v>233</v>
      </c>
      <c r="O1222" s="245" t="s">
        <v>233</v>
      </c>
      <c r="P1222" s="245" t="s">
        <v>233</v>
      </c>
      <c r="Q1222" s="245" t="s">
        <v>233</v>
      </c>
      <c r="R1222" s="245" t="s">
        <v>406</v>
      </c>
      <c r="S1222" s="245" t="s">
        <v>406</v>
      </c>
      <c r="T1222" s="245" t="s">
        <v>406</v>
      </c>
      <c r="U1222" s="245" t="s">
        <v>406</v>
      </c>
      <c r="V1222" s="245" t="s">
        <v>406</v>
      </c>
      <c r="W1222" s="245" t="s">
        <v>406</v>
      </c>
      <c r="X1222" s="245" t="s">
        <v>406</v>
      </c>
      <c r="Y1222" s="245" t="s">
        <v>406</v>
      </c>
      <c r="Z1222" s="245" t="s">
        <v>406</v>
      </c>
      <c r="AA1222" s="245" t="s">
        <v>406</v>
      </c>
      <c r="AB1222" s="245" t="s">
        <v>406</v>
      </c>
      <c r="AC1222" s="245" t="s">
        <v>406</v>
      </c>
      <c r="AD1222" s="245" t="s">
        <v>406</v>
      </c>
      <c r="AE1222" s="245" t="s">
        <v>406</v>
      </c>
      <c r="AF1222" s="245" t="s">
        <v>406</v>
      </c>
      <c r="AG1222" s="245" t="s">
        <v>406</v>
      </c>
      <c r="AH1222" s="245" t="s">
        <v>406</v>
      </c>
      <c r="AI1222" s="245" t="s">
        <v>406</v>
      </c>
      <c r="AJ1222" s="245" t="s">
        <v>406</v>
      </c>
      <c r="AK1222" s="245" t="s">
        <v>406</v>
      </c>
      <c r="AL1222" s="245" t="s">
        <v>406</v>
      </c>
      <c r="AM1222" s="245" t="s">
        <v>406</v>
      </c>
      <c r="AN1222" s="245" t="s">
        <v>406</v>
      </c>
      <c r="AO1222" s="245" t="s">
        <v>406</v>
      </c>
      <c r="AP1222" s="245" t="s">
        <v>406</v>
      </c>
    </row>
    <row r="1223" spans="1:42" x14ac:dyDescent="0.3">
      <c r="A1223" s="245">
        <v>123761</v>
      </c>
      <c r="B1223" s="245" t="s">
        <v>551</v>
      </c>
      <c r="C1223" s="245" t="s">
        <v>232</v>
      </c>
      <c r="D1223" s="245" t="s">
        <v>234</v>
      </c>
      <c r="E1223" s="245" t="s">
        <v>234</v>
      </c>
      <c r="F1223" s="245" t="s">
        <v>234</v>
      </c>
      <c r="G1223" s="245" t="s">
        <v>232</v>
      </c>
      <c r="H1223" s="245" t="s">
        <v>234</v>
      </c>
      <c r="I1223" s="245" t="s">
        <v>234</v>
      </c>
      <c r="J1223" s="245" t="s">
        <v>234</v>
      </c>
      <c r="K1223" s="245" t="s">
        <v>234</v>
      </c>
      <c r="L1223" s="245" t="s">
        <v>234</v>
      </c>
      <c r="M1223" s="245" t="s">
        <v>233</v>
      </c>
      <c r="N1223" s="245" t="s">
        <v>233</v>
      </c>
      <c r="O1223" s="245" t="s">
        <v>233</v>
      </c>
      <c r="P1223" s="245" t="s">
        <v>233</v>
      </c>
      <c r="Q1223" s="245" t="s">
        <v>233</v>
      </c>
      <c r="R1223" s="245" t="s">
        <v>406</v>
      </c>
      <c r="S1223" s="245" t="s">
        <v>406</v>
      </c>
      <c r="T1223" s="245" t="s">
        <v>406</v>
      </c>
      <c r="U1223" s="245" t="s">
        <v>406</v>
      </c>
      <c r="V1223" s="245" t="s">
        <v>406</v>
      </c>
      <c r="W1223" s="245" t="s">
        <v>406</v>
      </c>
      <c r="X1223" s="245" t="s">
        <v>406</v>
      </c>
      <c r="Y1223" s="245" t="s">
        <v>406</v>
      </c>
      <c r="Z1223" s="245" t="s">
        <v>406</v>
      </c>
      <c r="AA1223" s="245" t="s">
        <v>406</v>
      </c>
      <c r="AB1223" s="245" t="s">
        <v>406</v>
      </c>
      <c r="AC1223" s="245" t="s">
        <v>406</v>
      </c>
      <c r="AD1223" s="245" t="s">
        <v>406</v>
      </c>
      <c r="AE1223" s="245" t="s">
        <v>406</v>
      </c>
      <c r="AF1223" s="245" t="s">
        <v>406</v>
      </c>
      <c r="AG1223" s="245" t="s">
        <v>406</v>
      </c>
      <c r="AH1223" s="245" t="s">
        <v>406</v>
      </c>
      <c r="AI1223" s="245" t="s">
        <v>406</v>
      </c>
      <c r="AJ1223" s="245" t="s">
        <v>406</v>
      </c>
      <c r="AK1223" s="245" t="s">
        <v>406</v>
      </c>
      <c r="AL1223" s="245" t="s">
        <v>406</v>
      </c>
      <c r="AM1223" s="245" t="s">
        <v>406</v>
      </c>
      <c r="AN1223" s="245" t="s">
        <v>406</v>
      </c>
      <c r="AO1223" s="245" t="s">
        <v>406</v>
      </c>
      <c r="AP1223" s="245" t="s">
        <v>406</v>
      </c>
    </row>
    <row r="1224" spans="1:42" x14ac:dyDescent="0.3">
      <c r="A1224" s="245">
        <v>123772</v>
      </c>
      <c r="B1224" s="245" t="s">
        <v>551</v>
      </c>
      <c r="C1224" s="245" t="s">
        <v>234</v>
      </c>
      <c r="D1224" s="245" t="s">
        <v>234</v>
      </c>
      <c r="E1224" s="245" t="s">
        <v>234</v>
      </c>
      <c r="F1224" s="245" t="s">
        <v>234</v>
      </c>
      <c r="G1224" s="245" t="s">
        <v>234</v>
      </c>
      <c r="H1224" s="245" t="s">
        <v>234</v>
      </c>
      <c r="I1224" s="245" t="s">
        <v>234</v>
      </c>
      <c r="J1224" s="245" t="s">
        <v>234</v>
      </c>
      <c r="K1224" s="245" t="s">
        <v>234</v>
      </c>
      <c r="L1224" s="245" t="s">
        <v>234</v>
      </c>
      <c r="M1224" s="245" t="s">
        <v>233</v>
      </c>
      <c r="N1224" s="245" t="s">
        <v>233</v>
      </c>
      <c r="O1224" s="245" t="s">
        <v>233</v>
      </c>
      <c r="P1224" s="245" t="s">
        <v>233</v>
      </c>
      <c r="Q1224" s="245" t="s">
        <v>233</v>
      </c>
      <c r="R1224" s="245" t="s">
        <v>406</v>
      </c>
      <c r="S1224" s="245" t="s">
        <v>406</v>
      </c>
      <c r="T1224" s="245" t="s">
        <v>406</v>
      </c>
      <c r="U1224" s="245" t="s">
        <v>406</v>
      </c>
      <c r="V1224" s="245" t="s">
        <v>406</v>
      </c>
      <c r="W1224" s="245" t="s">
        <v>406</v>
      </c>
      <c r="X1224" s="245" t="s">
        <v>406</v>
      </c>
      <c r="Y1224" s="245" t="s">
        <v>406</v>
      </c>
      <c r="Z1224" s="245" t="s">
        <v>406</v>
      </c>
      <c r="AA1224" s="245" t="s">
        <v>406</v>
      </c>
      <c r="AB1224" s="245" t="s">
        <v>406</v>
      </c>
      <c r="AC1224" s="245" t="s">
        <v>406</v>
      </c>
      <c r="AD1224" s="245" t="s">
        <v>406</v>
      </c>
      <c r="AE1224" s="245" t="s">
        <v>406</v>
      </c>
      <c r="AF1224" s="245" t="s">
        <v>406</v>
      </c>
      <c r="AG1224" s="245" t="s">
        <v>406</v>
      </c>
      <c r="AH1224" s="245" t="s">
        <v>406</v>
      </c>
      <c r="AI1224" s="245" t="s">
        <v>406</v>
      </c>
      <c r="AJ1224" s="245" t="s">
        <v>406</v>
      </c>
      <c r="AK1224" s="245" t="s">
        <v>406</v>
      </c>
      <c r="AL1224" s="245" t="s">
        <v>406</v>
      </c>
      <c r="AM1224" s="245" t="s">
        <v>406</v>
      </c>
      <c r="AN1224" s="245" t="s">
        <v>406</v>
      </c>
      <c r="AO1224" s="245" t="s">
        <v>406</v>
      </c>
      <c r="AP1224" s="245" t="s">
        <v>406</v>
      </c>
    </row>
    <row r="1225" spans="1:42" x14ac:dyDescent="0.3">
      <c r="A1225" s="245">
        <v>123781</v>
      </c>
      <c r="B1225" s="245" t="s">
        <v>551</v>
      </c>
      <c r="C1225" s="245" t="s">
        <v>234</v>
      </c>
      <c r="D1225" s="245" t="s">
        <v>234</v>
      </c>
      <c r="E1225" s="245" t="s">
        <v>234</v>
      </c>
      <c r="F1225" s="245" t="s">
        <v>234</v>
      </c>
      <c r="G1225" s="245" t="s">
        <v>234</v>
      </c>
      <c r="H1225" s="245" t="s">
        <v>234</v>
      </c>
      <c r="I1225" s="245" t="s">
        <v>234</v>
      </c>
      <c r="J1225" s="245" t="s">
        <v>234</v>
      </c>
      <c r="K1225" s="245" t="s">
        <v>234</v>
      </c>
      <c r="L1225" s="245" t="s">
        <v>234</v>
      </c>
      <c r="M1225" s="245" t="s">
        <v>233</v>
      </c>
      <c r="N1225" s="245" t="s">
        <v>233</v>
      </c>
      <c r="O1225" s="245" t="s">
        <v>233</v>
      </c>
      <c r="P1225" s="245" t="s">
        <v>233</v>
      </c>
      <c r="Q1225" s="245" t="s">
        <v>233</v>
      </c>
      <c r="R1225" s="245" t="s">
        <v>406</v>
      </c>
      <c r="S1225" s="245" t="s">
        <v>406</v>
      </c>
      <c r="T1225" s="245" t="s">
        <v>406</v>
      </c>
      <c r="U1225" s="245" t="s">
        <v>406</v>
      </c>
      <c r="V1225" s="245" t="s">
        <v>406</v>
      </c>
      <c r="W1225" s="245" t="s">
        <v>406</v>
      </c>
      <c r="X1225" s="245" t="s">
        <v>406</v>
      </c>
      <c r="Y1225" s="245" t="s">
        <v>406</v>
      </c>
      <c r="Z1225" s="245" t="s">
        <v>406</v>
      </c>
      <c r="AA1225" s="245" t="s">
        <v>406</v>
      </c>
      <c r="AB1225" s="245" t="s">
        <v>406</v>
      </c>
      <c r="AC1225" s="245" t="s">
        <v>406</v>
      </c>
      <c r="AD1225" s="245" t="s">
        <v>406</v>
      </c>
      <c r="AE1225" s="245" t="s">
        <v>406</v>
      </c>
      <c r="AF1225" s="245" t="s">
        <v>406</v>
      </c>
      <c r="AG1225" s="245" t="s">
        <v>406</v>
      </c>
      <c r="AH1225" s="245" t="s">
        <v>406</v>
      </c>
      <c r="AI1225" s="245" t="s">
        <v>406</v>
      </c>
      <c r="AJ1225" s="245" t="s">
        <v>406</v>
      </c>
      <c r="AK1225" s="245" t="s">
        <v>406</v>
      </c>
      <c r="AL1225" s="245" t="s">
        <v>406</v>
      </c>
      <c r="AM1225" s="245" t="s">
        <v>406</v>
      </c>
      <c r="AN1225" s="245" t="s">
        <v>406</v>
      </c>
      <c r="AO1225" s="245" t="s">
        <v>406</v>
      </c>
      <c r="AP1225" s="245" t="s">
        <v>406</v>
      </c>
    </row>
    <row r="1226" spans="1:42" x14ac:dyDescent="0.3">
      <c r="A1226" s="245">
        <v>123783</v>
      </c>
      <c r="B1226" s="245" t="s">
        <v>551</v>
      </c>
      <c r="C1226" s="245" t="s">
        <v>234</v>
      </c>
      <c r="D1226" s="245" t="s">
        <v>234</v>
      </c>
      <c r="E1226" s="245" t="s">
        <v>234</v>
      </c>
      <c r="F1226" s="245" t="s">
        <v>234</v>
      </c>
      <c r="G1226" s="245" t="s">
        <v>234</v>
      </c>
      <c r="H1226" s="245" t="s">
        <v>234</v>
      </c>
      <c r="I1226" s="245" t="s">
        <v>234</v>
      </c>
      <c r="J1226" s="245" t="s">
        <v>234</v>
      </c>
      <c r="K1226" s="245" t="s">
        <v>234</v>
      </c>
      <c r="L1226" s="245" t="s">
        <v>234</v>
      </c>
      <c r="M1226" s="245" t="s">
        <v>233</v>
      </c>
      <c r="N1226" s="245" t="s">
        <v>233</v>
      </c>
      <c r="O1226" s="245" t="s">
        <v>233</v>
      </c>
      <c r="P1226" s="245" t="s">
        <v>233</v>
      </c>
      <c r="Q1226" s="245" t="s">
        <v>233</v>
      </c>
      <c r="R1226" s="245" t="s">
        <v>406</v>
      </c>
      <c r="S1226" s="245" t="s">
        <v>406</v>
      </c>
      <c r="T1226" s="245" t="s">
        <v>406</v>
      </c>
      <c r="U1226" s="245" t="s">
        <v>406</v>
      </c>
      <c r="V1226" s="245" t="s">
        <v>406</v>
      </c>
      <c r="W1226" s="245" t="s">
        <v>406</v>
      </c>
      <c r="X1226" s="245" t="s">
        <v>406</v>
      </c>
      <c r="Y1226" s="245" t="s">
        <v>406</v>
      </c>
      <c r="Z1226" s="245" t="s">
        <v>406</v>
      </c>
      <c r="AA1226" s="245" t="s">
        <v>406</v>
      </c>
      <c r="AB1226" s="245" t="s">
        <v>406</v>
      </c>
      <c r="AC1226" s="245" t="s">
        <v>406</v>
      </c>
      <c r="AD1226" s="245" t="s">
        <v>406</v>
      </c>
      <c r="AE1226" s="245" t="s">
        <v>406</v>
      </c>
      <c r="AF1226" s="245" t="s">
        <v>406</v>
      </c>
      <c r="AG1226" s="245" t="s">
        <v>406</v>
      </c>
      <c r="AH1226" s="245" t="s">
        <v>406</v>
      </c>
      <c r="AI1226" s="245" t="s">
        <v>406</v>
      </c>
      <c r="AJ1226" s="245" t="s">
        <v>406</v>
      </c>
      <c r="AK1226" s="245" t="s">
        <v>406</v>
      </c>
      <c r="AL1226" s="245" t="s">
        <v>406</v>
      </c>
      <c r="AM1226" s="245" t="s">
        <v>406</v>
      </c>
      <c r="AN1226" s="245" t="s">
        <v>406</v>
      </c>
      <c r="AO1226" s="245" t="s">
        <v>406</v>
      </c>
      <c r="AP1226" s="245" t="s">
        <v>406</v>
      </c>
    </row>
    <row r="1227" spans="1:42" x14ac:dyDescent="0.3">
      <c r="A1227" s="245">
        <v>123788</v>
      </c>
      <c r="B1227" s="245" t="s">
        <v>551</v>
      </c>
      <c r="C1227" s="245" t="s">
        <v>232</v>
      </c>
      <c r="D1227" s="245" t="s">
        <v>234</v>
      </c>
      <c r="E1227" s="245" t="s">
        <v>232</v>
      </c>
      <c r="F1227" s="245" t="s">
        <v>234</v>
      </c>
      <c r="G1227" s="245" t="s">
        <v>232</v>
      </c>
      <c r="H1227" s="245" t="s">
        <v>234</v>
      </c>
      <c r="I1227" s="245" t="s">
        <v>233</v>
      </c>
      <c r="J1227" s="245" t="s">
        <v>234</v>
      </c>
      <c r="K1227" s="245" t="s">
        <v>234</v>
      </c>
      <c r="L1227" s="245" t="s">
        <v>233</v>
      </c>
      <c r="M1227" s="245" t="s">
        <v>233</v>
      </c>
      <c r="N1227" s="245" t="s">
        <v>233</v>
      </c>
      <c r="O1227" s="245" t="s">
        <v>233</v>
      </c>
      <c r="P1227" s="245" t="s">
        <v>233</v>
      </c>
      <c r="Q1227" s="245" t="s">
        <v>233</v>
      </c>
      <c r="R1227" s="245" t="s">
        <v>406</v>
      </c>
      <c r="S1227" s="245" t="s">
        <v>406</v>
      </c>
      <c r="T1227" s="245" t="s">
        <v>406</v>
      </c>
      <c r="U1227" s="245" t="s">
        <v>406</v>
      </c>
      <c r="V1227" s="245" t="s">
        <v>406</v>
      </c>
      <c r="W1227" s="245" t="s">
        <v>406</v>
      </c>
      <c r="X1227" s="245" t="s">
        <v>406</v>
      </c>
      <c r="Y1227" s="245" t="s">
        <v>406</v>
      </c>
      <c r="Z1227" s="245" t="s">
        <v>406</v>
      </c>
      <c r="AA1227" s="245" t="s">
        <v>406</v>
      </c>
      <c r="AB1227" s="245" t="s">
        <v>406</v>
      </c>
      <c r="AC1227" s="245" t="s">
        <v>406</v>
      </c>
      <c r="AD1227" s="245" t="s">
        <v>406</v>
      </c>
      <c r="AE1227" s="245" t="s">
        <v>406</v>
      </c>
      <c r="AF1227" s="245" t="s">
        <v>406</v>
      </c>
      <c r="AG1227" s="245" t="s">
        <v>406</v>
      </c>
      <c r="AH1227" s="245" t="s">
        <v>406</v>
      </c>
      <c r="AI1227" s="245" t="s">
        <v>406</v>
      </c>
      <c r="AJ1227" s="245" t="s">
        <v>406</v>
      </c>
      <c r="AK1227" s="245" t="s">
        <v>406</v>
      </c>
      <c r="AL1227" s="245" t="s">
        <v>406</v>
      </c>
      <c r="AM1227" s="245" t="s">
        <v>406</v>
      </c>
      <c r="AN1227" s="245" t="s">
        <v>406</v>
      </c>
      <c r="AO1227" s="245" t="s">
        <v>406</v>
      </c>
      <c r="AP1227" s="245" t="s">
        <v>406</v>
      </c>
    </row>
    <row r="1228" spans="1:42" x14ac:dyDescent="0.3">
      <c r="A1228" s="245">
        <v>123789</v>
      </c>
      <c r="B1228" s="245" t="s">
        <v>551</v>
      </c>
      <c r="C1228" s="245" t="s">
        <v>234</v>
      </c>
      <c r="D1228" s="245" t="s">
        <v>234</v>
      </c>
      <c r="E1228" s="245" t="s">
        <v>234</v>
      </c>
      <c r="F1228" s="245" t="s">
        <v>234</v>
      </c>
      <c r="G1228" s="245" t="s">
        <v>234</v>
      </c>
      <c r="H1228" s="245" t="s">
        <v>234</v>
      </c>
      <c r="I1228" s="245" t="s">
        <v>234</v>
      </c>
      <c r="J1228" s="245" t="s">
        <v>234</v>
      </c>
      <c r="K1228" s="245" t="s">
        <v>234</v>
      </c>
      <c r="L1228" s="245" t="s">
        <v>234</v>
      </c>
      <c r="M1228" s="245" t="s">
        <v>233</v>
      </c>
      <c r="N1228" s="245" t="s">
        <v>233</v>
      </c>
      <c r="O1228" s="245" t="s">
        <v>233</v>
      </c>
      <c r="P1228" s="245" t="s">
        <v>233</v>
      </c>
      <c r="Q1228" s="245" t="s">
        <v>233</v>
      </c>
      <c r="R1228" s="245" t="s">
        <v>406</v>
      </c>
      <c r="S1228" s="245" t="s">
        <v>406</v>
      </c>
      <c r="T1228" s="245" t="s">
        <v>406</v>
      </c>
      <c r="U1228" s="245" t="s">
        <v>406</v>
      </c>
      <c r="V1228" s="245" t="s">
        <v>406</v>
      </c>
      <c r="W1228" s="245" t="s">
        <v>406</v>
      </c>
      <c r="X1228" s="245" t="s">
        <v>406</v>
      </c>
      <c r="Y1228" s="245" t="s">
        <v>406</v>
      </c>
      <c r="Z1228" s="245" t="s">
        <v>406</v>
      </c>
      <c r="AA1228" s="245" t="s">
        <v>406</v>
      </c>
      <c r="AB1228" s="245" t="s">
        <v>406</v>
      </c>
      <c r="AC1228" s="245" t="s">
        <v>406</v>
      </c>
      <c r="AD1228" s="245" t="s">
        <v>406</v>
      </c>
      <c r="AE1228" s="245" t="s">
        <v>406</v>
      </c>
      <c r="AF1228" s="245" t="s">
        <v>406</v>
      </c>
      <c r="AG1228" s="245" t="s">
        <v>406</v>
      </c>
      <c r="AH1228" s="245" t="s">
        <v>406</v>
      </c>
      <c r="AI1228" s="245" t="s">
        <v>406</v>
      </c>
      <c r="AJ1228" s="245" t="s">
        <v>406</v>
      </c>
      <c r="AK1228" s="245" t="s">
        <v>406</v>
      </c>
      <c r="AL1228" s="245" t="s">
        <v>406</v>
      </c>
      <c r="AM1228" s="245" t="s">
        <v>406</v>
      </c>
      <c r="AN1228" s="245" t="s">
        <v>406</v>
      </c>
      <c r="AO1228" s="245" t="s">
        <v>406</v>
      </c>
      <c r="AP1228" s="245" t="s">
        <v>406</v>
      </c>
    </row>
    <row r="1229" spans="1:42" x14ac:dyDescent="0.3">
      <c r="A1229" s="245">
        <v>123791</v>
      </c>
      <c r="B1229" s="245" t="s">
        <v>551</v>
      </c>
      <c r="C1229" s="245" t="s">
        <v>234</v>
      </c>
      <c r="D1229" s="245" t="s">
        <v>234</v>
      </c>
      <c r="E1229" s="245" t="s">
        <v>234</v>
      </c>
      <c r="F1229" s="245" t="s">
        <v>234</v>
      </c>
      <c r="G1229" s="245" t="s">
        <v>234</v>
      </c>
      <c r="H1229" s="245" t="s">
        <v>234</v>
      </c>
      <c r="I1229" s="245" t="s">
        <v>234</v>
      </c>
      <c r="J1229" s="245" t="s">
        <v>234</v>
      </c>
      <c r="K1229" s="245" t="s">
        <v>234</v>
      </c>
      <c r="L1229" s="245" t="s">
        <v>234</v>
      </c>
      <c r="M1229" s="245" t="s">
        <v>233</v>
      </c>
      <c r="N1229" s="245" t="s">
        <v>233</v>
      </c>
      <c r="O1229" s="245" t="s">
        <v>233</v>
      </c>
      <c r="P1229" s="245" t="s">
        <v>233</v>
      </c>
      <c r="Q1229" s="245" t="s">
        <v>233</v>
      </c>
      <c r="R1229" s="245" t="s">
        <v>406</v>
      </c>
      <c r="S1229" s="245" t="s">
        <v>406</v>
      </c>
      <c r="T1229" s="245" t="s">
        <v>406</v>
      </c>
      <c r="U1229" s="245" t="s">
        <v>406</v>
      </c>
      <c r="V1229" s="245" t="s">
        <v>406</v>
      </c>
      <c r="W1229" s="245" t="s">
        <v>406</v>
      </c>
      <c r="X1229" s="245" t="s">
        <v>406</v>
      </c>
      <c r="Y1229" s="245" t="s">
        <v>406</v>
      </c>
      <c r="Z1229" s="245" t="s">
        <v>406</v>
      </c>
      <c r="AA1229" s="245" t="s">
        <v>406</v>
      </c>
      <c r="AB1229" s="245" t="s">
        <v>406</v>
      </c>
      <c r="AC1229" s="245" t="s">
        <v>406</v>
      </c>
      <c r="AD1229" s="245" t="s">
        <v>406</v>
      </c>
      <c r="AE1229" s="245" t="s">
        <v>406</v>
      </c>
      <c r="AF1229" s="245" t="s">
        <v>406</v>
      </c>
      <c r="AG1229" s="245" t="s">
        <v>406</v>
      </c>
      <c r="AH1229" s="245" t="s">
        <v>406</v>
      </c>
      <c r="AI1229" s="245" t="s">
        <v>406</v>
      </c>
      <c r="AJ1229" s="245" t="s">
        <v>406</v>
      </c>
      <c r="AK1229" s="245" t="s">
        <v>406</v>
      </c>
      <c r="AL1229" s="245" t="s">
        <v>406</v>
      </c>
      <c r="AM1229" s="245" t="s">
        <v>406</v>
      </c>
      <c r="AN1229" s="245" t="s">
        <v>406</v>
      </c>
      <c r="AO1229" s="245" t="s">
        <v>406</v>
      </c>
      <c r="AP1229" s="245" t="s">
        <v>406</v>
      </c>
    </row>
    <row r="1230" spans="1:42" x14ac:dyDescent="0.3">
      <c r="A1230" s="245">
        <v>123793</v>
      </c>
      <c r="B1230" s="245" t="s">
        <v>551</v>
      </c>
      <c r="C1230" s="245" t="s">
        <v>234</v>
      </c>
      <c r="D1230" s="245" t="s">
        <v>234</v>
      </c>
      <c r="E1230" s="245" t="s">
        <v>232</v>
      </c>
      <c r="F1230" s="245" t="s">
        <v>234</v>
      </c>
      <c r="G1230" s="245" t="s">
        <v>234</v>
      </c>
      <c r="H1230" s="245" t="s">
        <v>234</v>
      </c>
      <c r="I1230" s="245" t="s">
        <v>234</v>
      </c>
      <c r="J1230" s="245" t="s">
        <v>234</v>
      </c>
      <c r="K1230" s="245" t="s">
        <v>234</v>
      </c>
      <c r="L1230" s="245" t="s">
        <v>234</v>
      </c>
      <c r="M1230" s="245" t="s">
        <v>233</v>
      </c>
      <c r="N1230" s="245" t="s">
        <v>233</v>
      </c>
      <c r="O1230" s="245" t="s">
        <v>233</v>
      </c>
      <c r="P1230" s="245" t="s">
        <v>233</v>
      </c>
      <c r="Q1230" s="245" t="s">
        <v>233</v>
      </c>
      <c r="R1230" s="245" t="s">
        <v>406</v>
      </c>
      <c r="S1230" s="245" t="s">
        <v>406</v>
      </c>
      <c r="T1230" s="245" t="s">
        <v>406</v>
      </c>
      <c r="U1230" s="245" t="s">
        <v>406</v>
      </c>
      <c r="V1230" s="245" t="s">
        <v>406</v>
      </c>
      <c r="W1230" s="245" t="s">
        <v>406</v>
      </c>
      <c r="X1230" s="245" t="s">
        <v>406</v>
      </c>
      <c r="Y1230" s="245" t="s">
        <v>406</v>
      </c>
      <c r="Z1230" s="245" t="s">
        <v>406</v>
      </c>
      <c r="AA1230" s="245" t="s">
        <v>406</v>
      </c>
      <c r="AB1230" s="245" t="s">
        <v>406</v>
      </c>
      <c r="AC1230" s="245" t="s">
        <v>406</v>
      </c>
      <c r="AD1230" s="245" t="s">
        <v>406</v>
      </c>
      <c r="AE1230" s="245" t="s">
        <v>406</v>
      </c>
      <c r="AF1230" s="245" t="s">
        <v>406</v>
      </c>
      <c r="AG1230" s="245" t="s">
        <v>406</v>
      </c>
      <c r="AH1230" s="245" t="s">
        <v>406</v>
      </c>
      <c r="AI1230" s="245" t="s">
        <v>406</v>
      </c>
      <c r="AJ1230" s="245" t="s">
        <v>406</v>
      </c>
      <c r="AK1230" s="245" t="s">
        <v>406</v>
      </c>
      <c r="AL1230" s="245" t="s">
        <v>406</v>
      </c>
      <c r="AM1230" s="245" t="s">
        <v>406</v>
      </c>
      <c r="AN1230" s="245" t="s">
        <v>406</v>
      </c>
      <c r="AO1230" s="245" t="s">
        <v>406</v>
      </c>
      <c r="AP1230" s="245" t="s">
        <v>406</v>
      </c>
    </row>
    <row r="1231" spans="1:42" x14ac:dyDescent="0.3">
      <c r="A1231" s="245">
        <v>123796</v>
      </c>
      <c r="B1231" s="245" t="s">
        <v>551</v>
      </c>
      <c r="C1231" s="245" t="s">
        <v>234</v>
      </c>
      <c r="D1231" s="245" t="s">
        <v>234</v>
      </c>
      <c r="E1231" s="245" t="s">
        <v>234</v>
      </c>
      <c r="F1231" s="245" t="s">
        <v>234</v>
      </c>
      <c r="G1231" s="245" t="s">
        <v>234</v>
      </c>
      <c r="H1231" s="245" t="s">
        <v>234</v>
      </c>
      <c r="I1231" s="245" t="s">
        <v>234</v>
      </c>
      <c r="J1231" s="245" t="s">
        <v>234</v>
      </c>
      <c r="K1231" s="245" t="s">
        <v>234</v>
      </c>
      <c r="L1231" s="245" t="s">
        <v>234</v>
      </c>
      <c r="M1231" s="245" t="s">
        <v>233</v>
      </c>
      <c r="N1231" s="245" t="s">
        <v>233</v>
      </c>
      <c r="O1231" s="245" t="s">
        <v>233</v>
      </c>
      <c r="P1231" s="245" t="s">
        <v>233</v>
      </c>
      <c r="Q1231" s="245" t="s">
        <v>233</v>
      </c>
      <c r="R1231" s="245" t="s">
        <v>406</v>
      </c>
      <c r="S1231" s="245" t="s">
        <v>406</v>
      </c>
      <c r="T1231" s="245" t="s">
        <v>406</v>
      </c>
      <c r="U1231" s="245" t="s">
        <v>406</v>
      </c>
      <c r="V1231" s="245" t="s">
        <v>406</v>
      </c>
      <c r="W1231" s="245" t="s">
        <v>406</v>
      </c>
      <c r="X1231" s="245" t="s">
        <v>406</v>
      </c>
      <c r="Y1231" s="245" t="s">
        <v>406</v>
      </c>
      <c r="Z1231" s="245" t="s">
        <v>406</v>
      </c>
      <c r="AA1231" s="245" t="s">
        <v>406</v>
      </c>
      <c r="AB1231" s="245" t="s">
        <v>406</v>
      </c>
      <c r="AC1231" s="245" t="s">
        <v>406</v>
      </c>
      <c r="AD1231" s="245" t="s">
        <v>406</v>
      </c>
      <c r="AE1231" s="245" t="s">
        <v>406</v>
      </c>
      <c r="AF1231" s="245" t="s">
        <v>406</v>
      </c>
      <c r="AG1231" s="245" t="s">
        <v>406</v>
      </c>
      <c r="AH1231" s="245" t="s">
        <v>406</v>
      </c>
      <c r="AI1231" s="245" t="s">
        <v>406</v>
      </c>
      <c r="AJ1231" s="245" t="s">
        <v>406</v>
      </c>
      <c r="AK1231" s="245" t="s">
        <v>406</v>
      </c>
      <c r="AL1231" s="245" t="s">
        <v>406</v>
      </c>
      <c r="AM1231" s="245" t="s">
        <v>406</v>
      </c>
      <c r="AN1231" s="245" t="s">
        <v>406</v>
      </c>
      <c r="AO1231" s="245" t="s">
        <v>406</v>
      </c>
      <c r="AP1231" s="245" t="s">
        <v>406</v>
      </c>
    </row>
    <row r="1232" spans="1:42" x14ac:dyDescent="0.3">
      <c r="A1232" s="245">
        <v>123798</v>
      </c>
      <c r="B1232" s="245" t="s">
        <v>551</v>
      </c>
      <c r="C1232" s="245" t="s">
        <v>234</v>
      </c>
      <c r="D1232" s="245" t="s">
        <v>234</v>
      </c>
      <c r="E1232" s="245" t="s">
        <v>234</v>
      </c>
      <c r="F1232" s="245" t="s">
        <v>234</v>
      </c>
      <c r="G1232" s="245" t="s">
        <v>232</v>
      </c>
      <c r="H1232" s="245" t="s">
        <v>234</v>
      </c>
      <c r="I1232" s="245" t="s">
        <v>234</v>
      </c>
      <c r="J1232" s="245" t="s">
        <v>234</v>
      </c>
      <c r="K1232" s="245" t="s">
        <v>234</v>
      </c>
      <c r="L1232" s="245" t="s">
        <v>234</v>
      </c>
      <c r="M1232" s="245" t="s">
        <v>233</v>
      </c>
      <c r="N1232" s="245" t="s">
        <v>233</v>
      </c>
      <c r="O1232" s="245" t="s">
        <v>233</v>
      </c>
      <c r="P1232" s="245" t="s">
        <v>233</v>
      </c>
      <c r="Q1232" s="245" t="s">
        <v>233</v>
      </c>
      <c r="R1232" s="245" t="s">
        <v>406</v>
      </c>
      <c r="S1232" s="245" t="s">
        <v>406</v>
      </c>
      <c r="T1232" s="245" t="s">
        <v>406</v>
      </c>
      <c r="U1232" s="245" t="s">
        <v>406</v>
      </c>
      <c r="V1232" s="245" t="s">
        <v>406</v>
      </c>
      <c r="W1232" s="245" t="s">
        <v>406</v>
      </c>
      <c r="X1232" s="245" t="s">
        <v>406</v>
      </c>
      <c r="Y1232" s="245" t="s">
        <v>406</v>
      </c>
      <c r="Z1232" s="245" t="s">
        <v>406</v>
      </c>
      <c r="AA1232" s="245" t="s">
        <v>406</v>
      </c>
      <c r="AB1232" s="245" t="s">
        <v>406</v>
      </c>
      <c r="AC1232" s="245" t="s">
        <v>406</v>
      </c>
      <c r="AD1232" s="245" t="s">
        <v>406</v>
      </c>
      <c r="AE1232" s="245" t="s">
        <v>406</v>
      </c>
      <c r="AF1232" s="245" t="s">
        <v>406</v>
      </c>
      <c r="AG1232" s="245" t="s">
        <v>406</v>
      </c>
      <c r="AH1232" s="245" t="s">
        <v>406</v>
      </c>
      <c r="AI1232" s="245" t="s">
        <v>406</v>
      </c>
      <c r="AJ1232" s="245" t="s">
        <v>406</v>
      </c>
      <c r="AK1232" s="245" t="s">
        <v>406</v>
      </c>
      <c r="AL1232" s="245" t="s">
        <v>406</v>
      </c>
      <c r="AM1232" s="245" t="s">
        <v>406</v>
      </c>
      <c r="AN1232" s="245" t="s">
        <v>406</v>
      </c>
      <c r="AO1232" s="245" t="s">
        <v>406</v>
      </c>
      <c r="AP1232" s="245" t="s">
        <v>406</v>
      </c>
    </row>
    <row r="1233" spans="1:42" x14ac:dyDescent="0.3">
      <c r="A1233" s="245">
        <v>123799</v>
      </c>
      <c r="B1233" s="245" t="s">
        <v>551</v>
      </c>
      <c r="C1233" s="245" t="s">
        <v>234</v>
      </c>
      <c r="D1233" s="245" t="s">
        <v>234</v>
      </c>
      <c r="E1233" s="245" t="s">
        <v>234</v>
      </c>
      <c r="F1233" s="245" t="s">
        <v>234</v>
      </c>
      <c r="G1233" s="245" t="s">
        <v>234</v>
      </c>
      <c r="H1233" s="245" t="s">
        <v>234</v>
      </c>
      <c r="I1233" s="245" t="s">
        <v>234</v>
      </c>
      <c r="J1233" s="245" t="s">
        <v>234</v>
      </c>
      <c r="K1233" s="245" t="s">
        <v>234</v>
      </c>
      <c r="L1233" s="245" t="s">
        <v>233</v>
      </c>
      <c r="M1233" s="245" t="s">
        <v>233</v>
      </c>
      <c r="N1233" s="245" t="s">
        <v>233</v>
      </c>
      <c r="O1233" s="245" t="s">
        <v>233</v>
      </c>
      <c r="P1233" s="245" t="s">
        <v>233</v>
      </c>
      <c r="Q1233" s="245" t="s">
        <v>233</v>
      </c>
      <c r="R1233" s="245" t="s">
        <v>406</v>
      </c>
      <c r="S1233" s="245" t="s">
        <v>406</v>
      </c>
      <c r="T1233" s="245" t="s">
        <v>406</v>
      </c>
      <c r="U1233" s="245" t="s">
        <v>406</v>
      </c>
      <c r="V1233" s="245" t="s">
        <v>406</v>
      </c>
      <c r="W1233" s="245" t="s">
        <v>406</v>
      </c>
      <c r="X1233" s="245" t="s">
        <v>406</v>
      </c>
      <c r="Y1233" s="245" t="s">
        <v>406</v>
      </c>
      <c r="Z1233" s="245" t="s">
        <v>406</v>
      </c>
      <c r="AA1233" s="245" t="s">
        <v>406</v>
      </c>
      <c r="AB1233" s="245" t="s">
        <v>406</v>
      </c>
      <c r="AC1233" s="245" t="s">
        <v>406</v>
      </c>
      <c r="AD1233" s="245" t="s">
        <v>406</v>
      </c>
      <c r="AE1233" s="245" t="s">
        <v>406</v>
      </c>
      <c r="AF1233" s="245" t="s">
        <v>406</v>
      </c>
      <c r="AG1233" s="245" t="s">
        <v>406</v>
      </c>
      <c r="AH1233" s="245" t="s">
        <v>406</v>
      </c>
      <c r="AI1233" s="245" t="s">
        <v>406</v>
      </c>
      <c r="AJ1233" s="245" t="s">
        <v>406</v>
      </c>
      <c r="AK1233" s="245" t="s">
        <v>406</v>
      </c>
      <c r="AL1233" s="245" t="s">
        <v>406</v>
      </c>
      <c r="AM1233" s="245" t="s">
        <v>406</v>
      </c>
      <c r="AN1233" s="245" t="s">
        <v>406</v>
      </c>
      <c r="AO1233" s="245" t="s">
        <v>406</v>
      </c>
      <c r="AP1233" s="245" t="s">
        <v>406</v>
      </c>
    </row>
    <row r="1234" spans="1:42" x14ac:dyDescent="0.3">
      <c r="A1234" s="245">
        <v>123800</v>
      </c>
      <c r="B1234" s="245" t="s">
        <v>551</v>
      </c>
      <c r="C1234" s="245" t="s">
        <v>234</v>
      </c>
      <c r="D1234" s="245" t="s">
        <v>234</v>
      </c>
      <c r="E1234" s="245" t="s">
        <v>234</v>
      </c>
      <c r="F1234" s="245" t="s">
        <v>234</v>
      </c>
      <c r="G1234" s="245" t="s">
        <v>234</v>
      </c>
      <c r="H1234" s="245" t="s">
        <v>234</v>
      </c>
      <c r="I1234" s="245" t="s">
        <v>234</v>
      </c>
      <c r="J1234" s="245" t="s">
        <v>234</v>
      </c>
      <c r="K1234" s="245" t="s">
        <v>234</v>
      </c>
      <c r="L1234" s="245" t="s">
        <v>234</v>
      </c>
      <c r="M1234" s="245" t="s">
        <v>233</v>
      </c>
      <c r="N1234" s="245" t="s">
        <v>233</v>
      </c>
      <c r="O1234" s="245" t="s">
        <v>233</v>
      </c>
      <c r="P1234" s="245" t="s">
        <v>233</v>
      </c>
      <c r="Q1234" s="245" t="s">
        <v>233</v>
      </c>
      <c r="R1234" s="245" t="s">
        <v>406</v>
      </c>
      <c r="S1234" s="245" t="s">
        <v>406</v>
      </c>
      <c r="T1234" s="245" t="s">
        <v>406</v>
      </c>
      <c r="U1234" s="245" t="s">
        <v>406</v>
      </c>
      <c r="V1234" s="245" t="s">
        <v>406</v>
      </c>
      <c r="W1234" s="245" t="s">
        <v>406</v>
      </c>
      <c r="X1234" s="245" t="s">
        <v>406</v>
      </c>
      <c r="Y1234" s="245" t="s">
        <v>406</v>
      </c>
      <c r="Z1234" s="245" t="s">
        <v>406</v>
      </c>
      <c r="AA1234" s="245" t="s">
        <v>406</v>
      </c>
      <c r="AB1234" s="245" t="s">
        <v>406</v>
      </c>
      <c r="AC1234" s="245" t="s">
        <v>406</v>
      </c>
      <c r="AD1234" s="245" t="s">
        <v>406</v>
      </c>
      <c r="AE1234" s="245" t="s">
        <v>406</v>
      </c>
      <c r="AF1234" s="245" t="s">
        <v>406</v>
      </c>
      <c r="AG1234" s="245" t="s">
        <v>406</v>
      </c>
      <c r="AH1234" s="245" t="s">
        <v>406</v>
      </c>
      <c r="AI1234" s="245" t="s">
        <v>406</v>
      </c>
      <c r="AJ1234" s="245" t="s">
        <v>406</v>
      </c>
      <c r="AK1234" s="245" t="s">
        <v>406</v>
      </c>
      <c r="AL1234" s="245" t="s">
        <v>406</v>
      </c>
      <c r="AM1234" s="245" t="s">
        <v>406</v>
      </c>
      <c r="AN1234" s="245" t="s">
        <v>406</v>
      </c>
      <c r="AO1234" s="245" t="s">
        <v>406</v>
      </c>
      <c r="AP1234" s="245" t="s">
        <v>406</v>
      </c>
    </row>
    <row r="1235" spans="1:42" x14ac:dyDescent="0.3">
      <c r="A1235" s="245">
        <v>123801</v>
      </c>
      <c r="B1235" s="245" t="s">
        <v>551</v>
      </c>
      <c r="C1235" s="245" t="s">
        <v>234</v>
      </c>
      <c r="D1235" s="245" t="s">
        <v>234</v>
      </c>
      <c r="E1235" s="245" t="s">
        <v>234</v>
      </c>
      <c r="F1235" s="245" t="s">
        <v>234</v>
      </c>
      <c r="G1235" s="245" t="s">
        <v>234</v>
      </c>
      <c r="H1235" s="245" t="s">
        <v>234</v>
      </c>
      <c r="I1235" s="245" t="s">
        <v>234</v>
      </c>
      <c r="J1235" s="245" t="s">
        <v>234</v>
      </c>
      <c r="K1235" s="245" t="s">
        <v>234</v>
      </c>
      <c r="L1235" s="245" t="s">
        <v>234</v>
      </c>
      <c r="M1235" s="245" t="s">
        <v>233</v>
      </c>
      <c r="N1235" s="245" t="s">
        <v>233</v>
      </c>
      <c r="O1235" s="245" t="s">
        <v>233</v>
      </c>
      <c r="P1235" s="245" t="s">
        <v>233</v>
      </c>
      <c r="Q1235" s="245" t="s">
        <v>233</v>
      </c>
      <c r="R1235" s="245" t="s">
        <v>406</v>
      </c>
      <c r="S1235" s="245" t="s">
        <v>406</v>
      </c>
      <c r="T1235" s="245" t="s">
        <v>406</v>
      </c>
      <c r="U1235" s="245" t="s">
        <v>406</v>
      </c>
      <c r="V1235" s="245" t="s">
        <v>406</v>
      </c>
      <c r="W1235" s="245" t="s">
        <v>406</v>
      </c>
      <c r="X1235" s="245" t="s">
        <v>406</v>
      </c>
      <c r="Y1235" s="245" t="s">
        <v>406</v>
      </c>
      <c r="Z1235" s="245" t="s">
        <v>406</v>
      </c>
      <c r="AA1235" s="245" t="s">
        <v>406</v>
      </c>
      <c r="AB1235" s="245" t="s">
        <v>406</v>
      </c>
      <c r="AC1235" s="245" t="s">
        <v>406</v>
      </c>
      <c r="AD1235" s="245" t="s">
        <v>406</v>
      </c>
      <c r="AE1235" s="245" t="s">
        <v>406</v>
      </c>
      <c r="AF1235" s="245" t="s">
        <v>406</v>
      </c>
      <c r="AG1235" s="245" t="s">
        <v>406</v>
      </c>
      <c r="AH1235" s="245" t="s">
        <v>406</v>
      </c>
      <c r="AI1235" s="245" t="s">
        <v>406</v>
      </c>
      <c r="AJ1235" s="245" t="s">
        <v>406</v>
      </c>
      <c r="AK1235" s="245" t="s">
        <v>406</v>
      </c>
      <c r="AL1235" s="245" t="s">
        <v>406</v>
      </c>
      <c r="AM1235" s="245" t="s">
        <v>406</v>
      </c>
      <c r="AN1235" s="245" t="s">
        <v>406</v>
      </c>
      <c r="AO1235" s="245" t="s">
        <v>406</v>
      </c>
      <c r="AP1235" s="245" t="s">
        <v>406</v>
      </c>
    </row>
    <row r="1236" spans="1:42" x14ac:dyDescent="0.3">
      <c r="A1236" s="245">
        <v>123806</v>
      </c>
      <c r="B1236" s="245" t="s">
        <v>551</v>
      </c>
      <c r="C1236" s="245" t="s">
        <v>234</v>
      </c>
      <c r="D1236" s="245" t="s">
        <v>234</v>
      </c>
      <c r="E1236" s="245" t="s">
        <v>232</v>
      </c>
      <c r="F1236" s="245" t="s">
        <v>234</v>
      </c>
      <c r="G1236" s="245" t="s">
        <v>234</v>
      </c>
      <c r="H1236" s="245" t="s">
        <v>234</v>
      </c>
      <c r="I1236" s="245" t="s">
        <v>234</v>
      </c>
      <c r="J1236" s="245" t="s">
        <v>234</v>
      </c>
      <c r="K1236" s="245" t="s">
        <v>234</v>
      </c>
      <c r="L1236" s="245" t="s">
        <v>234</v>
      </c>
      <c r="M1236" s="245" t="s">
        <v>233</v>
      </c>
      <c r="N1236" s="245" t="s">
        <v>233</v>
      </c>
      <c r="O1236" s="245" t="s">
        <v>233</v>
      </c>
      <c r="P1236" s="245" t="s">
        <v>233</v>
      </c>
      <c r="Q1236" s="245" t="s">
        <v>233</v>
      </c>
      <c r="R1236" s="245" t="s">
        <v>406</v>
      </c>
      <c r="S1236" s="245" t="s">
        <v>406</v>
      </c>
      <c r="T1236" s="245" t="s">
        <v>406</v>
      </c>
      <c r="U1236" s="245" t="s">
        <v>406</v>
      </c>
      <c r="V1236" s="245" t="s">
        <v>406</v>
      </c>
      <c r="W1236" s="245" t="s">
        <v>406</v>
      </c>
      <c r="X1236" s="245" t="s">
        <v>406</v>
      </c>
      <c r="Y1236" s="245" t="s">
        <v>406</v>
      </c>
      <c r="Z1236" s="245" t="s">
        <v>406</v>
      </c>
      <c r="AA1236" s="245" t="s">
        <v>406</v>
      </c>
      <c r="AB1236" s="245" t="s">
        <v>406</v>
      </c>
      <c r="AC1236" s="245" t="s">
        <v>406</v>
      </c>
      <c r="AD1236" s="245" t="s">
        <v>406</v>
      </c>
      <c r="AE1236" s="245" t="s">
        <v>406</v>
      </c>
      <c r="AF1236" s="245" t="s">
        <v>406</v>
      </c>
      <c r="AG1236" s="245" t="s">
        <v>406</v>
      </c>
      <c r="AH1236" s="245" t="s">
        <v>406</v>
      </c>
      <c r="AI1236" s="245" t="s">
        <v>406</v>
      </c>
      <c r="AJ1236" s="245" t="s">
        <v>406</v>
      </c>
      <c r="AK1236" s="245" t="s">
        <v>406</v>
      </c>
      <c r="AL1236" s="245" t="s">
        <v>406</v>
      </c>
      <c r="AM1236" s="245" t="s">
        <v>406</v>
      </c>
      <c r="AN1236" s="245" t="s">
        <v>406</v>
      </c>
      <c r="AO1236" s="245" t="s">
        <v>406</v>
      </c>
      <c r="AP1236" s="245" t="s">
        <v>406</v>
      </c>
    </row>
    <row r="1237" spans="1:42" x14ac:dyDescent="0.3">
      <c r="A1237" s="245">
        <v>123808</v>
      </c>
      <c r="B1237" s="245" t="s">
        <v>551</v>
      </c>
      <c r="C1237" s="245" t="s">
        <v>234</v>
      </c>
      <c r="D1237" s="245" t="s">
        <v>234</v>
      </c>
      <c r="E1237" s="245" t="s">
        <v>234</v>
      </c>
      <c r="F1237" s="245" t="s">
        <v>234</v>
      </c>
      <c r="G1237" s="245" t="s">
        <v>234</v>
      </c>
      <c r="H1237" s="245" t="s">
        <v>233</v>
      </c>
      <c r="I1237" s="245" t="s">
        <v>234</v>
      </c>
      <c r="J1237" s="245" t="s">
        <v>234</v>
      </c>
      <c r="K1237" s="245" t="s">
        <v>234</v>
      </c>
      <c r="L1237" s="245" t="s">
        <v>234</v>
      </c>
      <c r="M1237" s="245" t="s">
        <v>233</v>
      </c>
      <c r="N1237" s="245" t="s">
        <v>233</v>
      </c>
      <c r="O1237" s="245" t="s">
        <v>233</v>
      </c>
      <c r="P1237" s="245" t="s">
        <v>233</v>
      </c>
      <c r="Q1237" s="245" t="s">
        <v>233</v>
      </c>
      <c r="R1237" s="245" t="s">
        <v>406</v>
      </c>
      <c r="S1237" s="245" t="s">
        <v>406</v>
      </c>
      <c r="T1237" s="245" t="s">
        <v>406</v>
      </c>
      <c r="U1237" s="245" t="s">
        <v>406</v>
      </c>
      <c r="V1237" s="245" t="s">
        <v>406</v>
      </c>
      <c r="W1237" s="245" t="s">
        <v>406</v>
      </c>
      <c r="X1237" s="245" t="s">
        <v>406</v>
      </c>
      <c r="Y1237" s="245" t="s">
        <v>406</v>
      </c>
      <c r="Z1237" s="245" t="s">
        <v>406</v>
      </c>
      <c r="AA1237" s="245" t="s">
        <v>406</v>
      </c>
      <c r="AB1237" s="245" t="s">
        <v>406</v>
      </c>
      <c r="AC1237" s="245" t="s">
        <v>406</v>
      </c>
      <c r="AD1237" s="245" t="s">
        <v>406</v>
      </c>
      <c r="AE1237" s="245" t="s">
        <v>406</v>
      </c>
      <c r="AF1237" s="245" t="s">
        <v>406</v>
      </c>
      <c r="AG1237" s="245" t="s">
        <v>406</v>
      </c>
      <c r="AH1237" s="245" t="s">
        <v>406</v>
      </c>
      <c r="AI1237" s="245" t="s">
        <v>406</v>
      </c>
      <c r="AJ1237" s="245" t="s">
        <v>406</v>
      </c>
      <c r="AK1237" s="245" t="s">
        <v>406</v>
      </c>
      <c r="AL1237" s="245" t="s">
        <v>406</v>
      </c>
      <c r="AM1237" s="245" t="s">
        <v>406</v>
      </c>
      <c r="AN1237" s="245" t="s">
        <v>406</v>
      </c>
      <c r="AO1237" s="245" t="s">
        <v>406</v>
      </c>
      <c r="AP1237" s="245" t="s">
        <v>406</v>
      </c>
    </row>
    <row r="1238" spans="1:42" x14ac:dyDescent="0.3">
      <c r="A1238" s="245">
        <v>123817</v>
      </c>
      <c r="B1238" s="245" t="s">
        <v>551</v>
      </c>
      <c r="C1238" s="245" t="s">
        <v>234</v>
      </c>
      <c r="D1238" s="245" t="s">
        <v>234</v>
      </c>
      <c r="E1238" s="245" t="s">
        <v>234</v>
      </c>
      <c r="F1238" s="245" t="s">
        <v>234</v>
      </c>
      <c r="G1238" s="245" t="s">
        <v>234</v>
      </c>
      <c r="H1238" s="245" t="s">
        <v>234</v>
      </c>
      <c r="I1238" s="245" t="s">
        <v>234</v>
      </c>
      <c r="J1238" s="245" t="s">
        <v>234</v>
      </c>
      <c r="K1238" s="245" t="s">
        <v>234</v>
      </c>
      <c r="L1238" s="245" t="s">
        <v>234</v>
      </c>
      <c r="M1238" s="245" t="s">
        <v>233</v>
      </c>
      <c r="N1238" s="245" t="s">
        <v>233</v>
      </c>
      <c r="O1238" s="245" t="s">
        <v>233</v>
      </c>
      <c r="P1238" s="245" t="s">
        <v>233</v>
      </c>
      <c r="Q1238" s="245" t="s">
        <v>233</v>
      </c>
      <c r="R1238" s="245" t="s">
        <v>406</v>
      </c>
      <c r="S1238" s="245" t="s">
        <v>406</v>
      </c>
      <c r="T1238" s="245" t="s">
        <v>406</v>
      </c>
      <c r="U1238" s="245" t="s">
        <v>406</v>
      </c>
      <c r="V1238" s="245" t="s">
        <v>406</v>
      </c>
      <c r="W1238" s="245" t="s">
        <v>406</v>
      </c>
      <c r="X1238" s="245" t="s">
        <v>406</v>
      </c>
      <c r="Y1238" s="245" t="s">
        <v>406</v>
      </c>
      <c r="Z1238" s="245" t="s">
        <v>406</v>
      </c>
      <c r="AA1238" s="245" t="s">
        <v>406</v>
      </c>
      <c r="AB1238" s="245" t="s">
        <v>406</v>
      </c>
      <c r="AC1238" s="245" t="s">
        <v>406</v>
      </c>
      <c r="AD1238" s="245" t="s">
        <v>406</v>
      </c>
      <c r="AE1238" s="245" t="s">
        <v>406</v>
      </c>
      <c r="AF1238" s="245" t="s">
        <v>406</v>
      </c>
      <c r="AG1238" s="245" t="s">
        <v>406</v>
      </c>
      <c r="AH1238" s="245" t="s">
        <v>406</v>
      </c>
      <c r="AI1238" s="245" t="s">
        <v>406</v>
      </c>
      <c r="AJ1238" s="245" t="s">
        <v>406</v>
      </c>
      <c r="AK1238" s="245" t="s">
        <v>406</v>
      </c>
      <c r="AL1238" s="245" t="s">
        <v>406</v>
      </c>
      <c r="AM1238" s="245" t="s">
        <v>406</v>
      </c>
      <c r="AN1238" s="245" t="s">
        <v>406</v>
      </c>
      <c r="AO1238" s="245" t="s">
        <v>406</v>
      </c>
      <c r="AP1238" s="245" t="s">
        <v>406</v>
      </c>
    </row>
    <row r="1239" spans="1:42" x14ac:dyDescent="0.3">
      <c r="A1239" s="245">
        <v>123819</v>
      </c>
      <c r="B1239" s="245" t="s">
        <v>551</v>
      </c>
      <c r="C1239" s="245" t="s">
        <v>234</v>
      </c>
      <c r="D1239" s="245" t="s">
        <v>234</v>
      </c>
      <c r="E1239" s="245" t="s">
        <v>234</v>
      </c>
      <c r="F1239" s="245" t="s">
        <v>234</v>
      </c>
      <c r="G1239" s="245" t="s">
        <v>234</v>
      </c>
      <c r="H1239" s="245" t="s">
        <v>234</v>
      </c>
      <c r="I1239" s="245" t="s">
        <v>234</v>
      </c>
      <c r="J1239" s="245" t="s">
        <v>234</v>
      </c>
      <c r="K1239" s="245" t="s">
        <v>234</v>
      </c>
      <c r="L1239" s="245" t="s">
        <v>234</v>
      </c>
      <c r="M1239" s="245" t="s">
        <v>233</v>
      </c>
      <c r="N1239" s="245" t="s">
        <v>233</v>
      </c>
      <c r="O1239" s="245" t="s">
        <v>233</v>
      </c>
      <c r="P1239" s="245" t="s">
        <v>233</v>
      </c>
      <c r="Q1239" s="245" t="s">
        <v>233</v>
      </c>
      <c r="R1239" s="245" t="s">
        <v>406</v>
      </c>
      <c r="S1239" s="245" t="s">
        <v>406</v>
      </c>
      <c r="T1239" s="245" t="s">
        <v>406</v>
      </c>
      <c r="U1239" s="245" t="s">
        <v>406</v>
      </c>
      <c r="V1239" s="245" t="s">
        <v>406</v>
      </c>
      <c r="W1239" s="245" t="s">
        <v>406</v>
      </c>
      <c r="X1239" s="245" t="s">
        <v>406</v>
      </c>
      <c r="Y1239" s="245" t="s">
        <v>406</v>
      </c>
      <c r="Z1239" s="245" t="s">
        <v>406</v>
      </c>
      <c r="AA1239" s="245" t="s">
        <v>406</v>
      </c>
      <c r="AB1239" s="245" t="s">
        <v>406</v>
      </c>
      <c r="AC1239" s="245" t="s">
        <v>406</v>
      </c>
      <c r="AD1239" s="245" t="s">
        <v>406</v>
      </c>
      <c r="AE1239" s="245" t="s">
        <v>406</v>
      </c>
      <c r="AF1239" s="245" t="s">
        <v>406</v>
      </c>
      <c r="AG1239" s="245" t="s">
        <v>406</v>
      </c>
      <c r="AH1239" s="245" t="s">
        <v>406</v>
      </c>
      <c r="AI1239" s="245" t="s">
        <v>406</v>
      </c>
      <c r="AJ1239" s="245" t="s">
        <v>406</v>
      </c>
      <c r="AK1239" s="245" t="s">
        <v>406</v>
      </c>
      <c r="AL1239" s="245" t="s">
        <v>406</v>
      </c>
      <c r="AM1239" s="245" t="s">
        <v>406</v>
      </c>
      <c r="AN1239" s="245" t="s">
        <v>406</v>
      </c>
      <c r="AO1239" s="245" t="s">
        <v>406</v>
      </c>
      <c r="AP1239" s="245" t="s">
        <v>406</v>
      </c>
    </row>
    <row r="1240" spans="1:42" x14ac:dyDescent="0.3">
      <c r="A1240" s="245">
        <v>123824</v>
      </c>
      <c r="B1240" s="245" t="s">
        <v>551</v>
      </c>
      <c r="C1240" s="245" t="s">
        <v>234</v>
      </c>
      <c r="D1240" s="245" t="s">
        <v>234</v>
      </c>
      <c r="E1240" s="245" t="s">
        <v>234</v>
      </c>
      <c r="F1240" s="245" t="s">
        <v>234</v>
      </c>
      <c r="G1240" s="245" t="s">
        <v>234</v>
      </c>
      <c r="H1240" s="245" t="s">
        <v>234</v>
      </c>
      <c r="I1240" s="245" t="s">
        <v>234</v>
      </c>
      <c r="J1240" s="245" t="s">
        <v>234</v>
      </c>
      <c r="K1240" s="245" t="s">
        <v>234</v>
      </c>
      <c r="L1240" s="245" t="s">
        <v>234</v>
      </c>
      <c r="M1240" s="245" t="s">
        <v>233</v>
      </c>
      <c r="N1240" s="245" t="s">
        <v>233</v>
      </c>
      <c r="O1240" s="245" t="s">
        <v>233</v>
      </c>
      <c r="P1240" s="245" t="s">
        <v>233</v>
      </c>
      <c r="Q1240" s="245" t="s">
        <v>233</v>
      </c>
      <c r="R1240" s="245" t="s">
        <v>406</v>
      </c>
      <c r="S1240" s="245" t="s">
        <v>406</v>
      </c>
      <c r="T1240" s="245" t="s">
        <v>406</v>
      </c>
      <c r="U1240" s="245" t="s">
        <v>406</v>
      </c>
      <c r="V1240" s="245" t="s">
        <v>406</v>
      </c>
      <c r="W1240" s="245" t="s">
        <v>406</v>
      </c>
      <c r="X1240" s="245" t="s">
        <v>406</v>
      </c>
      <c r="Y1240" s="245" t="s">
        <v>406</v>
      </c>
      <c r="Z1240" s="245" t="s">
        <v>406</v>
      </c>
      <c r="AA1240" s="245" t="s">
        <v>406</v>
      </c>
      <c r="AB1240" s="245" t="s">
        <v>406</v>
      </c>
      <c r="AC1240" s="245" t="s">
        <v>406</v>
      </c>
      <c r="AD1240" s="245" t="s">
        <v>406</v>
      </c>
      <c r="AE1240" s="245" t="s">
        <v>406</v>
      </c>
      <c r="AF1240" s="245" t="s">
        <v>406</v>
      </c>
      <c r="AG1240" s="245" t="s">
        <v>406</v>
      </c>
      <c r="AH1240" s="245" t="s">
        <v>406</v>
      </c>
      <c r="AI1240" s="245" t="s">
        <v>406</v>
      </c>
      <c r="AJ1240" s="245" t="s">
        <v>406</v>
      </c>
      <c r="AK1240" s="245" t="s">
        <v>406</v>
      </c>
      <c r="AL1240" s="245" t="s">
        <v>406</v>
      </c>
      <c r="AM1240" s="245" t="s">
        <v>406</v>
      </c>
      <c r="AN1240" s="245" t="s">
        <v>406</v>
      </c>
      <c r="AO1240" s="245" t="s">
        <v>406</v>
      </c>
      <c r="AP1240" s="245" t="s">
        <v>406</v>
      </c>
    </row>
    <row r="1241" spans="1:42" x14ac:dyDescent="0.3">
      <c r="A1241" s="245">
        <v>123825</v>
      </c>
      <c r="B1241" s="245" t="s">
        <v>551</v>
      </c>
      <c r="C1241" s="245" t="s">
        <v>234</v>
      </c>
      <c r="D1241" s="245" t="s">
        <v>232</v>
      </c>
      <c r="E1241" s="245" t="s">
        <v>232</v>
      </c>
      <c r="F1241" s="245" t="s">
        <v>234</v>
      </c>
      <c r="G1241" s="245" t="s">
        <v>234</v>
      </c>
      <c r="H1241" s="245" t="s">
        <v>234</v>
      </c>
      <c r="I1241" s="245" t="s">
        <v>234</v>
      </c>
      <c r="J1241" s="245" t="s">
        <v>234</v>
      </c>
      <c r="K1241" s="245" t="s">
        <v>234</v>
      </c>
      <c r="L1241" s="245" t="s">
        <v>234</v>
      </c>
      <c r="M1241" s="245" t="s">
        <v>233</v>
      </c>
      <c r="N1241" s="245" t="s">
        <v>233</v>
      </c>
      <c r="O1241" s="245" t="s">
        <v>233</v>
      </c>
      <c r="P1241" s="245" t="s">
        <v>233</v>
      </c>
      <c r="Q1241" s="245" t="s">
        <v>233</v>
      </c>
      <c r="R1241" s="245" t="s">
        <v>406</v>
      </c>
      <c r="S1241" s="245" t="s">
        <v>406</v>
      </c>
      <c r="T1241" s="245" t="s">
        <v>406</v>
      </c>
      <c r="U1241" s="245" t="s">
        <v>406</v>
      </c>
      <c r="V1241" s="245" t="s">
        <v>406</v>
      </c>
      <c r="W1241" s="245" t="s">
        <v>406</v>
      </c>
      <c r="X1241" s="245" t="s">
        <v>406</v>
      </c>
      <c r="Y1241" s="245" t="s">
        <v>406</v>
      </c>
      <c r="Z1241" s="245" t="s">
        <v>406</v>
      </c>
      <c r="AA1241" s="245" t="s">
        <v>406</v>
      </c>
      <c r="AB1241" s="245" t="s">
        <v>406</v>
      </c>
      <c r="AC1241" s="245" t="s">
        <v>406</v>
      </c>
      <c r="AD1241" s="245" t="s">
        <v>406</v>
      </c>
      <c r="AE1241" s="245" t="s">
        <v>406</v>
      </c>
      <c r="AF1241" s="245" t="s">
        <v>406</v>
      </c>
      <c r="AG1241" s="245" t="s">
        <v>406</v>
      </c>
      <c r="AH1241" s="245" t="s">
        <v>406</v>
      </c>
      <c r="AI1241" s="245" t="s">
        <v>406</v>
      </c>
      <c r="AJ1241" s="245" t="s">
        <v>406</v>
      </c>
      <c r="AK1241" s="245" t="s">
        <v>406</v>
      </c>
      <c r="AL1241" s="245" t="s">
        <v>406</v>
      </c>
      <c r="AM1241" s="245" t="s">
        <v>406</v>
      </c>
      <c r="AN1241" s="245" t="s">
        <v>406</v>
      </c>
      <c r="AO1241" s="245" t="s">
        <v>406</v>
      </c>
      <c r="AP1241" s="245" t="s">
        <v>406</v>
      </c>
    </row>
    <row r="1242" spans="1:42" x14ac:dyDescent="0.3">
      <c r="A1242" s="245">
        <v>123826</v>
      </c>
      <c r="B1242" s="245" t="s">
        <v>551</v>
      </c>
      <c r="C1242" s="245" t="s">
        <v>232</v>
      </c>
      <c r="D1242" s="245" t="s">
        <v>232</v>
      </c>
      <c r="E1242" s="245" t="s">
        <v>234</v>
      </c>
      <c r="F1242" s="245" t="s">
        <v>234</v>
      </c>
      <c r="G1242" s="245" t="s">
        <v>232</v>
      </c>
      <c r="H1242" s="245" t="s">
        <v>234</v>
      </c>
      <c r="I1242" s="245" t="s">
        <v>233</v>
      </c>
      <c r="J1242" s="245" t="s">
        <v>234</v>
      </c>
      <c r="K1242" s="245" t="s">
        <v>234</v>
      </c>
      <c r="L1242" s="245" t="s">
        <v>234</v>
      </c>
      <c r="M1242" s="245" t="s">
        <v>233</v>
      </c>
      <c r="N1242" s="245" t="s">
        <v>233</v>
      </c>
      <c r="O1242" s="245" t="s">
        <v>233</v>
      </c>
      <c r="P1242" s="245" t="s">
        <v>233</v>
      </c>
      <c r="Q1242" s="245" t="s">
        <v>233</v>
      </c>
      <c r="R1242" s="245" t="s">
        <v>406</v>
      </c>
      <c r="S1242" s="245" t="s">
        <v>406</v>
      </c>
      <c r="T1242" s="245" t="s">
        <v>406</v>
      </c>
      <c r="U1242" s="245" t="s">
        <v>406</v>
      </c>
      <c r="V1242" s="245" t="s">
        <v>406</v>
      </c>
      <c r="W1242" s="245" t="s">
        <v>406</v>
      </c>
      <c r="X1242" s="245" t="s">
        <v>406</v>
      </c>
      <c r="Y1242" s="245" t="s">
        <v>406</v>
      </c>
      <c r="Z1242" s="245" t="s">
        <v>406</v>
      </c>
      <c r="AA1242" s="245" t="s">
        <v>406</v>
      </c>
      <c r="AB1242" s="245" t="s">
        <v>406</v>
      </c>
      <c r="AC1242" s="245" t="s">
        <v>406</v>
      </c>
      <c r="AD1242" s="245" t="s">
        <v>406</v>
      </c>
      <c r="AE1242" s="245" t="s">
        <v>406</v>
      </c>
      <c r="AF1242" s="245" t="s">
        <v>406</v>
      </c>
      <c r="AG1242" s="245" t="s">
        <v>406</v>
      </c>
      <c r="AH1242" s="245" t="s">
        <v>406</v>
      </c>
      <c r="AI1242" s="245" t="s">
        <v>406</v>
      </c>
      <c r="AJ1242" s="245" t="s">
        <v>406</v>
      </c>
      <c r="AK1242" s="245" t="s">
        <v>406</v>
      </c>
      <c r="AL1242" s="245" t="s">
        <v>406</v>
      </c>
      <c r="AM1242" s="245" t="s">
        <v>406</v>
      </c>
      <c r="AN1242" s="245" t="s">
        <v>406</v>
      </c>
      <c r="AO1242" s="245" t="s">
        <v>406</v>
      </c>
      <c r="AP1242" s="245" t="s">
        <v>406</v>
      </c>
    </row>
    <row r="1243" spans="1:42" x14ac:dyDescent="0.3">
      <c r="A1243" s="245">
        <v>123827</v>
      </c>
      <c r="B1243" s="245" t="s">
        <v>551</v>
      </c>
      <c r="C1243" s="245" t="s">
        <v>234</v>
      </c>
      <c r="D1243" s="245" t="s">
        <v>234</v>
      </c>
      <c r="E1243" s="245" t="s">
        <v>234</v>
      </c>
      <c r="F1243" s="245" t="s">
        <v>234</v>
      </c>
      <c r="G1243" s="245" t="s">
        <v>233</v>
      </c>
      <c r="H1243" s="245" t="s">
        <v>234</v>
      </c>
      <c r="I1243" s="245" t="s">
        <v>234</v>
      </c>
      <c r="J1243" s="245" t="s">
        <v>234</v>
      </c>
      <c r="K1243" s="245" t="s">
        <v>234</v>
      </c>
      <c r="L1243" s="245" t="s">
        <v>234</v>
      </c>
      <c r="M1243" s="245" t="s">
        <v>233</v>
      </c>
      <c r="N1243" s="245" t="s">
        <v>233</v>
      </c>
      <c r="O1243" s="245" t="s">
        <v>233</v>
      </c>
      <c r="P1243" s="245" t="s">
        <v>233</v>
      </c>
      <c r="Q1243" s="245" t="s">
        <v>233</v>
      </c>
      <c r="R1243" s="245" t="s">
        <v>406</v>
      </c>
      <c r="S1243" s="245" t="s">
        <v>406</v>
      </c>
      <c r="T1243" s="245" t="s">
        <v>406</v>
      </c>
      <c r="U1243" s="245" t="s">
        <v>406</v>
      </c>
      <c r="V1243" s="245" t="s">
        <v>406</v>
      </c>
      <c r="W1243" s="245" t="s">
        <v>406</v>
      </c>
      <c r="X1243" s="245" t="s">
        <v>406</v>
      </c>
      <c r="Y1243" s="245" t="s">
        <v>406</v>
      </c>
      <c r="Z1243" s="245" t="s">
        <v>406</v>
      </c>
      <c r="AA1243" s="245" t="s">
        <v>406</v>
      </c>
      <c r="AB1243" s="245" t="s">
        <v>406</v>
      </c>
      <c r="AC1243" s="245" t="s">
        <v>406</v>
      </c>
      <c r="AD1243" s="245" t="s">
        <v>406</v>
      </c>
      <c r="AE1243" s="245" t="s">
        <v>406</v>
      </c>
      <c r="AF1243" s="245" t="s">
        <v>406</v>
      </c>
      <c r="AG1243" s="245" t="s">
        <v>406</v>
      </c>
      <c r="AH1243" s="245" t="s">
        <v>406</v>
      </c>
      <c r="AI1243" s="245" t="s">
        <v>406</v>
      </c>
      <c r="AJ1243" s="245" t="s">
        <v>406</v>
      </c>
      <c r="AK1243" s="245" t="s">
        <v>406</v>
      </c>
      <c r="AL1243" s="245" t="s">
        <v>406</v>
      </c>
      <c r="AM1243" s="245" t="s">
        <v>406</v>
      </c>
      <c r="AN1243" s="245" t="s">
        <v>406</v>
      </c>
      <c r="AO1243" s="245" t="s">
        <v>406</v>
      </c>
      <c r="AP1243" s="245" t="s">
        <v>406</v>
      </c>
    </row>
    <row r="1244" spans="1:42" x14ac:dyDescent="0.3">
      <c r="A1244" s="245">
        <v>123830</v>
      </c>
      <c r="B1244" s="245" t="s">
        <v>551</v>
      </c>
      <c r="C1244" s="245" t="s">
        <v>234</v>
      </c>
      <c r="D1244" s="245" t="s">
        <v>234</v>
      </c>
      <c r="E1244" s="245" t="s">
        <v>234</v>
      </c>
      <c r="F1244" s="245" t="s">
        <v>234</v>
      </c>
      <c r="G1244" s="245" t="s">
        <v>234</v>
      </c>
      <c r="H1244" s="245" t="s">
        <v>234</v>
      </c>
      <c r="I1244" s="245" t="s">
        <v>234</v>
      </c>
      <c r="J1244" s="245" t="s">
        <v>234</v>
      </c>
      <c r="K1244" s="245" t="s">
        <v>234</v>
      </c>
      <c r="L1244" s="245" t="s">
        <v>234</v>
      </c>
      <c r="M1244" s="245" t="s">
        <v>233</v>
      </c>
      <c r="N1244" s="245" t="s">
        <v>233</v>
      </c>
      <c r="O1244" s="245" t="s">
        <v>233</v>
      </c>
      <c r="P1244" s="245" t="s">
        <v>233</v>
      </c>
      <c r="Q1244" s="245" t="s">
        <v>233</v>
      </c>
      <c r="R1244" s="245" t="s">
        <v>406</v>
      </c>
      <c r="S1244" s="245" t="s">
        <v>406</v>
      </c>
      <c r="T1244" s="245" t="s">
        <v>406</v>
      </c>
      <c r="U1244" s="245" t="s">
        <v>406</v>
      </c>
      <c r="V1244" s="245" t="s">
        <v>406</v>
      </c>
      <c r="W1244" s="245" t="s">
        <v>406</v>
      </c>
      <c r="X1244" s="245" t="s">
        <v>406</v>
      </c>
      <c r="Y1244" s="245" t="s">
        <v>406</v>
      </c>
      <c r="Z1244" s="245" t="s">
        <v>406</v>
      </c>
      <c r="AA1244" s="245" t="s">
        <v>406</v>
      </c>
      <c r="AB1244" s="245" t="s">
        <v>406</v>
      </c>
      <c r="AC1244" s="245" t="s">
        <v>406</v>
      </c>
      <c r="AD1244" s="245" t="s">
        <v>406</v>
      </c>
      <c r="AE1244" s="245" t="s">
        <v>406</v>
      </c>
      <c r="AF1244" s="245" t="s">
        <v>406</v>
      </c>
      <c r="AG1244" s="245" t="s">
        <v>406</v>
      </c>
      <c r="AH1244" s="245" t="s">
        <v>406</v>
      </c>
      <c r="AI1244" s="245" t="s">
        <v>406</v>
      </c>
      <c r="AJ1244" s="245" t="s">
        <v>406</v>
      </c>
      <c r="AK1244" s="245" t="s">
        <v>406</v>
      </c>
      <c r="AL1244" s="245" t="s">
        <v>406</v>
      </c>
      <c r="AM1244" s="245" t="s">
        <v>406</v>
      </c>
      <c r="AN1244" s="245" t="s">
        <v>406</v>
      </c>
      <c r="AO1244" s="245" t="s">
        <v>406</v>
      </c>
      <c r="AP1244" s="245" t="s">
        <v>406</v>
      </c>
    </row>
    <row r="1245" spans="1:42" x14ac:dyDescent="0.3">
      <c r="A1245" s="245">
        <v>123832</v>
      </c>
      <c r="B1245" s="245" t="s">
        <v>551</v>
      </c>
      <c r="C1245" s="245" t="s">
        <v>234</v>
      </c>
      <c r="D1245" s="245" t="s">
        <v>234</v>
      </c>
      <c r="E1245" s="245" t="s">
        <v>234</v>
      </c>
      <c r="F1245" s="245" t="s">
        <v>234</v>
      </c>
      <c r="G1245" s="245" t="s">
        <v>234</v>
      </c>
      <c r="H1245" s="245" t="s">
        <v>234</v>
      </c>
      <c r="I1245" s="245" t="s">
        <v>234</v>
      </c>
      <c r="J1245" s="245" t="s">
        <v>234</v>
      </c>
      <c r="K1245" s="245" t="s">
        <v>234</v>
      </c>
      <c r="L1245" s="245" t="s">
        <v>234</v>
      </c>
      <c r="M1245" s="245" t="s">
        <v>233</v>
      </c>
      <c r="N1245" s="245" t="s">
        <v>233</v>
      </c>
      <c r="O1245" s="245" t="s">
        <v>233</v>
      </c>
      <c r="P1245" s="245" t="s">
        <v>233</v>
      </c>
      <c r="Q1245" s="245" t="s">
        <v>233</v>
      </c>
      <c r="R1245" s="245" t="s">
        <v>406</v>
      </c>
      <c r="S1245" s="245" t="s">
        <v>406</v>
      </c>
      <c r="T1245" s="245" t="s">
        <v>406</v>
      </c>
      <c r="U1245" s="245" t="s">
        <v>406</v>
      </c>
      <c r="V1245" s="245" t="s">
        <v>406</v>
      </c>
      <c r="W1245" s="245" t="s">
        <v>406</v>
      </c>
      <c r="X1245" s="245" t="s">
        <v>406</v>
      </c>
      <c r="Y1245" s="245" t="s">
        <v>406</v>
      </c>
      <c r="Z1245" s="245" t="s">
        <v>406</v>
      </c>
      <c r="AA1245" s="245" t="s">
        <v>406</v>
      </c>
      <c r="AB1245" s="245" t="s">
        <v>406</v>
      </c>
      <c r="AC1245" s="245" t="s">
        <v>406</v>
      </c>
      <c r="AD1245" s="245" t="s">
        <v>406</v>
      </c>
      <c r="AE1245" s="245" t="s">
        <v>406</v>
      </c>
      <c r="AF1245" s="245" t="s">
        <v>406</v>
      </c>
      <c r="AG1245" s="245" t="s">
        <v>406</v>
      </c>
      <c r="AH1245" s="245" t="s">
        <v>406</v>
      </c>
      <c r="AI1245" s="245" t="s">
        <v>406</v>
      </c>
      <c r="AJ1245" s="245" t="s">
        <v>406</v>
      </c>
      <c r="AK1245" s="245" t="s">
        <v>406</v>
      </c>
      <c r="AL1245" s="245" t="s">
        <v>406</v>
      </c>
      <c r="AM1245" s="245" t="s">
        <v>406</v>
      </c>
      <c r="AN1245" s="245" t="s">
        <v>406</v>
      </c>
      <c r="AO1245" s="245" t="s">
        <v>406</v>
      </c>
      <c r="AP1245" s="245" t="s">
        <v>406</v>
      </c>
    </row>
    <row r="1246" spans="1:42" x14ac:dyDescent="0.3">
      <c r="A1246" s="245">
        <v>123833</v>
      </c>
      <c r="B1246" s="245" t="s">
        <v>551</v>
      </c>
      <c r="C1246" s="245" t="s">
        <v>234</v>
      </c>
      <c r="D1246" s="245" t="s">
        <v>234</v>
      </c>
      <c r="E1246" s="245" t="s">
        <v>232</v>
      </c>
      <c r="F1246" s="245" t="s">
        <v>234</v>
      </c>
      <c r="G1246" s="245" t="s">
        <v>234</v>
      </c>
      <c r="H1246" s="245" t="s">
        <v>234</v>
      </c>
      <c r="I1246" s="245" t="s">
        <v>234</v>
      </c>
      <c r="J1246" s="245" t="s">
        <v>234</v>
      </c>
      <c r="K1246" s="245" t="s">
        <v>234</v>
      </c>
      <c r="L1246" s="245" t="s">
        <v>234</v>
      </c>
      <c r="M1246" s="245" t="s">
        <v>233</v>
      </c>
      <c r="N1246" s="245" t="s">
        <v>233</v>
      </c>
      <c r="O1246" s="245" t="s">
        <v>233</v>
      </c>
      <c r="P1246" s="245" t="s">
        <v>233</v>
      </c>
      <c r="Q1246" s="245" t="s">
        <v>233</v>
      </c>
      <c r="R1246" s="245" t="s">
        <v>406</v>
      </c>
      <c r="S1246" s="245" t="s">
        <v>406</v>
      </c>
      <c r="T1246" s="245" t="s">
        <v>406</v>
      </c>
      <c r="U1246" s="245" t="s">
        <v>406</v>
      </c>
      <c r="V1246" s="245" t="s">
        <v>406</v>
      </c>
      <c r="W1246" s="245" t="s">
        <v>406</v>
      </c>
      <c r="X1246" s="245" t="s">
        <v>406</v>
      </c>
      <c r="Y1246" s="245" t="s">
        <v>406</v>
      </c>
      <c r="Z1246" s="245" t="s">
        <v>406</v>
      </c>
      <c r="AA1246" s="245" t="s">
        <v>406</v>
      </c>
      <c r="AB1246" s="245" t="s">
        <v>406</v>
      </c>
      <c r="AC1246" s="245" t="s">
        <v>406</v>
      </c>
      <c r="AD1246" s="245" t="s">
        <v>406</v>
      </c>
      <c r="AE1246" s="245" t="s">
        <v>406</v>
      </c>
      <c r="AF1246" s="245" t="s">
        <v>406</v>
      </c>
      <c r="AG1246" s="245" t="s">
        <v>406</v>
      </c>
      <c r="AH1246" s="245" t="s">
        <v>406</v>
      </c>
      <c r="AI1246" s="245" t="s">
        <v>406</v>
      </c>
      <c r="AJ1246" s="245" t="s">
        <v>406</v>
      </c>
      <c r="AK1246" s="245" t="s">
        <v>406</v>
      </c>
      <c r="AL1246" s="245" t="s">
        <v>406</v>
      </c>
      <c r="AM1246" s="245" t="s">
        <v>406</v>
      </c>
      <c r="AN1246" s="245" t="s">
        <v>406</v>
      </c>
      <c r="AO1246" s="245" t="s">
        <v>406</v>
      </c>
      <c r="AP1246" s="245" t="s">
        <v>406</v>
      </c>
    </row>
    <row r="1247" spans="1:42" x14ac:dyDescent="0.3">
      <c r="A1247" s="245">
        <v>123834</v>
      </c>
      <c r="B1247" s="245" t="s">
        <v>551</v>
      </c>
      <c r="C1247" s="245" t="s">
        <v>234</v>
      </c>
      <c r="D1247" s="245" t="s">
        <v>234</v>
      </c>
      <c r="E1247" s="245" t="s">
        <v>234</v>
      </c>
      <c r="F1247" s="245" t="s">
        <v>234</v>
      </c>
      <c r="G1247" s="245" t="s">
        <v>234</v>
      </c>
      <c r="H1247" s="245" t="s">
        <v>234</v>
      </c>
      <c r="I1247" s="245" t="s">
        <v>234</v>
      </c>
      <c r="J1247" s="245" t="s">
        <v>234</v>
      </c>
      <c r="K1247" s="245" t="s">
        <v>234</v>
      </c>
      <c r="L1247" s="245" t="s">
        <v>233</v>
      </c>
      <c r="M1247" s="245" t="s">
        <v>233</v>
      </c>
      <c r="N1247" s="245" t="s">
        <v>233</v>
      </c>
      <c r="O1247" s="245" t="s">
        <v>233</v>
      </c>
      <c r="P1247" s="245" t="s">
        <v>233</v>
      </c>
      <c r="Q1247" s="245" t="s">
        <v>233</v>
      </c>
      <c r="R1247" s="245" t="s">
        <v>406</v>
      </c>
      <c r="S1247" s="245" t="s">
        <v>406</v>
      </c>
      <c r="T1247" s="245" t="s">
        <v>406</v>
      </c>
      <c r="U1247" s="245" t="s">
        <v>406</v>
      </c>
      <c r="V1247" s="245" t="s">
        <v>406</v>
      </c>
      <c r="W1247" s="245" t="s">
        <v>406</v>
      </c>
      <c r="X1247" s="245" t="s">
        <v>406</v>
      </c>
      <c r="Y1247" s="245" t="s">
        <v>406</v>
      </c>
      <c r="Z1247" s="245" t="s">
        <v>406</v>
      </c>
      <c r="AA1247" s="245" t="s">
        <v>406</v>
      </c>
      <c r="AB1247" s="245" t="s">
        <v>406</v>
      </c>
      <c r="AC1247" s="245" t="s">
        <v>406</v>
      </c>
      <c r="AD1247" s="245" t="s">
        <v>406</v>
      </c>
      <c r="AE1247" s="245" t="s">
        <v>406</v>
      </c>
      <c r="AF1247" s="245" t="s">
        <v>406</v>
      </c>
      <c r="AG1247" s="245" t="s">
        <v>406</v>
      </c>
      <c r="AH1247" s="245" t="s">
        <v>406</v>
      </c>
      <c r="AI1247" s="245" t="s">
        <v>406</v>
      </c>
      <c r="AJ1247" s="245" t="s">
        <v>406</v>
      </c>
      <c r="AK1247" s="245" t="s">
        <v>406</v>
      </c>
      <c r="AL1247" s="245" t="s">
        <v>406</v>
      </c>
      <c r="AM1247" s="245" t="s">
        <v>406</v>
      </c>
      <c r="AN1247" s="245" t="s">
        <v>406</v>
      </c>
      <c r="AO1247" s="245" t="s">
        <v>406</v>
      </c>
      <c r="AP1247" s="245" t="s">
        <v>406</v>
      </c>
    </row>
    <row r="1248" spans="1:42" x14ac:dyDescent="0.3">
      <c r="A1248" s="245">
        <v>123837</v>
      </c>
      <c r="B1248" s="245" t="s">
        <v>551</v>
      </c>
      <c r="C1248" s="245" t="s">
        <v>233</v>
      </c>
      <c r="D1248" s="245" t="s">
        <v>234</v>
      </c>
      <c r="E1248" s="245" t="s">
        <v>234</v>
      </c>
      <c r="F1248" s="245" t="s">
        <v>234</v>
      </c>
      <c r="G1248" s="245" t="s">
        <v>233</v>
      </c>
      <c r="H1248" s="245" t="s">
        <v>233</v>
      </c>
      <c r="I1248" s="245" t="s">
        <v>234</v>
      </c>
      <c r="J1248" s="245" t="s">
        <v>234</v>
      </c>
      <c r="K1248" s="245" t="s">
        <v>234</v>
      </c>
      <c r="L1248" s="245" t="s">
        <v>234</v>
      </c>
      <c r="M1248" s="245" t="s">
        <v>233</v>
      </c>
      <c r="N1248" s="245" t="s">
        <v>233</v>
      </c>
      <c r="O1248" s="245" t="s">
        <v>233</v>
      </c>
      <c r="P1248" s="245" t="s">
        <v>233</v>
      </c>
      <c r="Q1248" s="245" t="s">
        <v>233</v>
      </c>
      <c r="R1248" s="245" t="s">
        <v>406</v>
      </c>
      <c r="S1248" s="245" t="s">
        <v>406</v>
      </c>
      <c r="T1248" s="245" t="s">
        <v>406</v>
      </c>
      <c r="U1248" s="245" t="s">
        <v>406</v>
      </c>
      <c r="V1248" s="245" t="s">
        <v>406</v>
      </c>
      <c r="W1248" s="245" t="s">
        <v>406</v>
      </c>
      <c r="X1248" s="245" t="s">
        <v>406</v>
      </c>
      <c r="Y1248" s="245" t="s">
        <v>406</v>
      </c>
      <c r="Z1248" s="245" t="s">
        <v>406</v>
      </c>
      <c r="AA1248" s="245" t="s">
        <v>406</v>
      </c>
      <c r="AB1248" s="245" t="s">
        <v>406</v>
      </c>
      <c r="AC1248" s="245" t="s">
        <v>406</v>
      </c>
      <c r="AD1248" s="245" t="s">
        <v>406</v>
      </c>
      <c r="AE1248" s="245" t="s">
        <v>406</v>
      </c>
      <c r="AF1248" s="245" t="s">
        <v>406</v>
      </c>
      <c r="AG1248" s="245" t="s">
        <v>406</v>
      </c>
      <c r="AH1248" s="245" t="s">
        <v>406</v>
      </c>
      <c r="AI1248" s="245" t="s">
        <v>406</v>
      </c>
      <c r="AJ1248" s="245" t="s">
        <v>406</v>
      </c>
      <c r="AK1248" s="245" t="s">
        <v>406</v>
      </c>
      <c r="AL1248" s="245" t="s">
        <v>406</v>
      </c>
      <c r="AM1248" s="245" t="s">
        <v>406</v>
      </c>
      <c r="AN1248" s="245" t="s">
        <v>406</v>
      </c>
      <c r="AO1248" s="245" t="s">
        <v>406</v>
      </c>
      <c r="AP1248" s="245" t="s">
        <v>406</v>
      </c>
    </row>
    <row r="1249" spans="1:42" x14ac:dyDescent="0.3">
      <c r="A1249" s="245">
        <v>123838</v>
      </c>
      <c r="B1249" s="245" t="s">
        <v>551</v>
      </c>
      <c r="C1249" s="245" t="s">
        <v>234</v>
      </c>
      <c r="D1249" s="245" t="s">
        <v>234</v>
      </c>
      <c r="E1249" s="245" t="s">
        <v>234</v>
      </c>
      <c r="F1249" s="245" t="s">
        <v>234</v>
      </c>
      <c r="G1249" s="245" t="s">
        <v>234</v>
      </c>
      <c r="H1249" s="245" t="s">
        <v>234</v>
      </c>
      <c r="I1249" s="245" t="s">
        <v>234</v>
      </c>
      <c r="J1249" s="245" t="s">
        <v>234</v>
      </c>
      <c r="K1249" s="245" t="s">
        <v>234</v>
      </c>
      <c r="L1249" s="245" t="s">
        <v>234</v>
      </c>
      <c r="M1249" s="245" t="s">
        <v>233</v>
      </c>
      <c r="N1249" s="245" t="s">
        <v>233</v>
      </c>
      <c r="O1249" s="245" t="s">
        <v>233</v>
      </c>
      <c r="P1249" s="245" t="s">
        <v>233</v>
      </c>
      <c r="Q1249" s="245" t="s">
        <v>233</v>
      </c>
      <c r="R1249" s="245" t="s">
        <v>406</v>
      </c>
      <c r="S1249" s="245" t="s">
        <v>406</v>
      </c>
      <c r="T1249" s="245" t="s">
        <v>406</v>
      </c>
      <c r="U1249" s="245" t="s">
        <v>406</v>
      </c>
      <c r="V1249" s="245" t="s">
        <v>406</v>
      </c>
      <c r="W1249" s="245" t="s">
        <v>406</v>
      </c>
      <c r="X1249" s="245" t="s">
        <v>406</v>
      </c>
      <c r="Y1249" s="245" t="s">
        <v>406</v>
      </c>
      <c r="Z1249" s="245" t="s">
        <v>406</v>
      </c>
      <c r="AA1249" s="245" t="s">
        <v>406</v>
      </c>
      <c r="AB1249" s="245" t="s">
        <v>406</v>
      </c>
      <c r="AC1249" s="245" t="s">
        <v>406</v>
      </c>
      <c r="AD1249" s="245" t="s">
        <v>406</v>
      </c>
      <c r="AE1249" s="245" t="s">
        <v>406</v>
      </c>
      <c r="AF1249" s="245" t="s">
        <v>406</v>
      </c>
      <c r="AG1249" s="245" t="s">
        <v>406</v>
      </c>
      <c r="AH1249" s="245" t="s">
        <v>406</v>
      </c>
      <c r="AI1249" s="245" t="s">
        <v>406</v>
      </c>
      <c r="AJ1249" s="245" t="s">
        <v>406</v>
      </c>
      <c r="AK1249" s="245" t="s">
        <v>406</v>
      </c>
      <c r="AL1249" s="245" t="s">
        <v>406</v>
      </c>
      <c r="AM1249" s="245" t="s">
        <v>406</v>
      </c>
      <c r="AN1249" s="245" t="s">
        <v>406</v>
      </c>
      <c r="AO1249" s="245" t="s">
        <v>406</v>
      </c>
      <c r="AP1249" s="245" t="s">
        <v>406</v>
      </c>
    </row>
    <row r="1250" spans="1:42" x14ac:dyDescent="0.3">
      <c r="A1250" s="245">
        <v>123841</v>
      </c>
      <c r="B1250" s="245" t="s">
        <v>551</v>
      </c>
      <c r="C1250" s="245" t="s">
        <v>234</v>
      </c>
      <c r="D1250" s="245" t="s">
        <v>232</v>
      </c>
      <c r="E1250" s="245" t="s">
        <v>234</v>
      </c>
      <c r="F1250" s="245" t="s">
        <v>234</v>
      </c>
      <c r="G1250" s="245" t="s">
        <v>232</v>
      </c>
      <c r="H1250" s="245" t="s">
        <v>234</v>
      </c>
      <c r="I1250" s="245" t="s">
        <v>234</v>
      </c>
      <c r="J1250" s="245" t="s">
        <v>233</v>
      </c>
      <c r="K1250" s="245" t="s">
        <v>234</v>
      </c>
      <c r="L1250" s="245" t="s">
        <v>234</v>
      </c>
      <c r="M1250" s="245" t="s">
        <v>233</v>
      </c>
      <c r="N1250" s="245" t="s">
        <v>233</v>
      </c>
      <c r="O1250" s="245" t="s">
        <v>233</v>
      </c>
      <c r="P1250" s="245" t="s">
        <v>233</v>
      </c>
      <c r="Q1250" s="245" t="s">
        <v>233</v>
      </c>
      <c r="R1250" s="245" t="s">
        <v>406</v>
      </c>
      <c r="S1250" s="245" t="s">
        <v>406</v>
      </c>
      <c r="T1250" s="245" t="s">
        <v>406</v>
      </c>
      <c r="U1250" s="245" t="s">
        <v>406</v>
      </c>
      <c r="V1250" s="245" t="s">
        <v>406</v>
      </c>
      <c r="W1250" s="245" t="s">
        <v>406</v>
      </c>
      <c r="X1250" s="245" t="s">
        <v>406</v>
      </c>
      <c r="Y1250" s="245" t="s">
        <v>406</v>
      </c>
      <c r="Z1250" s="245" t="s">
        <v>406</v>
      </c>
      <c r="AA1250" s="245" t="s">
        <v>406</v>
      </c>
      <c r="AB1250" s="245" t="s">
        <v>406</v>
      </c>
      <c r="AC1250" s="245" t="s">
        <v>406</v>
      </c>
      <c r="AD1250" s="245" t="s">
        <v>406</v>
      </c>
      <c r="AE1250" s="245" t="s">
        <v>406</v>
      </c>
      <c r="AF1250" s="245" t="s">
        <v>406</v>
      </c>
      <c r="AG1250" s="245" t="s">
        <v>406</v>
      </c>
      <c r="AH1250" s="245" t="s">
        <v>406</v>
      </c>
      <c r="AI1250" s="245" t="s">
        <v>406</v>
      </c>
      <c r="AJ1250" s="245" t="s">
        <v>406</v>
      </c>
      <c r="AK1250" s="245" t="s">
        <v>406</v>
      </c>
      <c r="AL1250" s="245" t="s">
        <v>406</v>
      </c>
      <c r="AM1250" s="245" t="s">
        <v>406</v>
      </c>
      <c r="AN1250" s="245" t="s">
        <v>406</v>
      </c>
      <c r="AO1250" s="245" t="s">
        <v>406</v>
      </c>
      <c r="AP1250" s="245" t="s">
        <v>406</v>
      </c>
    </row>
    <row r="1251" spans="1:42" x14ac:dyDescent="0.3">
      <c r="A1251" s="245">
        <v>123842</v>
      </c>
      <c r="B1251" s="245" t="s">
        <v>551</v>
      </c>
      <c r="C1251" s="245" t="s">
        <v>234</v>
      </c>
      <c r="D1251" s="245" t="s">
        <v>232</v>
      </c>
      <c r="E1251" s="245" t="s">
        <v>234</v>
      </c>
      <c r="F1251" s="245" t="s">
        <v>234</v>
      </c>
      <c r="G1251" s="245" t="s">
        <v>232</v>
      </c>
      <c r="H1251" s="245" t="s">
        <v>234</v>
      </c>
      <c r="I1251" s="245" t="s">
        <v>234</v>
      </c>
      <c r="J1251" s="245" t="s">
        <v>234</v>
      </c>
      <c r="K1251" s="245" t="s">
        <v>234</v>
      </c>
      <c r="L1251" s="245" t="s">
        <v>234</v>
      </c>
      <c r="M1251" s="245" t="s">
        <v>233</v>
      </c>
      <c r="N1251" s="245" t="s">
        <v>233</v>
      </c>
      <c r="O1251" s="245" t="s">
        <v>233</v>
      </c>
      <c r="P1251" s="245" t="s">
        <v>233</v>
      </c>
      <c r="Q1251" s="245" t="s">
        <v>233</v>
      </c>
      <c r="R1251" s="245" t="s">
        <v>406</v>
      </c>
      <c r="S1251" s="245" t="s">
        <v>406</v>
      </c>
      <c r="T1251" s="245" t="s">
        <v>406</v>
      </c>
      <c r="U1251" s="245" t="s">
        <v>406</v>
      </c>
      <c r="V1251" s="245" t="s">
        <v>406</v>
      </c>
      <c r="W1251" s="245" t="s">
        <v>406</v>
      </c>
      <c r="X1251" s="245" t="s">
        <v>406</v>
      </c>
      <c r="Y1251" s="245" t="s">
        <v>406</v>
      </c>
      <c r="Z1251" s="245" t="s">
        <v>406</v>
      </c>
      <c r="AA1251" s="245" t="s">
        <v>406</v>
      </c>
      <c r="AB1251" s="245" t="s">
        <v>406</v>
      </c>
      <c r="AC1251" s="245" t="s">
        <v>406</v>
      </c>
      <c r="AD1251" s="245" t="s">
        <v>406</v>
      </c>
      <c r="AE1251" s="245" t="s">
        <v>406</v>
      </c>
      <c r="AF1251" s="245" t="s">
        <v>406</v>
      </c>
      <c r="AG1251" s="245" t="s">
        <v>406</v>
      </c>
      <c r="AH1251" s="245" t="s">
        <v>406</v>
      </c>
      <c r="AI1251" s="245" t="s">
        <v>406</v>
      </c>
      <c r="AJ1251" s="245" t="s">
        <v>406</v>
      </c>
      <c r="AK1251" s="245" t="s">
        <v>406</v>
      </c>
      <c r="AL1251" s="245" t="s">
        <v>406</v>
      </c>
      <c r="AM1251" s="245" t="s">
        <v>406</v>
      </c>
      <c r="AN1251" s="245" t="s">
        <v>406</v>
      </c>
      <c r="AO1251" s="245" t="s">
        <v>406</v>
      </c>
      <c r="AP1251" s="245" t="s">
        <v>406</v>
      </c>
    </row>
    <row r="1252" spans="1:42" x14ac:dyDescent="0.3">
      <c r="A1252" s="245">
        <v>123843</v>
      </c>
      <c r="B1252" s="245" t="s">
        <v>551</v>
      </c>
      <c r="C1252" s="245" t="s">
        <v>234</v>
      </c>
      <c r="D1252" s="245" t="s">
        <v>234</v>
      </c>
      <c r="E1252" s="245" t="s">
        <v>234</v>
      </c>
      <c r="F1252" s="245" t="s">
        <v>234</v>
      </c>
      <c r="G1252" s="245" t="s">
        <v>234</v>
      </c>
      <c r="H1252" s="245" t="s">
        <v>234</v>
      </c>
      <c r="I1252" s="245" t="s">
        <v>234</v>
      </c>
      <c r="J1252" s="245" t="s">
        <v>234</v>
      </c>
      <c r="K1252" s="245" t="s">
        <v>234</v>
      </c>
      <c r="L1252" s="245" t="s">
        <v>234</v>
      </c>
      <c r="M1252" s="245" t="s">
        <v>233</v>
      </c>
      <c r="N1252" s="245" t="s">
        <v>233</v>
      </c>
      <c r="O1252" s="245" t="s">
        <v>233</v>
      </c>
      <c r="P1252" s="245" t="s">
        <v>233</v>
      </c>
      <c r="Q1252" s="245" t="s">
        <v>233</v>
      </c>
      <c r="R1252" s="245" t="s">
        <v>406</v>
      </c>
      <c r="S1252" s="245" t="s">
        <v>406</v>
      </c>
      <c r="T1252" s="245" t="s">
        <v>406</v>
      </c>
      <c r="U1252" s="245" t="s">
        <v>406</v>
      </c>
      <c r="V1252" s="245" t="s">
        <v>406</v>
      </c>
      <c r="W1252" s="245" t="s">
        <v>406</v>
      </c>
      <c r="X1252" s="245" t="s">
        <v>406</v>
      </c>
      <c r="Y1252" s="245" t="s">
        <v>406</v>
      </c>
      <c r="Z1252" s="245" t="s">
        <v>406</v>
      </c>
      <c r="AA1252" s="245" t="s">
        <v>406</v>
      </c>
      <c r="AB1252" s="245" t="s">
        <v>406</v>
      </c>
      <c r="AC1252" s="245" t="s">
        <v>406</v>
      </c>
      <c r="AD1252" s="245" t="s">
        <v>406</v>
      </c>
      <c r="AE1252" s="245" t="s">
        <v>406</v>
      </c>
      <c r="AF1252" s="245" t="s">
        <v>406</v>
      </c>
      <c r="AG1252" s="245" t="s">
        <v>406</v>
      </c>
      <c r="AH1252" s="245" t="s">
        <v>406</v>
      </c>
      <c r="AI1252" s="245" t="s">
        <v>406</v>
      </c>
      <c r="AJ1252" s="245" t="s">
        <v>406</v>
      </c>
      <c r="AK1252" s="245" t="s">
        <v>406</v>
      </c>
      <c r="AL1252" s="245" t="s">
        <v>406</v>
      </c>
      <c r="AM1252" s="245" t="s">
        <v>406</v>
      </c>
      <c r="AN1252" s="245" t="s">
        <v>406</v>
      </c>
      <c r="AO1252" s="245" t="s">
        <v>406</v>
      </c>
      <c r="AP1252" s="245" t="s">
        <v>406</v>
      </c>
    </row>
    <row r="1253" spans="1:42" x14ac:dyDescent="0.3">
      <c r="A1253" s="245">
        <v>123845</v>
      </c>
      <c r="B1253" s="245" t="s">
        <v>551</v>
      </c>
      <c r="C1253" s="245" t="s">
        <v>234</v>
      </c>
      <c r="D1253" s="245" t="s">
        <v>234</v>
      </c>
      <c r="E1253" s="245" t="s">
        <v>234</v>
      </c>
      <c r="F1253" s="245" t="s">
        <v>234</v>
      </c>
      <c r="G1253" s="245" t="s">
        <v>233</v>
      </c>
      <c r="H1253" s="245" t="s">
        <v>234</v>
      </c>
      <c r="I1253" s="245" t="s">
        <v>234</v>
      </c>
      <c r="J1253" s="245" t="s">
        <v>234</v>
      </c>
      <c r="K1253" s="245" t="s">
        <v>234</v>
      </c>
      <c r="L1253" s="245" t="s">
        <v>234</v>
      </c>
      <c r="M1253" s="245" t="s">
        <v>233</v>
      </c>
      <c r="N1253" s="245" t="s">
        <v>233</v>
      </c>
      <c r="O1253" s="245" t="s">
        <v>233</v>
      </c>
      <c r="P1253" s="245" t="s">
        <v>233</v>
      </c>
      <c r="Q1253" s="245" t="s">
        <v>233</v>
      </c>
      <c r="R1253" s="245" t="s">
        <v>406</v>
      </c>
      <c r="S1253" s="245" t="s">
        <v>406</v>
      </c>
      <c r="T1253" s="245" t="s">
        <v>406</v>
      </c>
      <c r="U1253" s="245" t="s">
        <v>406</v>
      </c>
      <c r="V1253" s="245" t="s">
        <v>406</v>
      </c>
      <c r="W1253" s="245" t="s">
        <v>406</v>
      </c>
      <c r="X1253" s="245" t="s">
        <v>406</v>
      </c>
      <c r="Y1253" s="245" t="s">
        <v>406</v>
      </c>
      <c r="Z1253" s="245" t="s">
        <v>406</v>
      </c>
      <c r="AA1253" s="245" t="s">
        <v>406</v>
      </c>
      <c r="AB1253" s="245" t="s">
        <v>406</v>
      </c>
      <c r="AC1253" s="245" t="s">
        <v>406</v>
      </c>
      <c r="AD1253" s="245" t="s">
        <v>406</v>
      </c>
      <c r="AE1253" s="245" t="s">
        <v>406</v>
      </c>
      <c r="AF1253" s="245" t="s">
        <v>406</v>
      </c>
      <c r="AG1253" s="245" t="s">
        <v>406</v>
      </c>
      <c r="AH1253" s="245" t="s">
        <v>406</v>
      </c>
      <c r="AI1253" s="245" t="s">
        <v>406</v>
      </c>
      <c r="AJ1253" s="245" t="s">
        <v>406</v>
      </c>
      <c r="AK1253" s="245" t="s">
        <v>406</v>
      </c>
      <c r="AL1253" s="245" t="s">
        <v>406</v>
      </c>
      <c r="AM1253" s="245" t="s">
        <v>406</v>
      </c>
      <c r="AN1253" s="245" t="s">
        <v>406</v>
      </c>
      <c r="AO1253" s="245" t="s">
        <v>406</v>
      </c>
      <c r="AP1253" s="245" t="s">
        <v>406</v>
      </c>
    </row>
    <row r="1254" spans="1:42" x14ac:dyDescent="0.3">
      <c r="A1254" s="245">
        <v>123846</v>
      </c>
      <c r="B1254" s="245" t="s">
        <v>551</v>
      </c>
      <c r="C1254" s="245" t="s">
        <v>234</v>
      </c>
      <c r="D1254" s="245" t="s">
        <v>234</v>
      </c>
      <c r="E1254" s="245" t="s">
        <v>234</v>
      </c>
      <c r="F1254" s="245" t="s">
        <v>234</v>
      </c>
      <c r="G1254" s="245" t="s">
        <v>234</v>
      </c>
      <c r="H1254" s="245" t="s">
        <v>234</v>
      </c>
      <c r="I1254" s="245" t="s">
        <v>234</v>
      </c>
      <c r="J1254" s="245" t="s">
        <v>234</v>
      </c>
      <c r="K1254" s="245" t="s">
        <v>234</v>
      </c>
      <c r="L1254" s="245" t="s">
        <v>234</v>
      </c>
      <c r="M1254" s="245" t="s">
        <v>233</v>
      </c>
      <c r="N1254" s="245" t="s">
        <v>233</v>
      </c>
      <c r="O1254" s="245" t="s">
        <v>233</v>
      </c>
      <c r="P1254" s="245" t="s">
        <v>233</v>
      </c>
      <c r="Q1254" s="245" t="s">
        <v>233</v>
      </c>
      <c r="R1254" s="245" t="s">
        <v>406</v>
      </c>
      <c r="S1254" s="245" t="s">
        <v>406</v>
      </c>
      <c r="T1254" s="245" t="s">
        <v>406</v>
      </c>
      <c r="U1254" s="245" t="s">
        <v>406</v>
      </c>
      <c r="V1254" s="245" t="s">
        <v>406</v>
      </c>
      <c r="W1254" s="245" t="s">
        <v>406</v>
      </c>
      <c r="X1254" s="245" t="s">
        <v>406</v>
      </c>
      <c r="Y1254" s="245" t="s">
        <v>406</v>
      </c>
      <c r="Z1254" s="245" t="s">
        <v>406</v>
      </c>
      <c r="AA1254" s="245" t="s">
        <v>406</v>
      </c>
      <c r="AB1254" s="245" t="s">
        <v>406</v>
      </c>
      <c r="AC1254" s="245" t="s">
        <v>406</v>
      </c>
      <c r="AD1254" s="245" t="s">
        <v>406</v>
      </c>
      <c r="AE1254" s="245" t="s">
        <v>406</v>
      </c>
      <c r="AF1254" s="245" t="s">
        <v>406</v>
      </c>
      <c r="AG1254" s="245" t="s">
        <v>406</v>
      </c>
      <c r="AH1254" s="245" t="s">
        <v>406</v>
      </c>
      <c r="AI1254" s="245" t="s">
        <v>406</v>
      </c>
      <c r="AJ1254" s="245" t="s">
        <v>406</v>
      </c>
      <c r="AK1254" s="245" t="s">
        <v>406</v>
      </c>
      <c r="AL1254" s="245" t="s">
        <v>406</v>
      </c>
      <c r="AM1254" s="245" t="s">
        <v>406</v>
      </c>
      <c r="AN1254" s="245" t="s">
        <v>406</v>
      </c>
      <c r="AO1254" s="245" t="s">
        <v>406</v>
      </c>
      <c r="AP1254" s="245" t="s">
        <v>406</v>
      </c>
    </row>
    <row r="1255" spans="1:42" x14ac:dyDescent="0.3">
      <c r="A1255" s="245">
        <v>123850</v>
      </c>
      <c r="B1255" s="245" t="s">
        <v>551</v>
      </c>
      <c r="C1255" s="245" t="s">
        <v>234</v>
      </c>
      <c r="D1255" s="245" t="s">
        <v>234</v>
      </c>
      <c r="E1255" s="245" t="s">
        <v>234</v>
      </c>
      <c r="F1255" s="245" t="s">
        <v>234</v>
      </c>
      <c r="G1255" s="245" t="s">
        <v>234</v>
      </c>
      <c r="H1255" s="245" t="s">
        <v>234</v>
      </c>
      <c r="I1255" s="245" t="s">
        <v>234</v>
      </c>
      <c r="J1255" s="245" t="s">
        <v>234</v>
      </c>
      <c r="K1255" s="245" t="s">
        <v>234</v>
      </c>
      <c r="L1255" s="245" t="s">
        <v>234</v>
      </c>
      <c r="M1255" s="245" t="s">
        <v>233</v>
      </c>
      <c r="N1255" s="245" t="s">
        <v>233</v>
      </c>
      <c r="O1255" s="245" t="s">
        <v>233</v>
      </c>
      <c r="P1255" s="245" t="s">
        <v>233</v>
      </c>
      <c r="Q1255" s="245" t="s">
        <v>233</v>
      </c>
      <c r="R1255" s="245" t="s">
        <v>406</v>
      </c>
      <c r="S1255" s="245" t="s">
        <v>406</v>
      </c>
      <c r="T1255" s="245" t="s">
        <v>406</v>
      </c>
      <c r="U1255" s="245" t="s">
        <v>406</v>
      </c>
      <c r="V1255" s="245" t="s">
        <v>406</v>
      </c>
      <c r="W1255" s="245" t="s">
        <v>406</v>
      </c>
      <c r="X1255" s="245" t="s">
        <v>406</v>
      </c>
      <c r="Y1255" s="245" t="s">
        <v>406</v>
      </c>
      <c r="Z1255" s="245" t="s">
        <v>406</v>
      </c>
      <c r="AA1255" s="245" t="s">
        <v>406</v>
      </c>
      <c r="AB1255" s="245" t="s">
        <v>406</v>
      </c>
      <c r="AC1255" s="245" t="s">
        <v>406</v>
      </c>
      <c r="AD1255" s="245" t="s">
        <v>406</v>
      </c>
      <c r="AE1255" s="245" t="s">
        <v>406</v>
      </c>
      <c r="AF1255" s="245" t="s">
        <v>406</v>
      </c>
      <c r="AG1255" s="245" t="s">
        <v>406</v>
      </c>
      <c r="AH1255" s="245" t="s">
        <v>406</v>
      </c>
      <c r="AI1255" s="245" t="s">
        <v>406</v>
      </c>
      <c r="AJ1255" s="245" t="s">
        <v>406</v>
      </c>
      <c r="AK1255" s="245" t="s">
        <v>406</v>
      </c>
      <c r="AL1255" s="245" t="s">
        <v>406</v>
      </c>
      <c r="AM1255" s="245" t="s">
        <v>406</v>
      </c>
      <c r="AN1255" s="245" t="s">
        <v>406</v>
      </c>
      <c r="AO1255" s="245" t="s">
        <v>406</v>
      </c>
      <c r="AP1255" s="245" t="s">
        <v>406</v>
      </c>
    </row>
    <row r="1256" spans="1:42" x14ac:dyDescent="0.3">
      <c r="A1256" s="245">
        <v>123852</v>
      </c>
      <c r="B1256" s="245" t="s">
        <v>551</v>
      </c>
      <c r="C1256" s="245" t="s">
        <v>234</v>
      </c>
      <c r="D1256" s="245" t="s">
        <v>234</v>
      </c>
      <c r="E1256" s="245" t="s">
        <v>234</v>
      </c>
      <c r="F1256" s="245" t="s">
        <v>234</v>
      </c>
      <c r="G1256" s="245" t="s">
        <v>234</v>
      </c>
      <c r="H1256" s="245" t="s">
        <v>234</v>
      </c>
      <c r="I1256" s="245" t="s">
        <v>234</v>
      </c>
      <c r="J1256" s="245" t="s">
        <v>234</v>
      </c>
      <c r="K1256" s="245" t="s">
        <v>234</v>
      </c>
      <c r="L1256" s="245" t="s">
        <v>234</v>
      </c>
      <c r="M1256" s="245" t="s">
        <v>233</v>
      </c>
      <c r="N1256" s="245" t="s">
        <v>233</v>
      </c>
      <c r="O1256" s="245" t="s">
        <v>233</v>
      </c>
      <c r="P1256" s="245" t="s">
        <v>233</v>
      </c>
      <c r="Q1256" s="245" t="s">
        <v>233</v>
      </c>
      <c r="R1256" s="245" t="s">
        <v>406</v>
      </c>
      <c r="S1256" s="245" t="s">
        <v>406</v>
      </c>
      <c r="T1256" s="245" t="s">
        <v>406</v>
      </c>
      <c r="U1256" s="245" t="s">
        <v>406</v>
      </c>
      <c r="V1256" s="245" t="s">
        <v>406</v>
      </c>
      <c r="W1256" s="245" t="s">
        <v>406</v>
      </c>
      <c r="X1256" s="245" t="s">
        <v>406</v>
      </c>
      <c r="Y1256" s="245" t="s">
        <v>406</v>
      </c>
      <c r="Z1256" s="245" t="s">
        <v>406</v>
      </c>
      <c r="AA1256" s="245" t="s">
        <v>406</v>
      </c>
      <c r="AB1256" s="245" t="s">
        <v>406</v>
      </c>
      <c r="AC1256" s="245" t="s">
        <v>406</v>
      </c>
      <c r="AD1256" s="245" t="s">
        <v>406</v>
      </c>
      <c r="AE1256" s="245" t="s">
        <v>406</v>
      </c>
      <c r="AF1256" s="245" t="s">
        <v>406</v>
      </c>
      <c r="AG1256" s="245" t="s">
        <v>406</v>
      </c>
      <c r="AH1256" s="245" t="s">
        <v>406</v>
      </c>
      <c r="AI1256" s="245" t="s">
        <v>406</v>
      </c>
      <c r="AJ1256" s="245" t="s">
        <v>406</v>
      </c>
      <c r="AK1256" s="245" t="s">
        <v>406</v>
      </c>
      <c r="AL1256" s="245" t="s">
        <v>406</v>
      </c>
      <c r="AM1256" s="245" t="s">
        <v>406</v>
      </c>
      <c r="AN1256" s="245" t="s">
        <v>406</v>
      </c>
      <c r="AO1256" s="245" t="s">
        <v>406</v>
      </c>
      <c r="AP1256" s="245" t="s">
        <v>406</v>
      </c>
    </row>
    <row r="1257" spans="1:42" x14ac:dyDescent="0.3">
      <c r="A1257" s="245">
        <v>123853</v>
      </c>
      <c r="B1257" s="245" t="s">
        <v>551</v>
      </c>
      <c r="C1257" s="245" t="s">
        <v>234</v>
      </c>
      <c r="D1257" s="245" t="s">
        <v>234</v>
      </c>
      <c r="E1257" s="245" t="s">
        <v>234</v>
      </c>
      <c r="F1257" s="245" t="s">
        <v>234</v>
      </c>
      <c r="G1257" s="245" t="s">
        <v>233</v>
      </c>
      <c r="H1257" s="245" t="s">
        <v>234</v>
      </c>
      <c r="I1257" s="245" t="s">
        <v>234</v>
      </c>
      <c r="J1257" s="245" t="s">
        <v>234</v>
      </c>
      <c r="K1257" s="245" t="s">
        <v>234</v>
      </c>
      <c r="L1257" s="245" t="s">
        <v>233</v>
      </c>
      <c r="M1257" s="245" t="s">
        <v>233</v>
      </c>
      <c r="N1257" s="245" t="s">
        <v>233</v>
      </c>
      <c r="O1257" s="245" t="s">
        <v>233</v>
      </c>
      <c r="P1257" s="245" t="s">
        <v>233</v>
      </c>
      <c r="Q1257" s="245" t="s">
        <v>233</v>
      </c>
      <c r="R1257" s="245" t="s">
        <v>406</v>
      </c>
      <c r="S1257" s="245" t="s">
        <v>406</v>
      </c>
      <c r="T1257" s="245" t="s">
        <v>406</v>
      </c>
      <c r="U1257" s="245" t="s">
        <v>406</v>
      </c>
      <c r="V1257" s="245" t="s">
        <v>406</v>
      </c>
      <c r="W1257" s="245" t="s">
        <v>406</v>
      </c>
      <c r="X1257" s="245" t="s">
        <v>406</v>
      </c>
      <c r="Y1257" s="245" t="s">
        <v>406</v>
      </c>
      <c r="Z1257" s="245" t="s">
        <v>406</v>
      </c>
      <c r="AA1257" s="245" t="s">
        <v>406</v>
      </c>
      <c r="AB1257" s="245" t="s">
        <v>406</v>
      </c>
      <c r="AC1257" s="245" t="s">
        <v>406</v>
      </c>
      <c r="AD1257" s="245" t="s">
        <v>406</v>
      </c>
      <c r="AE1257" s="245" t="s">
        <v>406</v>
      </c>
      <c r="AF1257" s="245" t="s">
        <v>406</v>
      </c>
      <c r="AG1257" s="245" t="s">
        <v>406</v>
      </c>
      <c r="AH1257" s="245" t="s">
        <v>406</v>
      </c>
      <c r="AI1257" s="245" t="s">
        <v>406</v>
      </c>
      <c r="AJ1257" s="245" t="s">
        <v>406</v>
      </c>
      <c r="AK1257" s="245" t="s">
        <v>406</v>
      </c>
      <c r="AL1257" s="245" t="s">
        <v>406</v>
      </c>
      <c r="AM1257" s="245" t="s">
        <v>406</v>
      </c>
      <c r="AN1257" s="245" t="s">
        <v>406</v>
      </c>
      <c r="AO1257" s="245" t="s">
        <v>406</v>
      </c>
      <c r="AP1257" s="245" t="s">
        <v>406</v>
      </c>
    </row>
    <row r="1258" spans="1:42" x14ac:dyDescent="0.3">
      <c r="A1258" s="245">
        <v>123854</v>
      </c>
      <c r="B1258" s="245" t="s">
        <v>551</v>
      </c>
      <c r="C1258" s="245" t="s">
        <v>234</v>
      </c>
      <c r="D1258" s="245" t="s">
        <v>234</v>
      </c>
      <c r="E1258" s="245" t="s">
        <v>234</v>
      </c>
      <c r="F1258" s="245" t="s">
        <v>234</v>
      </c>
      <c r="G1258" s="245" t="s">
        <v>234</v>
      </c>
      <c r="H1258" s="245" t="s">
        <v>234</v>
      </c>
      <c r="I1258" s="245" t="s">
        <v>234</v>
      </c>
      <c r="J1258" s="245" t="s">
        <v>234</v>
      </c>
      <c r="K1258" s="245" t="s">
        <v>234</v>
      </c>
      <c r="L1258" s="245" t="s">
        <v>234</v>
      </c>
      <c r="M1258" s="245" t="s">
        <v>233</v>
      </c>
      <c r="N1258" s="245" t="s">
        <v>233</v>
      </c>
      <c r="O1258" s="245" t="s">
        <v>233</v>
      </c>
      <c r="P1258" s="245" t="s">
        <v>233</v>
      </c>
      <c r="Q1258" s="245" t="s">
        <v>233</v>
      </c>
      <c r="R1258" s="245" t="s">
        <v>406</v>
      </c>
      <c r="S1258" s="245" t="s">
        <v>406</v>
      </c>
      <c r="T1258" s="245" t="s">
        <v>406</v>
      </c>
      <c r="U1258" s="245" t="s">
        <v>406</v>
      </c>
      <c r="V1258" s="245" t="s">
        <v>406</v>
      </c>
      <c r="W1258" s="245" t="s">
        <v>406</v>
      </c>
      <c r="X1258" s="245" t="s">
        <v>406</v>
      </c>
      <c r="Y1258" s="245" t="s">
        <v>406</v>
      </c>
      <c r="Z1258" s="245" t="s">
        <v>406</v>
      </c>
      <c r="AA1258" s="245" t="s">
        <v>406</v>
      </c>
      <c r="AB1258" s="245" t="s">
        <v>406</v>
      </c>
      <c r="AC1258" s="245" t="s">
        <v>406</v>
      </c>
      <c r="AD1258" s="245" t="s">
        <v>406</v>
      </c>
      <c r="AE1258" s="245" t="s">
        <v>406</v>
      </c>
      <c r="AF1258" s="245" t="s">
        <v>406</v>
      </c>
      <c r="AG1258" s="245" t="s">
        <v>406</v>
      </c>
      <c r="AH1258" s="245" t="s">
        <v>406</v>
      </c>
      <c r="AI1258" s="245" t="s">
        <v>406</v>
      </c>
      <c r="AJ1258" s="245" t="s">
        <v>406</v>
      </c>
      <c r="AK1258" s="245" t="s">
        <v>406</v>
      </c>
      <c r="AL1258" s="245" t="s">
        <v>406</v>
      </c>
      <c r="AM1258" s="245" t="s">
        <v>406</v>
      </c>
      <c r="AN1258" s="245" t="s">
        <v>406</v>
      </c>
      <c r="AO1258" s="245" t="s">
        <v>406</v>
      </c>
      <c r="AP1258" s="245" t="s">
        <v>406</v>
      </c>
    </row>
    <row r="1259" spans="1:42" x14ac:dyDescent="0.3">
      <c r="A1259" s="245">
        <v>123855</v>
      </c>
      <c r="B1259" s="245" t="s">
        <v>551</v>
      </c>
      <c r="C1259" s="245" t="s">
        <v>234</v>
      </c>
      <c r="D1259" s="245" t="s">
        <v>232</v>
      </c>
      <c r="E1259" s="245" t="s">
        <v>234</v>
      </c>
      <c r="F1259" s="245" t="s">
        <v>234</v>
      </c>
      <c r="G1259" s="245" t="s">
        <v>234</v>
      </c>
      <c r="H1259" s="245" t="s">
        <v>234</v>
      </c>
      <c r="I1259" s="245" t="s">
        <v>233</v>
      </c>
      <c r="J1259" s="245" t="s">
        <v>233</v>
      </c>
      <c r="K1259" s="245" t="s">
        <v>233</v>
      </c>
      <c r="L1259" s="245" t="s">
        <v>234</v>
      </c>
      <c r="M1259" s="245" t="s">
        <v>233</v>
      </c>
      <c r="N1259" s="245" t="s">
        <v>233</v>
      </c>
      <c r="O1259" s="245" t="s">
        <v>233</v>
      </c>
      <c r="P1259" s="245" t="s">
        <v>233</v>
      </c>
      <c r="Q1259" s="245" t="s">
        <v>233</v>
      </c>
      <c r="R1259" s="245" t="s">
        <v>406</v>
      </c>
      <c r="S1259" s="245" t="s">
        <v>406</v>
      </c>
      <c r="T1259" s="245" t="s">
        <v>406</v>
      </c>
      <c r="U1259" s="245" t="s">
        <v>406</v>
      </c>
      <c r="V1259" s="245" t="s">
        <v>406</v>
      </c>
      <c r="W1259" s="245" t="s">
        <v>406</v>
      </c>
      <c r="X1259" s="245" t="s">
        <v>406</v>
      </c>
      <c r="Y1259" s="245" t="s">
        <v>406</v>
      </c>
      <c r="Z1259" s="245" t="s">
        <v>406</v>
      </c>
      <c r="AA1259" s="245" t="s">
        <v>406</v>
      </c>
      <c r="AB1259" s="245" t="s">
        <v>406</v>
      </c>
      <c r="AC1259" s="245" t="s">
        <v>406</v>
      </c>
      <c r="AD1259" s="245" t="s">
        <v>406</v>
      </c>
      <c r="AE1259" s="245" t="s">
        <v>406</v>
      </c>
      <c r="AF1259" s="245" t="s">
        <v>406</v>
      </c>
      <c r="AG1259" s="245" t="s">
        <v>406</v>
      </c>
      <c r="AH1259" s="245" t="s">
        <v>406</v>
      </c>
      <c r="AI1259" s="245" t="s">
        <v>406</v>
      </c>
      <c r="AJ1259" s="245" t="s">
        <v>406</v>
      </c>
      <c r="AK1259" s="245" t="s">
        <v>406</v>
      </c>
      <c r="AL1259" s="245" t="s">
        <v>406</v>
      </c>
      <c r="AM1259" s="245" t="s">
        <v>406</v>
      </c>
      <c r="AN1259" s="245" t="s">
        <v>406</v>
      </c>
      <c r="AO1259" s="245" t="s">
        <v>406</v>
      </c>
      <c r="AP1259" s="245" t="s">
        <v>406</v>
      </c>
    </row>
    <row r="1260" spans="1:42" x14ac:dyDescent="0.3">
      <c r="A1260" s="245">
        <v>123856</v>
      </c>
      <c r="B1260" s="245" t="s">
        <v>551</v>
      </c>
      <c r="C1260" s="245" t="s">
        <v>234</v>
      </c>
      <c r="D1260" s="245" t="s">
        <v>234</v>
      </c>
      <c r="E1260" s="245" t="s">
        <v>234</v>
      </c>
      <c r="F1260" s="245" t="s">
        <v>234</v>
      </c>
      <c r="G1260" s="245" t="s">
        <v>234</v>
      </c>
      <c r="H1260" s="245" t="s">
        <v>234</v>
      </c>
      <c r="I1260" s="245" t="s">
        <v>234</v>
      </c>
      <c r="J1260" s="245" t="s">
        <v>234</v>
      </c>
      <c r="K1260" s="245" t="s">
        <v>234</v>
      </c>
      <c r="L1260" s="245" t="s">
        <v>233</v>
      </c>
      <c r="M1260" s="245" t="s">
        <v>233</v>
      </c>
      <c r="N1260" s="245" t="s">
        <v>233</v>
      </c>
      <c r="O1260" s="245" t="s">
        <v>233</v>
      </c>
      <c r="P1260" s="245" t="s">
        <v>233</v>
      </c>
      <c r="Q1260" s="245" t="s">
        <v>233</v>
      </c>
      <c r="R1260" s="245" t="s">
        <v>406</v>
      </c>
      <c r="S1260" s="245" t="s">
        <v>406</v>
      </c>
      <c r="T1260" s="245" t="s">
        <v>406</v>
      </c>
      <c r="U1260" s="245" t="s">
        <v>406</v>
      </c>
      <c r="V1260" s="245" t="s">
        <v>406</v>
      </c>
      <c r="W1260" s="245" t="s">
        <v>406</v>
      </c>
      <c r="X1260" s="245" t="s">
        <v>406</v>
      </c>
      <c r="Y1260" s="245" t="s">
        <v>406</v>
      </c>
      <c r="Z1260" s="245" t="s">
        <v>406</v>
      </c>
      <c r="AA1260" s="245" t="s">
        <v>406</v>
      </c>
      <c r="AB1260" s="245" t="s">
        <v>406</v>
      </c>
      <c r="AC1260" s="245" t="s">
        <v>406</v>
      </c>
      <c r="AD1260" s="245" t="s">
        <v>406</v>
      </c>
      <c r="AE1260" s="245" t="s">
        <v>406</v>
      </c>
      <c r="AF1260" s="245" t="s">
        <v>406</v>
      </c>
      <c r="AG1260" s="245" t="s">
        <v>406</v>
      </c>
      <c r="AH1260" s="245" t="s">
        <v>406</v>
      </c>
      <c r="AI1260" s="245" t="s">
        <v>406</v>
      </c>
      <c r="AJ1260" s="245" t="s">
        <v>406</v>
      </c>
      <c r="AK1260" s="245" t="s">
        <v>406</v>
      </c>
      <c r="AL1260" s="245" t="s">
        <v>406</v>
      </c>
      <c r="AM1260" s="245" t="s">
        <v>406</v>
      </c>
      <c r="AN1260" s="245" t="s">
        <v>406</v>
      </c>
      <c r="AO1260" s="245" t="s">
        <v>406</v>
      </c>
      <c r="AP1260" s="245" t="s">
        <v>406</v>
      </c>
    </row>
    <row r="1261" spans="1:42" x14ac:dyDescent="0.3">
      <c r="A1261" s="245">
        <v>123859</v>
      </c>
      <c r="B1261" s="245" t="s">
        <v>551</v>
      </c>
      <c r="C1261" s="245" t="s">
        <v>234</v>
      </c>
      <c r="D1261" s="245" t="s">
        <v>234</v>
      </c>
      <c r="E1261" s="245" t="s">
        <v>234</v>
      </c>
      <c r="F1261" s="245" t="s">
        <v>234</v>
      </c>
      <c r="G1261" s="245" t="s">
        <v>234</v>
      </c>
      <c r="H1261" s="245" t="s">
        <v>234</v>
      </c>
      <c r="I1261" s="245" t="s">
        <v>234</v>
      </c>
      <c r="J1261" s="245" t="s">
        <v>234</v>
      </c>
      <c r="K1261" s="245" t="s">
        <v>234</v>
      </c>
      <c r="L1261" s="245" t="s">
        <v>234</v>
      </c>
      <c r="M1261" s="245" t="s">
        <v>233</v>
      </c>
      <c r="N1261" s="245" t="s">
        <v>233</v>
      </c>
      <c r="O1261" s="245" t="s">
        <v>233</v>
      </c>
      <c r="P1261" s="245" t="s">
        <v>233</v>
      </c>
      <c r="Q1261" s="245" t="s">
        <v>233</v>
      </c>
      <c r="R1261" s="245" t="s">
        <v>406</v>
      </c>
      <c r="S1261" s="245" t="s">
        <v>406</v>
      </c>
      <c r="T1261" s="245" t="s">
        <v>406</v>
      </c>
      <c r="U1261" s="245" t="s">
        <v>406</v>
      </c>
      <c r="V1261" s="245" t="s">
        <v>406</v>
      </c>
      <c r="W1261" s="245" t="s">
        <v>406</v>
      </c>
      <c r="X1261" s="245" t="s">
        <v>406</v>
      </c>
      <c r="Y1261" s="245" t="s">
        <v>406</v>
      </c>
      <c r="Z1261" s="245" t="s">
        <v>406</v>
      </c>
      <c r="AA1261" s="245" t="s">
        <v>406</v>
      </c>
      <c r="AB1261" s="245" t="s">
        <v>406</v>
      </c>
      <c r="AC1261" s="245" t="s">
        <v>406</v>
      </c>
      <c r="AD1261" s="245" t="s">
        <v>406</v>
      </c>
      <c r="AE1261" s="245" t="s">
        <v>406</v>
      </c>
      <c r="AF1261" s="245" t="s">
        <v>406</v>
      </c>
      <c r="AG1261" s="245" t="s">
        <v>406</v>
      </c>
      <c r="AH1261" s="245" t="s">
        <v>406</v>
      </c>
      <c r="AI1261" s="245" t="s">
        <v>406</v>
      </c>
      <c r="AJ1261" s="245" t="s">
        <v>406</v>
      </c>
      <c r="AK1261" s="245" t="s">
        <v>406</v>
      </c>
      <c r="AL1261" s="245" t="s">
        <v>406</v>
      </c>
      <c r="AM1261" s="245" t="s">
        <v>406</v>
      </c>
      <c r="AN1261" s="245" t="s">
        <v>406</v>
      </c>
      <c r="AO1261" s="245" t="s">
        <v>406</v>
      </c>
      <c r="AP1261" s="245" t="s">
        <v>406</v>
      </c>
    </row>
    <row r="1262" spans="1:42" x14ac:dyDescent="0.3">
      <c r="A1262" s="245">
        <v>123862</v>
      </c>
      <c r="B1262" s="245" t="s">
        <v>551</v>
      </c>
      <c r="C1262" s="245" t="s">
        <v>234</v>
      </c>
      <c r="D1262" s="245" t="s">
        <v>234</v>
      </c>
      <c r="E1262" s="245" t="s">
        <v>232</v>
      </c>
      <c r="F1262" s="245" t="s">
        <v>234</v>
      </c>
      <c r="G1262" s="245" t="s">
        <v>232</v>
      </c>
      <c r="H1262" s="245" t="s">
        <v>234</v>
      </c>
      <c r="I1262" s="245" t="s">
        <v>233</v>
      </c>
      <c r="J1262" s="245" t="s">
        <v>234</v>
      </c>
      <c r="K1262" s="245" t="s">
        <v>234</v>
      </c>
      <c r="L1262" s="245" t="s">
        <v>233</v>
      </c>
      <c r="M1262" s="245" t="s">
        <v>233</v>
      </c>
      <c r="N1262" s="245" t="s">
        <v>233</v>
      </c>
      <c r="O1262" s="245" t="s">
        <v>233</v>
      </c>
      <c r="P1262" s="245" t="s">
        <v>233</v>
      </c>
      <c r="Q1262" s="245" t="s">
        <v>233</v>
      </c>
      <c r="R1262" s="245" t="s">
        <v>406</v>
      </c>
      <c r="S1262" s="245" t="s">
        <v>406</v>
      </c>
      <c r="T1262" s="245" t="s">
        <v>406</v>
      </c>
      <c r="U1262" s="245" t="s">
        <v>406</v>
      </c>
      <c r="V1262" s="245" t="s">
        <v>406</v>
      </c>
      <c r="W1262" s="245" t="s">
        <v>406</v>
      </c>
      <c r="X1262" s="245" t="s">
        <v>406</v>
      </c>
      <c r="Y1262" s="245" t="s">
        <v>406</v>
      </c>
      <c r="Z1262" s="245" t="s">
        <v>406</v>
      </c>
      <c r="AA1262" s="245" t="s">
        <v>406</v>
      </c>
      <c r="AB1262" s="245" t="s">
        <v>406</v>
      </c>
      <c r="AC1262" s="245" t="s">
        <v>406</v>
      </c>
      <c r="AD1262" s="245" t="s">
        <v>406</v>
      </c>
      <c r="AE1262" s="245" t="s">
        <v>406</v>
      </c>
      <c r="AF1262" s="245" t="s">
        <v>406</v>
      </c>
      <c r="AG1262" s="245" t="s">
        <v>406</v>
      </c>
      <c r="AH1262" s="245" t="s">
        <v>406</v>
      </c>
      <c r="AI1262" s="245" t="s">
        <v>406</v>
      </c>
      <c r="AJ1262" s="245" t="s">
        <v>406</v>
      </c>
      <c r="AK1262" s="245" t="s">
        <v>406</v>
      </c>
      <c r="AL1262" s="245" t="s">
        <v>406</v>
      </c>
      <c r="AM1262" s="245" t="s">
        <v>406</v>
      </c>
      <c r="AN1262" s="245" t="s">
        <v>406</v>
      </c>
      <c r="AO1262" s="245" t="s">
        <v>406</v>
      </c>
      <c r="AP1262" s="245" t="s">
        <v>406</v>
      </c>
    </row>
    <row r="1263" spans="1:42" x14ac:dyDescent="0.3">
      <c r="A1263" s="245">
        <v>123863</v>
      </c>
      <c r="B1263" s="245" t="s">
        <v>551</v>
      </c>
      <c r="C1263" s="245" t="s">
        <v>232</v>
      </c>
      <c r="D1263" s="245" t="s">
        <v>234</v>
      </c>
      <c r="E1263" s="245" t="s">
        <v>234</v>
      </c>
      <c r="F1263" s="245" t="s">
        <v>234</v>
      </c>
      <c r="G1263" s="245" t="s">
        <v>233</v>
      </c>
      <c r="H1263" s="245" t="s">
        <v>234</v>
      </c>
      <c r="I1263" s="245" t="s">
        <v>233</v>
      </c>
      <c r="J1263" s="245" t="s">
        <v>233</v>
      </c>
      <c r="K1263" s="245" t="s">
        <v>234</v>
      </c>
      <c r="L1263" s="245" t="s">
        <v>233</v>
      </c>
      <c r="M1263" s="245" t="s">
        <v>233</v>
      </c>
      <c r="N1263" s="245" t="s">
        <v>233</v>
      </c>
      <c r="O1263" s="245" t="s">
        <v>233</v>
      </c>
      <c r="P1263" s="245" t="s">
        <v>233</v>
      </c>
      <c r="Q1263" s="245" t="s">
        <v>233</v>
      </c>
      <c r="R1263" s="245" t="s">
        <v>406</v>
      </c>
      <c r="S1263" s="245" t="s">
        <v>406</v>
      </c>
      <c r="T1263" s="245" t="s">
        <v>406</v>
      </c>
      <c r="U1263" s="245" t="s">
        <v>406</v>
      </c>
      <c r="V1263" s="245" t="s">
        <v>406</v>
      </c>
      <c r="W1263" s="245" t="s">
        <v>406</v>
      </c>
      <c r="X1263" s="245" t="s">
        <v>406</v>
      </c>
      <c r="Y1263" s="245" t="s">
        <v>406</v>
      </c>
      <c r="Z1263" s="245" t="s">
        <v>406</v>
      </c>
      <c r="AA1263" s="245" t="s">
        <v>406</v>
      </c>
      <c r="AB1263" s="245" t="s">
        <v>406</v>
      </c>
      <c r="AC1263" s="245" t="s">
        <v>406</v>
      </c>
      <c r="AD1263" s="245" t="s">
        <v>406</v>
      </c>
      <c r="AE1263" s="245" t="s">
        <v>406</v>
      </c>
      <c r="AF1263" s="245" t="s">
        <v>406</v>
      </c>
      <c r="AG1263" s="245" t="s">
        <v>406</v>
      </c>
      <c r="AH1263" s="245" t="s">
        <v>406</v>
      </c>
      <c r="AI1263" s="245" t="s">
        <v>406</v>
      </c>
      <c r="AJ1263" s="245" t="s">
        <v>406</v>
      </c>
      <c r="AK1263" s="245" t="s">
        <v>406</v>
      </c>
      <c r="AL1263" s="245" t="s">
        <v>406</v>
      </c>
      <c r="AM1263" s="245" t="s">
        <v>406</v>
      </c>
      <c r="AN1263" s="245" t="s">
        <v>406</v>
      </c>
      <c r="AO1263" s="245" t="s">
        <v>406</v>
      </c>
      <c r="AP1263" s="245" t="s">
        <v>406</v>
      </c>
    </row>
    <row r="1264" spans="1:42" x14ac:dyDescent="0.3">
      <c r="A1264" s="245">
        <v>123865</v>
      </c>
      <c r="B1264" s="245" t="s">
        <v>551</v>
      </c>
      <c r="C1264" s="245" t="s">
        <v>234</v>
      </c>
      <c r="D1264" s="245" t="s">
        <v>234</v>
      </c>
      <c r="E1264" s="245" t="s">
        <v>234</v>
      </c>
      <c r="F1264" s="245" t="s">
        <v>233</v>
      </c>
      <c r="G1264" s="245" t="s">
        <v>233</v>
      </c>
      <c r="H1264" s="245" t="s">
        <v>234</v>
      </c>
      <c r="I1264" s="245" t="s">
        <v>234</v>
      </c>
      <c r="J1264" s="245" t="s">
        <v>234</v>
      </c>
      <c r="K1264" s="245" t="s">
        <v>233</v>
      </c>
      <c r="L1264" s="245" t="s">
        <v>233</v>
      </c>
      <c r="M1264" s="245" t="s">
        <v>233</v>
      </c>
      <c r="N1264" s="245" t="s">
        <v>233</v>
      </c>
      <c r="O1264" s="245" t="s">
        <v>233</v>
      </c>
      <c r="P1264" s="245" t="s">
        <v>233</v>
      </c>
      <c r="Q1264" s="245" t="s">
        <v>233</v>
      </c>
      <c r="R1264" s="245" t="s">
        <v>406</v>
      </c>
      <c r="S1264" s="245" t="s">
        <v>406</v>
      </c>
      <c r="T1264" s="245" t="s">
        <v>406</v>
      </c>
      <c r="U1264" s="245" t="s">
        <v>406</v>
      </c>
      <c r="V1264" s="245" t="s">
        <v>406</v>
      </c>
      <c r="W1264" s="245" t="s">
        <v>406</v>
      </c>
      <c r="X1264" s="245" t="s">
        <v>406</v>
      </c>
      <c r="Y1264" s="245" t="s">
        <v>406</v>
      </c>
      <c r="Z1264" s="245" t="s">
        <v>406</v>
      </c>
      <c r="AA1264" s="245" t="s">
        <v>406</v>
      </c>
      <c r="AB1264" s="245" t="s">
        <v>406</v>
      </c>
      <c r="AC1264" s="245" t="s">
        <v>406</v>
      </c>
      <c r="AD1264" s="245" t="s">
        <v>406</v>
      </c>
      <c r="AE1264" s="245" t="s">
        <v>406</v>
      </c>
      <c r="AF1264" s="245" t="s">
        <v>406</v>
      </c>
      <c r="AG1264" s="245" t="s">
        <v>406</v>
      </c>
      <c r="AH1264" s="245" t="s">
        <v>406</v>
      </c>
      <c r="AI1264" s="245" t="s">
        <v>406</v>
      </c>
      <c r="AJ1264" s="245" t="s">
        <v>406</v>
      </c>
      <c r="AK1264" s="245" t="s">
        <v>406</v>
      </c>
      <c r="AL1264" s="245" t="s">
        <v>406</v>
      </c>
      <c r="AM1264" s="245" t="s">
        <v>406</v>
      </c>
      <c r="AN1264" s="245" t="s">
        <v>406</v>
      </c>
      <c r="AO1264" s="245" t="s">
        <v>406</v>
      </c>
      <c r="AP1264" s="245" t="s">
        <v>406</v>
      </c>
    </row>
    <row r="1265" spans="1:42" x14ac:dyDescent="0.3">
      <c r="A1265" s="245">
        <v>123867</v>
      </c>
      <c r="B1265" s="245" t="s">
        <v>551</v>
      </c>
      <c r="C1265" s="245" t="s">
        <v>234</v>
      </c>
      <c r="D1265" s="245" t="s">
        <v>234</v>
      </c>
      <c r="E1265" s="245" t="s">
        <v>234</v>
      </c>
      <c r="F1265" s="245" t="s">
        <v>234</v>
      </c>
      <c r="G1265" s="245" t="s">
        <v>234</v>
      </c>
      <c r="H1265" s="245" t="s">
        <v>234</v>
      </c>
      <c r="I1265" s="245" t="s">
        <v>234</v>
      </c>
      <c r="J1265" s="245" t="s">
        <v>234</v>
      </c>
      <c r="K1265" s="245" t="s">
        <v>234</v>
      </c>
      <c r="L1265" s="245" t="s">
        <v>234</v>
      </c>
      <c r="M1265" s="245" t="s">
        <v>233</v>
      </c>
      <c r="N1265" s="245" t="s">
        <v>233</v>
      </c>
      <c r="O1265" s="245" t="s">
        <v>233</v>
      </c>
      <c r="P1265" s="245" t="s">
        <v>233</v>
      </c>
      <c r="Q1265" s="245" t="s">
        <v>233</v>
      </c>
      <c r="R1265" s="245" t="s">
        <v>406</v>
      </c>
      <c r="S1265" s="245" t="s">
        <v>406</v>
      </c>
      <c r="T1265" s="245" t="s">
        <v>406</v>
      </c>
      <c r="U1265" s="245" t="s">
        <v>406</v>
      </c>
      <c r="V1265" s="245" t="s">
        <v>406</v>
      </c>
      <c r="W1265" s="245" t="s">
        <v>406</v>
      </c>
      <c r="X1265" s="245" t="s">
        <v>406</v>
      </c>
      <c r="Y1265" s="245" t="s">
        <v>406</v>
      </c>
      <c r="Z1265" s="245" t="s">
        <v>406</v>
      </c>
      <c r="AA1265" s="245" t="s">
        <v>406</v>
      </c>
      <c r="AB1265" s="245" t="s">
        <v>406</v>
      </c>
      <c r="AC1265" s="245" t="s">
        <v>406</v>
      </c>
      <c r="AD1265" s="245" t="s">
        <v>406</v>
      </c>
      <c r="AE1265" s="245" t="s">
        <v>406</v>
      </c>
      <c r="AF1265" s="245" t="s">
        <v>406</v>
      </c>
      <c r="AG1265" s="245" t="s">
        <v>406</v>
      </c>
      <c r="AH1265" s="245" t="s">
        <v>406</v>
      </c>
      <c r="AI1265" s="245" t="s">
        <v>406</v>
      </c>
      <c r="AJ1265" s="245" t="s">
        <v>406</v>
      </c>
      <c r="AK1265" s="245" t="s">
        <v>406</v>
      </c>
      <c r="AL1265" s="245" t="s">
        <v>406</v>
      </c>
      <c r="AM1265" s="245" t="s">
        <v>406</v>
      </c>
      <c r="AN1265" s="245" t="s">
        <v>406</v>
      </c>
      <c r="AO1265" s="245" t="s">
        <v>406</v>
      </c>
      <c r="AP1265" s="245" t="s">
        <v>406</v>
      </c>
    </row>
    <row r="1266" spans="1:42" x14ac:dyDescent="0.3">
      <c r="A1266" s="245">
        <v>123869</v>
      </c>
      <c r="B1266" s="245" t="s">
        <v>551</v>
      </c>
      <c r="C1266" s="245" t="s">
        <v>234</v>
      </c>
      <c r="D1266" s="245" t="s">
        <v>234</v>
      </c>
      <c r="E1266" s="245" t="s">
        <v>234</v>
      </c>
      <c r="F1266" s="245" t="s">
        <v>234</v>
      </c>
      <c r="G1266" s="245" t="s">
        <v>234</v>
      </c>
      <c r="H1266" s="245" t="s">
        <v>234</v>
      </c>
      <c r="I1266" s="245" t="s">
        <v>234</v>
      </c>
      <c r="J1266" s="245" t="s">
        <v>234</v>
      </c>
      <c r="K1266" s="245" t="s">
        <v>234</v>
      </c>
      <c r="L1266" s="245" t="s">
        <v>234</v>
      </c>
      <c r="M1266" s="245" t="s">
        <v>233</v>
      </c>
      <c r="N1266" s="245" t="s">
        <v>233</v>
      </c>
      <c r="O1266" s="245" t="s">
        <v>233</v>
      </c>
      <c r="P1266" s="245" t="s">
        <v>233</v>
      </c>
      <c r="Q1266" s="245" t="s">
        <v>233</v>
      </c>
      <c r="R1266" s="245" t="s">
        <v>406</v>
      </c>
      <c r="S1266" s="245" t="s">
        <v>406</v>
      </c>
      <c r="T1266" s="245" t="s">
        <v>406</v>
      </c>
      <c r="U1266" s="245" t="s">
        <v>406</v>
      </c>
      <c r="V1266" s="245" t="s">
        <v>406</v>
      </c>
      <c r="W1266" s="245" t="s">
        <v>406</v>
      </c>
      <c r="X1266" s="245" t="s">
        <v>406</v>
      </c>
      <c r="Y1266" s="245" t="s">
        <v>406</v>
      </c>
      <c r="Z1266" s="245" t="s">
        <v>406</v>
      </c>
      <c r="AA1266" s="245" t="s">
        <v>406</v>
      </c>
      <c r="AB1266" s="245" t="s">
        <v>406</v>
      </c>
      <c r="AC1266" s="245" t="s">
        <v>406</v>
      </c>
      <c r="AD1266" s="245" t="s">
        <v>406</v>
      </c>
      <c r="AE1266" s="245" t="s">
        <v>406</v>
      </c>
      <c r="AF1266" s="245" t="s">
        <v>406</v>
      </c>
      <c r="AG1266" s="245" t="s">
        <v>406</v>
      </c>
      <c r="AH1266" s="245" t="s">
        <v>406</v>
      </c>
      <c r="AI1266" s="245" t="s">
        <v>406</v>
      </c>
      <c r="AJ1266" s="245" t="s">
        <v>406</v>
      </c>
      <c r="AK1266" s="245" t="s">
        <v>406</v>
      </c>
      <c r="AL1266" s="245" t="s">
        <v>406</v>
      </c>
      <c r="AM1266" s="245" t="s">
        <v>406</v>
      </c>
      <c r="AN1266" s="245" t="s">
        <v>406</v>
      </c>
      <c r="AO1266" s="245" t="s">
        <v>406</v>
      </c>
      <c r="AP1266" s="245" t="s">
        <v>406</v>
      </c>
    </row>
    <row r="1267" spans="1:42" x14ac:dyDescent="0.3">
      <c r="A1267" s="245">
        <v>123871</v>
      </c>
      <c r="B1267" s="245" t="s">
        <v>551</v>
      </c>
      <c r="C1267" s="245" t="s">
        <v>232</v>
      </c>
      <c r="D1267" s="245" t="s">
        <v>232</v>
      </c>
      <c r="E1267" s="245" t="s">
        <v>234</v>
      </c>
      <c r="F1267" s="245" t="s">
        <v>234</v>
      </c>
      <c r="G1267" s="245" t="s">
        <v>234</v>
      </c>
      <c r="H1267" s="245" t="s">
        <v>234</v>
      </c>
      <c r="I1267" s="245" t="s">
        <v>234</v>
      </c>
      <c r="J1267" s="245" t="s">
        <v>234</v>
      </c>
      <c r="K1267" s="245" t="s">
        <v>234</v>
      </c>
      <c r="L1267" s="245" t="s">
        <v>234</v>
      </c>
      <c r="M1267" s="245" t="s">
        <v>233</v>
      </c>
      <c r="N1267" s="245" t="s">
        <v>233</v>
      </c>
      <c r="O1267" s="245" t="s">
        <v>233</v>
      </c>
      <c r="P1267" s="245" t="s">
        <v>233</v>
      </c>
      <c r="Q1267" s="245" t="s">
        <v>233</v>
      </c>
      <c r="R1267" s="245" t="s">
        <v>406</v>
      </c>
      <c r="S1267" s="245" t="s">
        <v>406</v>
      </c>
      <c r="T1267" s="245" t="s">
        <v>406</v>
      </c>
      <c r="U1267" s="245" t="s">
        <v>406</v>
      </c>
      <c r="V1267" s="245" t="s">
        <v>406</v>
      </c>
      <c r="W1267" s="245" t="s">
        <v>406</v>
      </c>
      <c r="X1267" s="245" t="s">
        <v>406</v>
      </c>
      <c r="Y1267" s="245" t="s">
        <v>406</v>
      </c>
      <c r="Z1267" s="245" t="s">
        <v>406</v>
      </c>
      <c r="AA1267" s="245" t="s">
        <v>406</v>
      </c>
      <c r="AB1267" s="245" t="s">
        <v>406</v>
      </c>
      <c r="AC1267" s="245" t="s">
        <v>406</v>
      </c>
      <c r="AD1267" s="245" t="s">
        <v>406</v>
      </c>
      <c r="AE1267" s="245" t="s">
        <v>406</v>
      </c>
      <c r="AF1267" s="245" t="s">
        <v>406</v>
      </c>
      <c r="AG1267" s="245" t="s">
        <v>406</v>
      </c>
      <c r="AH1267" s="245" t="s">
        <v>406</v>
      </c>
      <c r="AI1267" s="245" t="s">
        <v>406</v>
      </c>
      <c r="AJ1267" s="245" t="s">
        <v>406</v>
      </c>
      <c r="AK1267" s="245" t="s">
        <v>406</v>
      </c>
      <c r="AL1267" s="245" t="s">
        <v>406</v>
      </c>
      <c r="AM1267" s="245" t="s">
        <v>406</v>
      </c>
      <c r="AN1267" s="245" t="s">
        <v>406</v>
      </c>
      <c r="AO1267" s="245" t="s">
        <v>406</v>
      </c>
      <c r="AP1267" s="245" t="s">
        <v>406</v>
      </c>
    </row>
    <row r="1268" spans="1:42" x14ac:dyDescent="0.3">
      <c r="A1268" s="245">
        <v>121394</v>
      </c>
      <c r="B1268" s="245" t="s">
        <v>551</v>
      </c>
      <c r="C1268" s="245" t="s">
        <v>232</v>
      </c>
      <c r="D1268" s="245" t="s">
        <v>232</v>
      </c>
      <c r="E1268" s="245" t="s">
        <v>232</v>
      </c>
      <c r="F1268" s="245" t="s">
        <v>232</v>
      </c>
      <c r="G1268" s="245" t="s">
        <v>232</v>
      </c>
      <c r="H1268" s="245" t="s">
        <v>233</v>
      </c>
      <c r="I1268" s="245" t="s">
        <v>233</v>
      </c>
      <c r="J1268" s="245" t="s">
        <v>234</v>
      </c>
      <c r="K1268" s="245" t="s">
        <v>234</v>
      </c>
      <c r="L1268" s="245" t="s">
        <v>234</v>
      </c>
      <c r="M1268" s="245" t="s">
        <v>233</v>
      </c>
      <c r="N1268" s="245" t="s">
        <v>233</v>
      </c>
      <c r="O1268" s="245" t="s">
        <v>233</v>
      </c>
      <c r="P1268" s="245" t="s">
        <v>233</v>
      </c>
      <c r="Q1268" s="245" t="s">
        <v>233</v>
      </c>
      <c r="R1268" s="245" t="s">
        <v>406</v>
      </c>
      <c r="S1268" s="245" t="s">
        <v>406</v>
      </c>
      <c r="T1268" s="245" t="s">
        <v>406</v>
      </c>
      <c r="U1268" s="245" t="s">
        <v>406</v>
      </c>
      <c r="V1268" s="245" t="s">
        <v>406</v>
      </c>
      <c r="W1268" s="245" t="s">
        <v>406</v>
      </c>
      <c r="X1268" s="245" t="s">
        <v>406</v>
      </c>
      <c r="Y1268" s="245" t="s">
        <v>406</v>
      </c>
      <c r="Z1268" s="245" t="s">
        <v>406</v>
      </c>
      <c r="AA1268" s="245" t="s">
        <v>406</v>
      </c>
      <c r="AB1268" s="245" t="s">
        <v>406</v>
      </c>
      <c r="AC1268" s="245" t="s">
        <v>406</v>
      </c>
      <c r="AD1268" s="245" t="s">
        <v>406</v>
      </c>
      <c r="AE1268" s="245" t="s">
        <v>406</v>
      </c>
      <c r="AF1268" s="245" t="s">
        <v>406</v>
      </c>
      <c r="AG1268" s="245" t="s">
        <v>406</v>
      </c>
      <c r="AH1268" s="245" t="s">
        <v>406</v>
      </c>
      <c r="AI1268" s="245" t="s">
        <v>406</v>
      </c>
      <c r="AJ1268" s="245" t="s">
        <v>406</v>
      </c>
      <c r="AK1268" s="245" t="s">
        <v>406</v>
      </c>
      <c r="AL1268" s="245" t="s">
        <v>406</v>
      </c>
      <c r="AM1268" s="245" t="s">
        <v>406</v>
      </c>
      <c r="AN1268" s="245" t="s">
        <v>406</v>
      </c>
      <c r="AO1268" s="245" t="s">
        <v>406</v>
      </c>
      <c r="AP1268" s="245" t="s">
        <v>406</v>
      </c>
    </row>
  </sheetData>
  <sheetProtection algorithmName="SHA-512" hashValue="mbJ1G98c6GzpVoU/BS34IV+7YgPU2ZsBB/Z2poUbO2tfRzvkVy2cLlwjXWLXKmlxSRHOvCSbeizygxG4DG+JWw==" saltValue="2iv0iHTTEJ0zej+zqOL4gQ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21-22-ترجمة</vt:lpstr>
      <vt:lpstr>ورقة2</vt:lpstr>
      <vt:lpstr>ورقة4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2022-01-05T07:37:51Z</cp:lastPrinted>
  <dcterms:created xsi:type="dcterms:W3CDTF">2015-06-05T18:17:20Z</dcterms:created>
  <dcterms:modified xsi:type="dcterms:W3CDTF">2022-02-06T07:27:29Z</dcterms:modified>
</cp:coreProperties>
</file>