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D:\استمارات الفصل الثاني 21-22\اعلام\"/>
    </mc:Choice>
  </mc:AlternateContent>
  <xr:revisionPtr revIDLastSave="0" documentId="13_ncr:1_{1CC8AFBA-B784-42F2-9874-B8DF3C2FC13A}" xr6:coauthVersionLast="47" xr6:coauthVersionMax="47" xr10:uidLastSave="{00000000-0000-0000-0000-000000000000}"/>
  <workbookProtection workbookAlgorithmName="SHA-512" workbookHashValue="n5WckSnXbEcVOKtl8P1OMVlL/j8GOnxbl34WhJZ7/6L9vpg2nsmk7NADwD3ypy4+VGSj6EF6ZKvnO5rmOdbP1g==" workbookSaltValue="7+NlRbtCoySM0Z7oGYLYJQ==" workbookSpinCount="100000" lockStructure="1"/>
  <bookViews>
    <workbookView xWindow="-120" yWindow="-120" windowWidth="20730" windowHeight="11040" xr2:uid="{00000000-000D-0000-FFFF-FFFF00000000}"/>
  </bookViews>
  <sheets>
    <sheet name="تعليمات التسجيل" sheetId="14" r:id="rId1"/>
    <sheet name="إدخال البيانات" sheetId="18" r:id="rId2"/>
    <sheet name="اختيار المقررات" sheetId="5" r:id="rId3"/>
    <sheet name="الإستمارة" sheetId="11" r:id="rId4"/>
    <sheet name="الإعلام 21-22-ف2" sheetId="17" r:id="rId5"/>
    <sheet name="ورقة2" sheetId="4" state="hidden" r:id="rId6"/>
    <sheet name="ورقة4" sheetId="10" state="hidden" r:id="rId7"/>
    <sheet name="ورقة1" sheetId="6" state="hidden" r:id="rId8"/>
  </sheets>
  <definedNames>
    <definedName name="_xlnm._FilterDatabase" localSheetId="1" hidden="1">'إدخال البيانات'!$I$6:$I$21</definedName>
    <definedName name="_xlnm._FilterDatabase" localSheetId="5" hidden="1">ورقة2!$A$2:$AD$4808</definedName>
    <definedName name="_xlnm._FilterDatabase" localSheetId="6" hidden="1">ورقة4!$A$1:$BA$4835</definedName>
    <definedName name="_xlnm.Print_Area" localSheetId="3">الإستمارة!$A$1:$R$42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8" l="1"/>
  <c r="F10" i="18"/>
  <c r="E10" i="18"/>
  <c r="D10" i="18"/>
  <c r="C10" i="18"/>
  <c r="B10" i="18"/>
  <c r="A10" i="18"/>
  <c r="F7" i="18"/>
  <c r="E7" i="18"/>
  <c r="D7" i="18"/>
  <c r="C7" i="18"/>
  <c r="B7" i="18"/>
  <c r="A7" i="18"/>
  <c r="F1" i="18"/>
  <c r="A2" i="18" s="1"/>
  <c r="Y28" i="5" l="1"/>
  <c r="R27" i="5" s="1"/>
  <c r="Y27" i="5" l="1"/>
  <c r="M21" i="11" s="1"/>
  <c r="B19" i="11"/>
  <c r="E4" i="5" l="1"/>
  <c r="Q4" i="5"/>
  <c r="L4" i="5"/>
  <c r="AV42" i="5" l="1"/>
  <c r="AV43" i="5"/>
  <c r="AV44" i="5"/>
  <c r="AV45" i="5"/>
  <c r="AV41" i="5"/>
  <c r="AV37" i="5"/>
  <c r="AV38" i="5"/>
  <c r="AV39" i="5"/>
  <c r="AV40" i="5"/>
  <c r="AV36" i="5"/>
  <c r="AV32" i="5"/>
  <c r="AV33" i="5"/>
  <c r="AV34" i="5"/>
  <c r="AV35" i="5"/>
  <c r="AV31" i="5"/>
  <c r="AV29" i="5"/>
  <c r="AV30" i="5"/>
  <c r="AV28" i="5"/>
  <c r="AV26" i="5"/>
  <c r="AV25" i="5"/>
  <c r="AV21" i="5"/>
  <c r="AV22" i="5"/>
  <c r="AV23" i="5"/>
  <c r="AV24" i="5"/>
  <c r="AV20" i="5"/>
  <c r="AV16" i="5"/>
  <c r="AV17" i="5"/>
  <c r="AV18" i="5"/>
  <c r="AV19" i="5"/>
  <c r="AV15" i="5"/>
  <c r="AV11" i="5"/>
  <c r="AV12" i="5"/>
  <c r="AV13" i="5"/>
  <c r="AV14" i="5"/>
  <c r="AV10" i="5"/>
  <c r="AW10" i="5"/>
  <c r="AV6" i="5"/>
  <c r="AV7" i="5"/>
  <c r="AV8" i="5"/>
  <c r="AV9" i="5"/>
  <c r="AV5" i="5"/>
  <c r="AW5" i="5"/>
  <c r="E22" i="11" l="1"/>
  <c r="DE5" i="17"/>
  <c r="CY5" i="17"/>
  <c r="D1" i="18" l="1"/>
  <c r="J25" i="11"/>
  <c r="G39" i="11"/>
  <c r="AE22" i="11"/>
  <c r="AE4" i="5" l="1"/>
  <c r="K7" i="11" s="1"/>
  <c r="Z22" i="11" s="1"/>
  <c r="Y22" i="11" s="1"/>
  <c r="AB4" i="5"/>
  <c r="H7" i="11" s="1"/>
  <c r="Z21" i="11" s="1"/>
  <c r="Y21" i="11" s="1"/>
  <c r="W4" i="5"/>
  <c r="D7" i="11" s="1"/>
  <c r="Z20" i="11" s="1"/>
  <c r="Y20" i="11" s="1"/>
  <c r="W2" i="5"/>
  <c r="Q2" i="5"/>
  <c r="L2" i="5"/>
  <c r="E1" i="5"/>
  <c r="AB2" i="5"/>
  <c r="Q5" i="5" l="1"/>
  <c r="AB5" i="5"/>
  <c r="W5" i="5"/>
  <c r="B39" i="5"/>
  <c r="B38" i="5"/>
  <c r="B37" i="5"/>
  <c r="B36" i="5"/>
  <c r="B35" i="5"/>
  <c r="B34" i="5"/>
  <c r="N25" i="5"/>
  <c r="E3" i="5"/>
  <c r="D4" i="11" s="1"/>
  <c r="E2" i="5"/>
  <c r="L3" i="5"/>
  <c r="AE1" i="5"/>
  <c r="K4" i="11" s="1"/>
  <c r="Z10" i="11" s="1"/>
  <c r="Y10" i="11" s="1"/>
  <c r="AB1" i="5"/>
  <c r="H4" i="11" s="1"/>
  <c r="Z9" i="11" s="1"/>
  <c r="Y9" i="11" s="1"/>
  <c r="N3" i="11"/>
  <c r="Z5" i="11" s="1"/>
  <c r="Y5" i="11" s="1"/>
  <c r="DL5" i="17"/>
  <c r="J3" i="11"/>
  <c r="Z6" i="11" s="1"/>
  <c r="Y6" i="11" s="1"/>
  <c r="DM5" i="17"/>
  <c r="F3" i="11"/>
  <c r="Z7" i="11" s="1"/>
  <c r="Y7" i="11" s="1"/>
  <c r="DN5" i="17"/>
  <c r="N4" i="11"/>
  <c r="Z11" i="11" s="1"/>
  <c r="Y11" i="11" s="1"/>
  <c r="DO5" i="17"/>
  <c r="Q1" i="5"/>
  <c r="M2" i="11" s="1"/>
  <c r="Z3" i="11" s="1"/>
  <c r="Y3" i="11" s="1"/>
  <c r="H6" i="11"/>
  <c r="Z17" i="11" s="1"/>
  <c r="Y17" i="11" s="1"/>
  <c r="K6" i="11"/>
  <c r="Z18" i="11" s="1"/>
  <c r="Y18" i="11" s="1"/>
  <c r="P6" i="11"/>
  <c r="Z19" i="11" s="1"/>
  <c r="Y19" i="11" s="1"/>
  <c r="W1" i="5"/>
  <c r="P2" i="11" s="1"/>
  <c r="Z4" i="11" s="1"/>
  <c r="Y4" i="11" s="1"/>
  <c r="D2" i="11"/>
  <c r="E34" i="11" s="1"/>
  <c r="E39" i="11" s="1"/>
  <c r="L1" i="5"/>
  <c r="H2" i="11" s="1"/>
  <c r="B26" i="5" l="1"/>
  <c r="B27" i="5"/>
  <c r="C27" i="5" s="1"/>
  <c r="B28" i="5"/>
  <c r="C28" i="5" s="1"/>
  <c r="B31" i="5"/>
  <c r="C31" i="5" s="1"/>
  <c r="B30" i="5"/>
  <c r="C30" i="5" s="1"/>
  <c r="DT5" i="17" s="1"/>
  <c r="B29" i="5"/>
  <c r="C29" i="5" s="1"/>
  <c r="AE3" i="5"/>
  <c r="D6" i="11" s="1"/>
  <c r="Z16" i="11" s="1"/>
  <c r="Y16" i="11" s="1"/>
  <c r="D5" i="11"/>
  <c r="Z12" i="11" s="1"/>
  <c r="Y12" i="11" s="1"/>
  <c r="N26" i="5"/>
  <c r="J24" i="11" s="1"/>
  <c r="DV5" i="17"/>
  <c r="D3" i="11"/>
  <c r="B6" i="5"/>
  <c r="N22" i="11"/>
  <c r="CW5" i="17"/>
  <c r="K22" i="11"/>
  <c r="CV5" i="17"/>
  <c r="V25" i="5"/>
  <c r="CX5" i="17"/>
  <c r="B34" i="11"/>
  <c r="B39" i="11" s="1"/>
  <c r="Z8" i="11"/>
  <c r="Y8" i="11" s="1"/>
  <c r="H33" i="11"/>
  <c r="H38" i="11" s="1"/>
  <c r="AB3" i="5"/>
  <c r="K5" i="11" s="1"/>
  <c r="Z14" i="11" s="1"/>
  <c r="Y14" i="11" s="1"/>
  <c r="W3" i="5"/>
  <c r="P5" i="11" s="1"/>
  <c r="Z15" i="11" s="1"/>
  <c r="Y15" i="11" s="1"/>
  <c r="Q3" i="5"/>
  <c r="H5" i="11" s="1"/>
  <c r="Z13" i="11" s="1"/>
  <c r="Y13" i="11" s="1"/>
  <c r="J23" i="11" l="1"/>
  <c r="DU5" i="17"/>
  <c r="G30" i="11"/>
  <c r="C26" i="5"/>
  <c r="N27" i="5"/>
  <c r="DB5" i="17"/>
  <c r="AA21" i="11"/>
  <c r="AE21" i="11" s="1"/>
  <c r="AA20" i="11"/>
  <c r="AE20" i="11" s="1"/>
  <c r="AA13" i="11"/>
  <c r="AE13" i="11" s="1"/>
  <c r="AA4" i="11"/>
  <c r="AE4" i="11" s="1"/>
  <c r="AA19" i="11"/>
  <c r="AE19" i="11" s="1"/>
  <c r="AA7" i="11"/>
  <c r="AE7" i="11" s="1"/>
  <c r="AA11" i="11"/>
  <c r="AE11" i="11" s="1"/>
  <c r="AA5" i="11"/>
  <c r="AE5" i="11" s="1"/>
  <c r="AA18" i="11"/>
  <c r="AE18" i="11" s="1"/>
  <c r="AA14" i="11"/>
  <c r="AE14" i="11" s="1"/>
  <c r="AA12" i="11"/>
  <c r="AE12" i="11" s="1"/>
  <c r="AA10" i="11"/>
  <c r="AE10" i="11" s="1"/>
  <c r="AA16" i="11"/>
  <c r="AE16" i="11" s="1"/>
  <c r="AA6" i="11"/>
  <c r="AE6" i="11" s="1"/>
  <c r="AA17" i="11"/>
  <c r="AE17" i="11" s="1"/>
  <c r="AA15" i="11"/>
  <c r="AE15" i="11" s="1"/>
  <c r="AA9" i="11"/>
  <c r="AE9" i="11" s="1"/>
  <c r="AA8" i="11"/>
  <c r="AE8" i="11" s="1"/>
  <c r="AA3" i="11"/>
  <c r="AJ1" i="11" l="1"/>
  <c r="AK2" i="5" s="1"/>
  <c r="B30" i="11"/>
  <c r="AE3" i="11"/>
  <c r="AD1" i="11" l="1"/>
  <c r="B8" i="11" s="1"/>
  <c r="E24" i="11" l="1"/>
  <c r="CZ5" i="17"/>
  <c r="AG19" i="5"/>
  <c r="AA19" i="5" s="1"/>
  <c r="Y19" i="5"/>
  <c r="S19" i="5" s="1"/>
  <c r="Q19" i="5"/>
  <c r="K19" i="5" s="1"/>
  <c r="I19" i="5"/>
  <c r="B19" i="5" s="1"/>
  <c r="AG18" i="5"/>
  <c r="AA18" i="5" s="1"/>
  <c r="Y18" i="5"/>
  <c r="S18" i="5" s="1"/>
  <c r="Q18" i="5"/>
  <c r="K18" i="5" s="1"/>
  <c r="I18" i="5"/>
  <c r="B18" i="5" s="1"/>
  <c r="AG17" i="5"/>
  <c r="AA17" i="5" s="1"/>
  <c r="Y17" i="5"/>
  <c r="S17" i="5" s="1"/>
  <c r="Q17" i="5"/>
  <c r="K17" i="5" s="1"/>
  <c r="I17" i="5"/>
  <c r="B17" i="5" s="1"/>
  <c r="AG16" i="5"/>
  <c r="AA16" i="5" s="1"/>
  <c r="Y16" i="5"/>
  <c r="S16" i="5" s="1"/>
  <c r="Q16" i="5"/>
  <c r="K16" i="5" s="1"/>
  <c r="I16" i="5"/>
  <c r="B16" i="5" s="1"/>
  <c r="AG15" i="5"/>
  <c r="Y15" i="5"/>
  <c r="Q15" i="5"/>
  <c r="I15" i="5"/>
  <c r="AG12" i="5"/>
  <c r="AA12" i="5" s="1"/>
  <c r="Y12" i="5"/>
  <c r="S12" i="5" s="1"/>
  <c r="Q12" i="5"/>
  <c r="K12" i="5" s="1"/>
  <c r="I12" i="5"/>
  <c r="B12" i="5" s="1"/>
  <c r="AG11" i="5"/>
  <c r="AA11" i="5" s="1"/>
  <c r="Y11" i="5"/>
  <c r="S11" i="5" s="1"/>
  <c r="Q11" i="5"/>
  <c r="K11" i="5" s="1"/>
  <c r="I11" i="5"/>
  <c r="B11" i="5" s="1"/>
  <c r="AG10" i="5"/>
  <c r="AA10" i="5" s="1"/>
  <c r="Y10" i="5"/>
  <c r="S10" i="5" s="1"/>
  <c r="Q10" i="5"/>
  <c r="K10" i="5" s="1"/>
  <c r="I10" i="5"/>
  <c r="B10" i="5" s="1"/>
  <c r="AG9" i="5"/>
  <c r="AA9" i="5" s="1"/>
  <c r="Y9" i="5"/>
  <c r="S9" i="5" s="1"/>
  <c r="Q9" i="5"/>
  <c r="K9" i="5" s="1"/>
  <c r="I9" i="5"/>
  <c r="B9" i="5" s="1"/>
  <c r="AG8" i="5"/>
  <c r="Y8" i="5"/>
  <c r="Q8" i="5"/>
  <c r="I8" i="5"/>
  <c r="V13" i="5" l="1"/>
  <c r="S8" i="5"/>
  <c r="AD13" i="5"/>
  <c r="AA8" i="5"/>
  <c r="N20" i="5"/>
  <c r="K15" i="5"/>
  <c r="V20" i="5"/>
  <c r="S15" i="5"/>
  <c r="AD20" i="5"/>
  <c r="AA15" i="5"/>
  <c r="F13" i="5"/>
  <c r="B8" i="5"/>
  <c r="F20" i="5"/>
  <c r="B15" i="5"/>
  <c r="N13" i="5"/>
  <c r="Q13" i="5"/>
  <c r="K8" i="5"/>
  <c r="DA5" i="17"/>
  <c r="E23" i="11"/>
  <c r="H13" i="5"/>
  <c r="G13" i="5"/>
  <c r="I13" i="5"/>
  <c r="Y13" i="5"/>
  <c r="X13" i="5"/>
  <c r="W13" i="5"/>
  <c r="AG13" i="5"/>
  <c r="AF13" i="5"/>
  <c r="AE13" i="5"/>
  <c r="P13" i="5"/>
  <c r="O13" i="5"/>
  <c r="I20" i="5"/>
  <c r="H20" i="5"/>
  <c r="G20" i="5"/>
  <c r="Q20" i="5"/>
  <c r="P20" i="5"/>
  <c r="O20" i="5"/>
  <c r="X20" i="5"/>
  <c r="W20" i="5"/>
  <c r="Y20" i="5"/>
  <c r="AG20" i="5"/>
  <c r="AF20" i="5"/>
  <c r="AE20" i="5"/>
  <c r="A5" i="17"/>
  <c r="V31" i="11"/>
  <c r="V30" i="11"/>
  <c r="V29" i="11"/>
  <c r="V28" i="11"/>
  <c r="B1" i="11"/>
  <c r="AX45" i="5"/>
  <c r="AW45" i="5"/>
  <c r="AX44" i="5"/>
  <c r="AW44" i="5"/>
  <c r="AX43" i="5"/>
  <c r="AW43" i="5"/>
  <c r="AX42" i="5"/>
  <c r="AW42" i="5"/>
  <c r="AX41" i="5"/>
  <c r="AW41" i="5"/>
  <c r="AX40" i="5"/>
  <c r="AW40" i="5"/>
  <c r="AX39" i="5"/>
  <c r="AW39" i="5"/>
  <c r="AX38" i="5"/>
  <c r="AW38" i="5"/>
  <c r="AX37" i="5"/>
  <c r="AW37" i="5"/>
  <c r="AX36" i="5"/>
  <c r="AW36" i="5"/>
  <c r="AX35" i="5"/>
  <c r="AW35" i="5"/>
  <c r="AX34" i="5"/>
  <c r="AW34" i="5"/>
  <c r="AX33" i="5"/>
  <c r="AW33" i="5"/>
  <c r="AX32" i="5"/>
  <c r="AW32" i="5"/>
  <c r="AX31" i="5"/>
  <c r="AW31" i="5"/>
  <c r="AX30" i="5"/>
  <c r="AW30" i="5"/>
  <c r="AX29" i="5"/>
  <c r="AW29" i="5"/>
  <c r="AX28" i="5"/>
  <c r="AW28" i="5"/>
  <c r="AX26" i="5"/>
  <c r="AW26" i="5"/>
  <c r="AX25" i="5"/>
  <c r="AW25" i="5"/>
  <c r="AX24" i="5"/>
  <c r="AW24" i="5"/>
  <c r="AX23" i="5"/>
  <c r="AW23" i="5"/>
  <c r="AX22" i="5"/>
  <c r="AW22" i="5"/>
  <c r="AX21" i="5"/>
  <c r="AW21" i="5"/>
  <c r="AX20" i="5"/>
  <c r="AW20" i="5"/>
  <c r="AX19" i="5"/>
  <c r="AW19" i="5"/>
  <c r="R19" i="5"/>
  <c r="AL43" i="5" s="1"/>
  <c r="AY24" i="5"/>
  <c r="AW5" i="17"/>
  <c r="A19" i="5"/>
  <c r="AL22" i="5" s="1"/>
  <c r="AX18" i="5"/>
  <c r="AW18" i="5"/>
  <c r="R18" i="5"/>
  <c r="AL42" i="5" s="1"/>
  <c r="BE5" i="17"/>
  <c r="AU5" i="17"/>
  <c r="A18" i="5"/>
  <c r="AL21" i="5" s="1"/>
  <c r="AX17" i="5"/>
  <c r="AW17" i="5"/>
  <c r="Z17" i="5"/>
  <c r="AL46" i="5" s="1"/>
  <c r="R17" i="5"/>
  <c r="AL41" i="5" s="1"/>
  <c r="AY22" i="5"/>
  <c r="AS5" i="17"/>
  <c r="A17" i="5"/>
  <c r="AL20" i="5" s="1"/>
  <c r="AX16" i="5"/>
  <c r="AW16" i="5"/>
  <c r="Z16" i="5"/>
  <c r="AL45" i="5" s="1"/>
  <c r="R16" i="5"/>
  <c r="AL40" i="5" s="1"/>
  <c r="J16" i="5"/>
  <c r="AL24" i="5" s="1"/>
  <c r="AQ5" i="17"/>
  <c r="A16" i="5"/>
  <c r="AL19" i="5" s="1"/>
  <c r="AX15" i="5"/>
  <c r="AW15" i="5"/>
  <c r="Z15" i="5"/>
  <c r="AL44" i="5" s="1"/>
  <c r="R15" i="5"/>
  <c r="AL39" i="5" s="1"/>
  <c r="AX14" i="5"/>
  <c r="AW14" i="5"/>
  <c r="AX13" i="5"/>
  <c r="AW13" i="5"/>
  <c r="AX12" i="5"/>
  <c r="AW12" i="5"/>
  <c r="Z12" i="5"/>
  <c r="AL38" i="5" s="1"/>
  <c r="R12" i="5"/>
  <c r="AL33" i="5" s="1"/>
  <c r="AM5" i="17"/>
  <c r="AC5" i="17"/>
  <c r="AX11" i="5"/>
  <c r="AW11" i="5"/>
  <c r="Z11" i="5"/>
  <c r="AL37" i="5" s="1"/>
  <c r="AK5" i="17"/>
  <c r="AA5" i="17"/>
  <c r="A11" i="5"/>
  <c r="AL11" i="5" s="1"/>
  <c r="AX10" i="5"/>
  <c r="Z10" i="5"/>
  <c r="AL36" i="5" s="1"/>
  <c r="AI5" i="17"/>
  <c r="Y5" i="17"/>
  <c r="AX9" i="5"/>
  <c r="AW9" i="5"/>
  <c r="Z9" i="5"/>
  <c r="AL35" i="5" s="1"/>
  <c r="R9" i="5"/>
  <c r="AL30" i="5" s="1"/>
  <c r="AG5" i="17"/>
  <c r="W5" i="17"/>
  <c r="AY8" i="5"/>
  <c r="AX8" i="5"/>
  <c r="AW8" i="5"/>
  <c r="Z8" i="5"/>
  <c r="AL34" i="5" s="1"/>
  <c r="R8" i="5"/>
  <c r="AL29" i="5" s="1"/>
  <c r="AE5" i="17"/>
  <c r="U5" i="17"/>
  <c r="AX7" i="5"/>
  <c r="AW7" i="5"/>
  <c r="AX6" i="5"/>
  <c r="AW6" i="5"/>
  <c r="T6" i="5"/>
  <c r="AX5" i="5"/>
  <c r="H5" i="17"/>
  <c r="B5" i="17"/>
  <c r="AD27" i="5" l="1"/>
  <c r="Q21" i="11" s="1"/>
  <c r="AD25" i="5"/>
  <c r="AD26" i="5"/>
  <c r="K21" i="11" s="1"/>
  <c r="B20" i="5"/>
  <c r="AA20" i="5"/>
  <c r="AA13" i="5"/>
  <c r="S20" i="5"/>
  <c r="R5" i="17"/>
  <c r="J5" i="17"/>
  <c r="F5" i="17"/>
  <c r="Q5" i="17"/>
  <c r="C25" i="5"/>
  <c r="B27" i="11" s="1"/>
  <c r="K5" i="17"/>
  <c r="P5" i="17"/>
  <c r="S13" i="5"/>
  <c r="AY5" i="17"/>
  <c r="AY20" i="5"/>
  <c r="R10" i="5"/>
  <c r="AL31" i="5" s="1"/>
  <c r="R11" i="5"/>
  <c r="AL32" i="5" s="1"/>
  <c r="AO5" i="17"/>
  <c r="G5" i="17"/>
  <c r="AY5" i="5"/>
  <c r="AY7" i="5"/>
  <c r="J8" i="5"/>
  <c r="AL13" i="5" s="1"/>
  <c r="AY31" i="5"/>
  <c r="BS5" i="17"/>
  <c r="J9" i="5"/>
  <c r="AL14" i="5" s="1"/>
  <c r="BU5" i="17"/>
  <c r="AY32" i="5"/>
  <c r="AY9" i="5"/>
  <c r="J10" i="5"/>
  <c r="AL15" i="5" s="1"/>
  <c r="AY33" i="5"/>
  <c r="BW5" i="17"/>
  <c r="AY10" i="5"/>
  <c r="J11" i="5"/>
  <c r="AL16" i="5" s="1"/>
  <c r="BY5" i="17"/>
  <c r="AY34" i="5"/>
  <c r="AY11" i="5"/>
  <c r="J12" i="5"/>
  <c r="AL17" i="5" s="1"/>
  <c r="AY35" i="5"/>
  <c r="CA5" i="17"/>
  <c r="AY12" i="5"/>
  <c r="AY13" i="5"/>
  <c r="AY14" i="5"/>
  <c r="J15" i="5"/>
  <c r="AL23" i="5" s="1"/>
  <c r="AY41" i="5"/>
  <c r="CM5" i="17"/>
  <c r="AY15" i="5"/>
  <c r="B13" i="5"/>
  <c r="L5" i="17"/>
  <c r="M5" i="17"/>
  <c r="N5" i="17"/>
  <c r="O5" i="17"/>
  <c r="AY6" i="5"/>
  <c r="A8" i="5"/>
  <c r="AL8" i="5" s="1"/>
  <c r="BI5" i="17"/>
  <c r="AY25" i="5"/>
  <c r="A9" i="5"/>
  <c r="AL9" i="5" s="1"/>
  <c r="AY26" i="5"/>
  <c r="BK5" i="17"/>
  <c r="A10" i="5"/>
  <c r="AL10" i="5" s="1"/>
  <c r="BM5" i="17"/>
  <c r="AY28" i="5"/>
  <c r="AY29" i="5"/>
  <c r="BO5" i="17"/>
  <c r="A12" i="5"/>
  <c r="AL12" i="5" s="1"/>
  <c r="BQ5" i="17"/>
  <c r="AY30" i="5"/>
  <c r="A15" i="5"/>
  <c r="AL18" i="5" s="1"/>
  <c r="CC5" i="17"/>
  <c r="AY36" i="5"/>
  <c r="BA5" i="17"/>
  <c r="AY21" i="5"/>
  <c r="AY16" i="5"/>
  <c r="J17" i="5"/>
  <c r="AL25" i="5" s="1"/>
  <c r="AY17" i="5"/>
  <c r="J18" i="5"/>
  <c r="AL26" i="5" s="1"/>
  <c r="AY18" i="5"/>
  <c r="J19" i="5"/>
  <c r="AL28" i="5" s="1"/>
  <c r="AY19" i="5"/>
  <c r="BC5" i="17"/>
  <c r="BG5" i="17"/>
  <c r="CE5" i="17"/>
  <c r="CI5" i="17"/>
  <c r="CQ5" i="17"/>
  <c r="CU5" i="17"/>
  <c r="AY23" i="5"/>
  <c r="AY37" i="5"/>
  <c r="AY38" i="5"/>
  <c r="AY39" i="5"/>
  <c r="AY40" i="5"/>
  <c r="AY42" i="5"/>
  <c r="AY43" i="5"/>
  <c r="AY44" i="5"/>
  <c r="AY45" i="5"/>
  <c r="Z18" i="5"/>
  <c r="AL47" i="5" s="1"/>
  <c r="Z19" i="5"/>
  <c r="AL48" i="5" s="1"/>
  <c r="CG5" i="17"/>
  <c r="CK5" i="17"/>
  <c r="CO5" i="17"/>
  <c r="CS5" i="17"/>
  <c r="S5" i="17"/>
  <c r="F21" i="11" l="1"/>
  <c r="AG29" i="5"/>
  <c r="B28" i="11"/>
  <c r="DP5" i="17"/>
  <c r="DQ5" i="17"/>
  <c r="D5" i="17"/>
  <c r="E5" i="17"/>
  <c r="I5" i="17"/>
  <c r="C5" i="17"/>
  <c r="K13" i="5"/>
  <c r="V22" i="11"/>
  <c r="J16" i="11" s="1"/>
  <c r="V18" i="11"/>
  <c r="J12" i="11" s="1"/>
  <c r="V14" i="11"/>
  <c r="B15" i="11" s="1"/>
  <c r="V13" i="11"/>
  <c r="B14" i="11" s="1"/>
  <c r="V12" i="11"/>
  <c r="B13" i="11" s="1"/>
  <c r="V24" i="11"/>
  <c r="J18" i="11" s="1"/>
  <c r="V15" i="11"/>
  <c r="B16" i="11" s="1"/>
  <c r="V23" i="11"/>
  <c r="J17" i="11" s="1"/>
  <c r="V21" i="11"/>
  <c r="J15" i="11" s="1"/>
  <c r="V20" i="11"/>
  <c r="J14" i="11" s="1"/>
  <c r="V16" i="11"/>
  <c r="B17" i="11" s="1"/>
  <c r="V19" i="11"/>
  <c r="J13" i="11" s="1"/>
  <c r="V17" i="11"/>
  <c r="B18" i="11" s="1"/>
  <c r="V11" i="11"/>
  <c r="B12" i="11" s="1"/>
  <c r="K20" i="5"/>
  <c r="DI5" i="17" l="1"/>
  <c r="DJ5" i="17"/>
  <c r="DH5" i="17"/>
  <c r="DS5" i="17"/>
  <c r="G29" i="11"/>
  <c r="DR5" i="17"/>
  <c r="B29" i="11"/>
  <c r="G28" i="11"/>
  <c r="T21" i="5"/>
  <c r="D14" i="11"/>
  <c r="C14" i="11"/>
  <c r="I14" i="11"/>
  <c r="H14" i="11"/>
  <c r="K13" i="11"/>
  <c r="Q13" i="11"/>
  <c r="P13" i="11"/>
  <c r="L13" i="11"/>
  <c r="D12" i="11"/>
  <c r="C12" i="11"/>
  <c r="I12" i="11"/>
  <c r="H12" i="11"/>
  <c r="P16" i="11"/>
  <c r="L16" i="11"/>
  <c r="K16" i="11"/>
  <c r="Q16" i="11"/>
  <c r="K18" i="11"/>
  <c r="Q18" i="11"/>
  <c r="P18" i="11"/>
  <c r="L18" i="11"/>
  <c r="L15" i="11"/>
  <c r="K15" i="11"/>
  <c r="Q15" i="11"/>
  <c r="P15" i="11"/>
  <c r="K14" i="11"/>
  <c r="Q14" i="11"/>
  <c r="P14" i="11"/>
  <c r="L14" i="11"/>
  <c r="H15" i="11"/>
  <c r="D15" i="11"/>
  <c r="C15" i="11"/>
  <c r="I15" i="11"/>
  <c r="C17" i="11"/>
  <c r="I17" i="11"/>
  <c r="H17" i="11"/>
  <c r="D17" i="11"/>
  <c r="K12" i="11"/>
  <c r="Q12" i="11"/>
  <c r="P12" i="11"/>
  <c r="L12" i="11"/>
  <c r="Q17" i="11"/>
  <c r="P17" i="11"/>
  <c r="L17" i="11"/>
  <c r="K17" i="11"/>
  <c r="I16" i="11"/>
  <c r="H16" i="11"/>
  <c r="D16" i="11"/>
  <c r="C16" i="11"/>
  <c r="D18" i="11"/>
  <c r="C18" i="11"/>
  <c r="I18" i="11"/>
  <c r="H18" i="11"/>
  <c r="D13" i="11"/>
  <c r="C13" i="11"/>
  <c r="I13" i="11"/>
  <c r="H13" i="11"/>
  <c r="T2" i="11" l="1"/>
  <c r="T1" i="11"/>
  <c r="N28" i="5"/>
  <c r="DK5" i="17"/>
  <c r="CT5" i="17"/>
  <c r="CP5" i="17"/>
  <c r="CL5" i="17"/>
  <c r="CH5" i="17"/>
  <c r="CD5" i="17"/>
  <c r="BZ5" i="17"/>
  <c r="BV5" i="17"/>
  <c r="BR5" i="17"/>
  <c r="BN5" i="17"/>
  <c r="BJ5" i="17"/>
  <c r="BF5" i="17"/>
  <c r="BB5" i="17"/>
  <c r="AX5" i="17"/>
  <c r="AT5" i="17"/>
  <c r="AP5" i="17"/>
  <c r="AL5" i="17"/>
  <c r="AH5" i="17"/>
  <c r="AD5" i="17"/>
  <c r="Z5" i="17"/>
  <c r="V5" i="17"/>
  <c r="CR5" i="17"/>
  <c r="CN5" i="17"/>
  <c r="CJ5" i="17"/>
  <c r="CF5" i="17"/>
  <c r="CB5" i="17"/>
  <c r="BX5" i="17"/>
  <c r="BT5" i="17"/>
  <c r="BP5" i="17"/>
  <c r="BL5" i="17"/>
  <c r="BH5" i="17"/>
  <c r="BD5" i="17"/>
  <c r="AZ5" i="17"/>
  <c r="AV5" i="17"/>
  <c r="AR5" i="17"/>
  <c r="AN5" i="17"/>
  <c r="AJ5" i="17"/>
  <c r="AF5" i="17"/>
  <c r="AB5" i="17"/>
  <c r="X5" i="17"/>
  <c r="T5" i="17"/>
  <c r="N29" i="5" l="1"/>
  <c r="E26" i="11" s="1"/>
  <c r="F33" i="11" s="1"/>
  <c r="E25" i="11"/>
  <c r="DC5" i="17"/>
  <c r="V29" i="5" l="1"/>
  <c r="DF5" i="17" s="1"/>
  <c r="DD5" i="17"/>
  <c r="AC29" i="5" l="1"/>
  <c r="DG5" i="17" s="1"/>
  <c r="F38" i="11" l="1"/>
</calcChain>
</file>

<file path=xl/sharedStrings.xml><?xml version="1.0" encoding="utf-8"?>
<sst xmlns="http://schemas.openxmlformats.org/spreadsheetml/2006/main" count="34250" uniqueCount="4411">
  <si>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</si>
  <si>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</si>
  <si>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</si>
  <si>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</si>
  <si>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</si>
  <si>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</si>
  <si>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</si>
  <si>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</si>
  <si>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</si>
  <si>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</si>
  <si>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</si>
  <si>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</si>
  <si>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</si>
  <si>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</si>
  <si>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</si>
  <si>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</si>
  <si>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</si>
  <si>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</si>
  <si>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</si>
  <si>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</si>
  <si>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</si>
  <si>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</si>
  <si>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</si>
  <si>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</si>
  <si>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</si>
  <si>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</si>
  <si>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</si>
  <si>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نوع الثانوية</t>
  </si>
  <si>
    <t>رمز المقرر</t>
  </si>
  <si>
    <t>اسم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</si>
  <si>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</si>
  <si>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</si>
  <si>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</si>
  <si>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</si>
  <si>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</si>
  <si>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</si>
  <si>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</si>
  <si>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</si>
  <si>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</si>
  <si>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</si>
  <si>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</si>
  <si>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</si>
  <si>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</si>
  <si>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</si>
  <si>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</si>
  <si>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</si>
  <si>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</si>
  <si>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</si>
  <si>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</si>
  <si>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</si>
  <si>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</si>
  <si>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</si>
  <si>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</si>
  <si>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سنة الشهادة</t>
  </si>
  <si>
    <t>محافظ الشهادة</t>
  </si>
  <si>
    <t>العنوان الدائم</t>
  </si>
  <si>
    <t>الاسم والنسبه</t>
  </si>
  <si>
    <t>المحافظة</t>
  </si>
  <si>
    <t>ذوي الشهداء وجرحى الجيش العربي السوري</t>
  </si>
  <si>
    <t>رقم تدوير رسوم</t>
  </si>
  <si>
    <t>تاريخ تدوير رسوم</t>
  </si>
  <si>
    <t>الرابعة</t>
  </si>
  <si>
    <t>حسين</t>
  </si>
  <si>
    <t>صالح</t>
  </si>
  <si>
    <t>عمر</t>
  </si>
  <si>
    <t>محمود</t>
  </si>
  <si>
    <t>مروان</t>
  </si>
  <si>
    <t>الرابعة حديث</t>
  </si>
  <si>
    <t>محمد</t>
  </si>
  <si>
    <t>سالم</t>
  </si>
  <si>
    <t>عدنان</t>
  </si>
  <si>
    <t>علي</t>
  </si>
  <si>
    <t>محمد جمال</t>
  </si>
  <si>
    <t>يوسف</t>
  </si>
  <si>
    <t>جمال</t>
  </si>
  <si>
    <t>محمد علي</t>
  </si>
  <si>
    <t>سليمان</t>
  </si>
  <si>
    <t>محمد فايز</t>
  </si>
  <si>
    <t>تيسير</t>
  </si>
  <si>
    <t>اسماعيل</t>
  </si>
  <si>
    <t>فواز</t>
  </si>
  <si>
    <t>بشير</t>
  </si>
  <si>
    <t>عبد الرحمن</t>
  </si>
  <si>
    <t>محسن</t>
  </si>
  <si>
    <t>جميل</t>
  </si>
  <si>
    <t>جورج</t>
  </si>
  <si>
    <t>عطيه</t>
  </si>
  <si>
    <t>بسام</t>
  </si>
  <si>
    <t>محي الدين</t>
  </si>
  <si>
    <t>رفيق</t>
  </si>
  <si>
    <t>غسان</t>
  </si>
  <si>
    <t>حسن</t>
  </si>
  <si>
    <t>عبد الرزاق</t>
  </si>
  <si>
    <t>خضر</t>
  </si>
  <si>
    <t>ابراهيم</t>
  </si>
  <si>
    <t>انور</t>
  </si>
  <si>
    <t>فيصل</t>
  </si>
  <si>
    <t>محمد خير</t>
  </si>
  <si>
    <t>زياد</t>
  </si>
  <si>
    <t>سلمان</t>
  </si>
  <si>
    <t>عيسى</t>
  </si>
  <si>
    <t>ناصر</t>
  </si>
  <si>
    <t>نايف</t>
  </si>
  <si>
    <t>عصام</t>
  </si>
  <si>
    <t>توفيق</t>
  </si>
  <si>
    <t>موفق</t>
  </si>
  <si>
    <t>احمد</t>
  </si>
  <si>
    <t>يحيى</t>
  </si>
  <si>
    <t>خليل</t>
  </si>
  <si>
    <t>منصور</t>
  </si>
  <si>
    <t>نزار</t>
  </si>
  <si>
    <t>فؤاد</t>
  </si>
  <si>
    <t>بشار</t>
  </si>
  <si>
    <t>حكمت</t>
  </si>
  <si>
    <t>نضال</t>
  </si>
  <si>
    <t>صباح</t>
  </si>
  <si>
    <t>خالد</t>
  </si>
  <si>
    <t>عبد العزيز</t>
  </si>
  <si>
    <t>عبد الله</t>
  </si>
  <si>
    <t>منذر</t>
  </si>
  <si>
    <t>ماجد</t>
  </si>
  <si>
    <t>عبد المجيد</t>
  </si>
  <si>
    <t>مازن</t>
  </si>
  <si>
    <t>ايمن</t>
  </si>
  <si>
    <t>منير</t>
  </si>
  <si>
    <t>عبده</t>
  </si>
  <si>
    <t>يونس</t>
  </si>
  <si>
    <t>مصطفى</t>
  </si>
  <si>
    <t>نبيل</t>
  </si>
  <si>
    <t>معن</t>
  </si>
  <si>
    <t>عماد</t>
  </si>
  <si>
    <t>هشام</t>
  </si>
  <si>
    <t>موسى</t>
  </si>
  <si>
    <t>محمد بشار</t>
  </si>
  <si>
    <t>نادر</t>
  </si>
  <si>
    <t>رضوان</t>
  </si>
  <si>
    <t>وليد</t>
  </si>
  <si>
    <t>سمير</t>
  </si>
  <si>
    <t>كمال</t>
  </si>
  <si>
    <t>غازي</t>
  </si>
  <si>
    <t>عبدو</t>
  </si>
  <si>
    <t>ممدوح</t>
  </si>
  <si>
    <t>فايز</t>
  </si>
  <si>
    <t>نور الدين</t>
  </si>
  <si>
    <t>معين</t>
  </si>
  <si>
    <t>رياض</t>
  </si>
  <si>
    <t>امين</t>
  </si>
  <si>
    <t>فاروق</t>
  </si>
  <si>
    <t>عادل</t>
  </si>
  <si>
    <t>هيثم</t>
  </si>
  <si>
    <t>شريف</t>
  </si>
  <si>
    <t>مفيد</t>
  </si>
  <si>
    <t>زهير</t>
  </si>
  <si>
    <t>سهيل</t>
  </si>
  <si>
    <t>جهاد</t>
  </si>
  <si>
    <t>عبد الكريم</t>
  </si>
  <si>
    <t>عارف</t>
  </si>
  <si>
    <t>عبدالله</t>
  </si>
  <si>
    <t>عمار</t>
  </si>
  <si>
    <t>حسان</t>
  </si>
  <si>
    <t>سامي</t>
  </si>
  <si>
    <t>حمزه</t>
  </si>
  <si>
    <t>برهان</t>
  </si>
  <si>
    <t>صفوان</t>
  </si>
  <si>
    <t>لؤي</t>
  </si>
  <si>
    <t>عاطف</t>
  </si>
  <si>
    <t>عبد الرحيم</t>
  </si>
  <si>
    <t>محمد بسام</t>
  </si>
  <si>
    <t>حسام الدين</t>
  </si>
  <si>
    <t>انطون</t>
  </si>
  <si>
    <t>اسامه</t>
  </si>
  <si>
    <t>فوزي</t>
  </si>
  <si>
    <t>معتز</t>
  </si>
  <si>
    <t>عبد الغني</t>
  </si>
  <si>
    <t>باسل</t>
  </si>
  <si>
    <t>محمد وليد</t>
  </si>
  <si>
    <t>عثمان</t>
  </si>
  <si>
    <t>سامر</t>
  </si>
  <si>
    <t>ميسر</t>
  </si>
  <si>
    <t>ياسين</t>
  </si>
  <si>
    <t>عفيف</t>
  </si>
  <si>
    <t>حسن حسن</t>
  </si>
  <si>
    <t>شعبان</t>
  </si>
  <si>
    <t>عبد الحميد</t>
  </si>
  <si>
    <t>سجيع</t>
  </si>
  <si>
    <t>سهام</t>
  </si>
  <si>
    <t>نهاد</t>
  </si>
  <si>
    <t>محمد منذر</t>
  </si>
  <si>
    <t>كلمة السر</t>
  </si>
  <si>
    <t>الاسم</t>
  </si>
  <si>
    <t>عمار سعيد</t>
  </si>
  <si>
    <t>نهاد الأحمر</t>
  </si>
  <si>
    <t>عمر الإمام</t>
  </si>
  <si>
    <t>اتبع الخطوات التالية:</t>
  </si>
  <si>
    <t>الإستمارة وإطبع منها أربعة نسخ</t>
  </si>
  <si>
    <t xml:space="preserve">بعد الإنتهاء من عملية إختيار المقررات إنتقل إلى صفحة </t>
  </si>
  <si>
    <t>الموبايل</t>
  </si>
  <si>
    <t>الهاتف</t>
  </si>
  <si>
    <t>شعبة التجنيد</t>
  </si>
  <si>
    <t>العنوان :</t>
  </si>
  <si>
    <t>ر2</t>
  </si>
  <si>
    <t>ج</t>
  </si>
  <si>
    <t>ر1</t>
  </si>
  <si>
    <t>نوع الحسم</t>
  </si>
  <si>
    <t>نقابة معلمين</t>
  </si>
  <si>
    <t>ذوي إحتياجات الخاصة</t>
  </si>
  <si>
    <t>سجين</t>
  </si>
  <si>
    <t>رسم التسجيل</t>
  </si>
  <si>
    <t>عدد المقررات المسجلة لأول مرة</t>
  </si>
  <si>
    <t>عدد المقررات المسجلة للمرة الثانية</t>
  </si>
  <si>
    <t>عدد المواد الراسبة للمرة الأولى</t>
  </si>
  <si>
    <t>عدد المواد الراسبة للمرة الثانية</t>
  </si>
  <si>
    <t>مها</t>
  </si>
  <si>
    <t>ايمان</t>
  </si>
  <si>
    <t>سلوى</t>
  </si>
  <si>
    <t>مريم</t>
  </si>
  <si>
    <t>سناء</t>
  </si>
  <si>
    <t>وفاء</t>
  </si>
  <si>
    <t>ثناء</t>
  </si>
  <si>
    <t>يسرى</t>
  </si>
  <si>
    <t>ناديه</t>
  </si>
  <si>
    <t>رنده</t>
  </si>
  <si>
    <t>ميسون</t>
  </si>
  <si>
    <t>حليمه</t>
  </si>
  <si>
    <t>امال</t>
  </si>
  <si>
    <t>سميره</t>
  </si>
  <si>
    <t>نجوى</t>
  </si>
  <si>
    <t>زبيده</t>
  </si>
  <si>
    <t>منى</t>
  </si>
  <si>
    <t>اديبه</t>
  </si>
  <si>
    <t>سمر</t>
  </si>
  <si>
    <t>جميله</t>
  </si>
  <si>
    <t>عليا</t>
  </si>
  <si>
    <t>خديجه</t>
  </si>
  <si>
    <t>رجاء</t>
  </si>
  <si>
    <t>حنان</t>
  </si>
  <si>
    <t>فاتن</t>
  </si>
  <si>
    <t>نوال</t>
  </si>
  <si>
    <t>ميساء</t>
  </si>
  <si>
    <t>وداد</t>
  </si>
  <si>
    <t>نديمه</t>
  </si>
  <si>
    <t>هناء</t>
  </si>
  <si>
    <t>دلال</t>
  </si>
  <si>
    <t>فاطمه</t>
  </si>
  <si>
    <t>سلام</t>
  </si>
  <si>
    <t>سحر</t>
  </si>
  <si>
    <t>منيره</t>
  </si>
  <si>
    <t>قمر</t>
  </si>
  <si>
    <t>ندى</t>
  </si>
  <si>
    <t>هيام</t>
  </si>
  <si>
    <t>كوكب</t>
  </si>
  <si>
    <t>بدريه</t>
  </si>
  <si>
    <t>سعاد</t>
  </si>
  <si>
    <t>امينه</t>
  </si>
  <si>
    <t>سوسن</t>
  </si>
  <si>
    <t>حياه</t>
  </si>
  <si>
    <t>سميحه</t>
  </si>
  <si>
    <t>عبير</t>
  </si>
  <si>
    <t>هيفاء</t>
  </si>
  <si>
    <t>فاطمة</t>
  </si>
  <si>
    <t>هدى</t>
  </si>
  <si>
    <t>مطيعه</t>
  </si>
  <si>
    <t>هاله</t>
  </si>
  <si>
    <t>زهره</t>
  </si>
  <si>
    <t>انتصار</t>
  </si>
  <si>
    <t>نعيمه</t>
  </si>
  <si>
    <t>اميره</t>
  </si>
  <si>
    <t>غاده</t>
  </si>
  <si>
    <t>صفاء</t>
  </si>
  <si>
    <t>باسمه</t>
  </si>
  <si>
    <t>ريما</t>
  </si>
  <si>
    <t>ابتسام</t>
  </si>
  <si>
    <t>الهام</t>
  </si>
  <si>
    <t>عائشه</t>
  </si>
  <si>
    <t>خوله</t>
  </si>
  <si>
    <t>هلا</t>
  </si>
  <si>
    <t>ليلى</t>
  </si>
  <si>
    <t>لينا</t>
  </si>
  <si>
    <t>نبيله</t>
  </si>
  <si>
    <t>فطيم</t>
  </si>
  <si>
    <t>هديه</t>
  </si>
  <si>
    <t>فوزيه</t>
  </si>
  <si>
    <t>امل</t>
  </si>
  <si>
    <t>ناديا</t>
  </si>
  <si>
    <t>حميده</t>
  </si>
  <si>
    <t>عزيزه</t>
  </si>
  <si>
    <t>ملك</t>
  </si>
  <si>
    <t>امنه</t>
  </si>
  <si>
    <t>اسد</t>
  </si>
  <si>
    <t>مياده</t>
  </si>
  <si>
    <t>نعمت</t>
  </si>
  <si>
    <t>ناريمان</t>
  </si>
  <si>
    <t>روضه</t>
  </si>
  <si>
    <t>فريال</t>
  </si>
  <si>
    <t>سهير</t>
  </si>
  <si>
    <t>مامون</t>
  </si>
  <si>
    <t>نهله</t>
  </si>
  <si>
    <t>اسمهان</t>
  </si>
  <si>
    <t>فاديا</t>
  </si>
  <si>
    <t>روعه</t>
  </si>
  <si>
    <t>مهى</t>
  </si>
  <si>
    <t>رنا</t>
  </si>
  <si>
    <t>عائده</t>
  </si>
  <si>
    <t>نبيهه</t>
  </si>
  <si>
    <t>هاجر</t>
  </si>
  <si>
    <t>ريم</t>
  </si>
  <si>
    <t>جهينه</t>
  </si>
  <si>
    <t>عفاف</t>
  </si>
  <si>
    <t>فريزه</t>
  </si>
  <si>
    <t>هناده</t>
  </si>
  <si>
    <t>لميس</t>
  </si>
  <si>
    <t>سوريا</t>
  </si>
  <si>
    <t>رغده</t>
  </si>
  <si>
    <t>ازدهار</t>
  </si>
  <si>
    <t>فتاه</t>
  </si>
  <si>
    <t>انيسه</t>
  </si>
  <si>
    <t>عواطف</t>
  </si>
  <si>
    <t>رقيه</t>
  </si>
  <si>
    <t>ملكه</t>
  </si>
  <si>
    <t>محمد منير</t>
  </si>
  <si>
    <t>زهور</t>
  </si>
  <si>
    <t>شمه</t>
  </si>
  <si>
    <t>المقرر المسجل للمرة الأولى</t>
  </si>
  <si>
    <t>المقرر المسجل للمرة الثانية</t>
  </si>
  <si>
    <t>المقرر المسجل لاكثر من مرة</t>
  </si>
  <si>
    <t/>
  </si>
  <si>
    <t>زاهيه</t>
  </si>
  <si>
    <t>place of birth</t>
  </si>
  <si>
    <t>Mother Name</t>
  </si>
  <si>
    <t>Father Name</t>
  </si>
  <si>
    <t>Full Name</t>
  </si>
  <si>
    <t>مكان ورقم القيد</t>
  </si>
  <si>
    <t>لا</t>
  </si>
  <si>
    <t>نعم</t>
  </si>
  <si>
    <t>دمشق</t>
  </si>
  <si>
    <t>علمي</t>
  </si>
  <si>
    <t>ريف دمشق</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</si>
  <si>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</si>
  <si>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</si>
  <si>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</si>
  <si>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</si>
  <si>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</si>
  <si>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</si>
  <si>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</si>
  <si>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</si>
  <si>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الموبايل</t>
  </si>
  <si>
    <t>طرطوس</t>
  </si>
  <si>
    <t>إدلب</t>
  </si>
  <si>
    <t>نوع الشهادة الثانوية</t>
  </si>
  <si>
    <t>السويداء</t>
  </si>
  <si>
    <t>القنيطرة</t>
  </si>
  <si>
    <t>درعا</t>
  </si>
  <si>
    <t>الحسكة</t>
  </si>
  <si>
    <t>دير الزور</t>
  </si>
  <si>
    <t>الرقة</t>
  </si>
  <si>
    <t>ذكر</t>
  </si>
  <si>
    <t>أنثى</t>
  </si>
  <si>
    <t>العربية السورية</t>
  </si>
  <si>
    <t>أدبي</t>
  </si>
  <si>
    <t>محمد كمال</t>
  </si>
  <si>
    <t>النبك</t>
  </si>
  <si>
    <t>جرمانا</t>
  </si>
  <si>
    <t>سويداء</t>
  </si>
  <si>
    <t>قامشلي</t>
  </si>
  <si>
    <t>الفلسطينية السورية</t>
  </si>
  <si>
    <t>اللبنانية</t>
  </si>
  <si>
    <t>الأردنية</t>
  </si>
  <si>
    <t>العراقية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</si>
  <si>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</si>
  <si>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</si>
  <si>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</si>
  <si>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</si>
  <si>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</si>
  <si>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</si>
  <si>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</si>
  <si>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</si>
  <si>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</si>
  <si>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</si>
  <si>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</si>
  <si>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</si>
  <si>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ذوي الاحتياجات الخاصة</t>
  </si>
  <si>
    <t>الحاصلين على وثيقة وفاة من مكتب شؤون الشهداء والجرحى والمفقودين لأبناء و أزواج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</si>
  <si>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</si>
  <si>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</si>
  <si>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</si>
  <si>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حامد</t>
  </si>
  <si>
    <t>ماري</t>
  </si>
  <si>
    <t>فارس</t>
  </si>
  <si>
    <t>ياسر</t>
  </si>
  <si>
    <t>محمد ياسر</t>
  </si>
  <si>
    <t>غادة</t>
  </si>
  <si>
    <t>محمد فواز</t>
  </si>
  <si>
    <t>دنيا</t>
  </si>
  <si>
    <t>عائشة</t>
  </si>
  <si>
    <t>غالب</t>
  </si>
  <si>
    <t>اكرم</t>
  </si>
  <si>
    <t>حافظ</t>
  </si>
  <si>
    <t>صبحي</t>
  </si>
  <si>
    <t>رابعه</t>
  </si>
  <si>
    <t>حاتم</t>
  </si>
  <si>
    <t>لطفي</t>
  </si>
  <si>
    <t>وفيق</t>
  </si>
  <si>
    <t>نواف</t>
  </si>
  <si>
    <t>فوزات</t>
  </si>
  <si>
    <t>نجاح</t>
  </si>
  <si>
    <t>اسعد</t>
  </si>
  <si>
    <t>طاهر</t>
  </si>
  <si>
    <t>خيريه</t>
  </si>
  <si>
    <t>ايوب</t>
  </si>
  <si>
    <t>ريمه</t>
  </si>
  <si>
    <t>سعيد</t>
  </si>
  <si>
    <t>حسني</t>
  </si>
  <si>
    <t>احلام</t>
  </si>
  <si>
    <t>منتهى</t>
  </si>
  <si>
    <t>هاني</t>
  </si>
  <si>
    <t>قاسم</t>
  </si>
  <si>
    <t>مأمون</t>
  </si>
  <si>
    <t>هنادي</t>
  </si>
  <si>
    <t>حمود</t>
  </si>
  <si>
    <t>مهند</t>
  </si>
  <si>
    <t>اميمه</t>
  </si>
  <si>
    <t>جمانه</t>
  </si>
  <si>
    <t>صبحيه</t>
  </si>
  <si>
    <t>حسنه</t>
  </si>
  <si>
    <t>رائده</t>
  </si>
  <si>
    <t>الثالثة</t>
  </si>
  <si>
    <t>الأولى</t>
  </si>
  <si>
    <t>الثانية</t>
  </si>
  <si>
    <t>الثالثة حديث</t>
  </si>
  <si>
    <t>الثانية حديث</t>
  </si>
  <si>
    <t>صالحه</t>
  </si>
  <si>
    <t>نعيم</t>
  </si>
  <si>
    <t>صلاح الدين</t>
  </si>
  <si>
    <t>محمد حسن</t>
  </si>
  <si>
    <t>مرعي</t>
  </si>
  <si>
    <t>طلال</t>
  </si>
  <si>
    <t>وسام</t>
  </si>
  <si>
    <t>احسان</t>
  </si>
  <si>
    <t>اعتدال</t>
  </si>
  <si>
    <t>زيدان</t>
  </si>
  <si>
    <t>بهجت</t>
  </si>
  <si>
    <t>ماجده</t>
  </si>
  <si>
    <t>مشهور</t>
  </si>
  <si>
    <t>انصاف</t>
  </si>
  <si>
    <t>رامز</t>
  </si>
  <si>
    <t>نوفل</t>
  </si>
  <si>
    <t>ماهر</t>
  </si>
  <si>
    <t>منال</t>
  </si>
  <si>
    <t>شبلي</t>
  </si>
  <si>
    <t>نديم</t>
  </si>
  <si>
    <t>داود</t>
  </si>
  <si>
    <t>زينه</t>
  </si>
  <si>
    <t>وجيه</t>
  </si>
  <si>
    <t>وائل</t>
  </si>
  <si>
    <t>راغده</t>
  </si>
  <si>
    <t>فريز</t>
  </si>
  <si>
    <t xml:space="preserve">عصام </t>
  </si>
  <si>
    <t>بثينه</t>
  </si>
  <si>
    <t>هيسم</t>
  </si>
  <si>
    <t>لمى</t>
  </si>
  <si>
    <t>سميه</t>
  </si>
  <si>
    <t>رسلان</t>
  </si>
  <si>
    <t>منيف</t>
  </si>
  <si>
    <t>فضل الله</t>
  </si>
  <si>
    <t>امريه</t>
  </si>
  <si>
    <t>وسيم</t>
  </si>
  <si>
    <t>حسام</t>
  </si>
  <si>
    <t>بيان</t>
  </si>
  <si>
    <t>باسم</t>
  </si>
  <si>
    <t>نورس</t>
  </si>
  <si>
    <t>كنج</t>
  </si>
  <si>
    <t>ساميا</t>
  </si>
  <si>
    <t>عامر</t>
  </si>
  <si>
    <t>سوريه</t>
  </si>
  <si>
    <t>طالب</t>
  </si>
  <si>
    <t>رضا</t>
  </si>
  <si>
    <t>فايزه</t>
  </si>
  <si>
    <t>شفيق</t>
  </si>
  <si>
    <t xml:space="preserve">فاطمه </t>
  </si>
  <si>
    <t xml:space="preserve">حسين </t>
  </si>
  <si>
    <t>علي علي</t>
  </si>
  <si>
    <t xml:space="preserve">مريم </t>
  </si>
  <si>
    <t xml:space="preserve">عليا </t>
  </si>
  <si>
    <t>بديع</t>
  </si>
  <si>
    <t>غياث</t>
  </si>
  <si>
    <t>حسنا</t>
  </si>
  <si>
    <t>فراس</t>
  </si>
  <si>
    <t>نبهان</t>
  </si>
  <si>
    <t>حيدر</t>
  </si>
  <si>
    <t>هاشم</t>
  </si>
  <si>
    <t>هالا</t>
  </si>
  <si>
    <t>مالك</t>
  </si>
  <si>
    <t>ظافر</t>
  </si>
  <si>
    <t>أحمد</t>
  </si>
  <si>
    <t>ليلا</t>
  </si>
  <si>
    <t>عبد المنعم</t>
  </si>
  <si>
    <t>فطوم</t>
  </si>
  <si>
    <t>جمعه</t>
  </si>
  <si>
    <t>شاديه</t>
  </si>
  <si>
    <t xml:space="preserve">زينب </t>
  </si>
  <si>
    <t>عبد الفتاح</t>
  </si>
  <si>
    <t>فاديه</t>
  </si>
  <si>
    <t>تركيه</t>
  </si>
  <si>
    <t>عبدالكريم</t>
  </si>
  <si>
    <t>سهيلا</t>
  </si>
  <si>
    <t>غفران</t>
  </si>
  <si>
    <t>تميم</t>
  </si>
  <si>
    <t>أمين</t>
  </si>
  <si>
    <t xml:space="preserve">اسماعيل </t>
  </si>
  <si>
    <t xml:space="preserve">لينا </t>
  </si>
  <si>
    <t>ابتهاج</t>
  </si>
  <si>
    <t>عبد الحكيم</t>
  </si>
  <si>
    <t>جبر</t>
  </si>
  <si>
    <t>لوريس</t>
  </si>
  <si>
    <t>سميح</t>
  </si>
  <si>
    <t>هنا</t>
  </si>
  <si>
    <t>عوض</t>
  </si>
  <si>
    <t>محمد زياد</t>
  </si>
  <si>
    <t>محمد اكرم</t>
  </si>
  <si>
    <t>ساره النابلسي</t>
  </si>
  <si>
    <t>محمد نبيل</t>
  </si>
  <si>
    <t>فداء</t>
  </si>
  <si>
    <t>بارعه</t>
  </si>
  <si>
    <t>محمد صياح</t>
  </si>
  <si>
    <t>محمد ماهر</t>
  </si>
  <si>
    <t>اديب</t>
  </si>
  <si>
    <t xml:space="preserve">ابتسام </t>
  </si>
  <si>
    <t xml:space="preserve">محاسن </t>
  </si>
  <si>
    <t xml:space="preserve">عبد الرحمن </t>
  </si>
  <si>
    <t xml:space="preserve">سوسن </t>
  </si>
  <si>
    <t>وجدان</t>
  </si>
  <si>
    <t>جان</t>
  </si>
  <si>
    <t>جانيت</t>
  </si>
  <si>
    <t>يارا حسن</t>
  </si>
  <si>
    <t>هزاع</t>
  </si>
  <si>
    <t xml:space="preserve">سمر </t>
  </si>
  <si>
    <t xml:space="preserve">حنان </t>
  </si>
  <si>
    <t xml:space="preserve">منى </t>
  </si>
  <si>
    <t>بسمة</t>
  </si>
  <si>
    <t>مشفى دوما</t>
  </si>
  <si>
    <t>تدمر</t>
  </si>
  <si>
    <t>التونسية</t>
  </si>
  <si>
    <t>فصل أول 2018-2019</t>
  </si>
  <si>
    <t>فصل ثاني 2018-2019</t>
  </si>
  <si>
    <t>فصل أول 2019-2020</t>
  </si>
  <si>
    <t>رسم فصول الانقطاع</t>
  </si>
  <si>
    <t>رسم المقررات</t>
  </si>
  <si>
    <t>ملاحظة: عن كل فصل انقطاع رسم /15000 ل.س/</t>
  </si>
  <si>
    <t>العاملين في وزارة التعليم العالي والمؤسسات والجامعات التابعة لها وأبنائهم</t>
  </si>
  <si>
    <t>وثيقة وفاة  صادرة عن مكتب الشهداء</t>
  </si>
  <si>
    <t>طابع هلال احمر
25  ل .س</t>
  </si>
  <si>
    <t xml:space="preserve">طابع مالي
 30  ل.س   </t>
  </si>
  <si>
    <t>رسم الانقطاع</t>
  </si>
  <si>
    <t>الفصل الثاني 2018-2019</t>
  </si>
  <si>
    <t>الفصول التي انقطع فيها عن التسجيل وسدد رسومها</t>
  </si>
  <si>
    <t>مصياف</t>
  </si>
  <si>
    <t xml:space="preserve">كوثر </t>
  </si>
  <si>
    <t>هالة</t>
  </si>
  <si>
    <t xml:space="preserve">سميره </t>
  </si>
  <si>
    <t xml:space="preserve">وفيقه </t>
  </si>
  <si>
    <t>حمدان</t>
  </si>
  <si>
    <t>امنة</t>
  </si>
  <si>
    <t xml:space="preserve">عائشة </t>
  </si>
  <si>
    <t>شكيب</t>
  </si>
  <si>
    <t>جبلة</t>
  </si>
  <si>
    <t>يبرود</t>
  </si>
  <si>
    <t>الكويت</t>
  </si>
  <si>
    <t>مخيم اليرموك</t>
  </si>
  <si>
    <t>شهبا</t>
  </si>
  <si>
    <t>حماه</t>
  </si>
  <si>
    <t>معضمية</t>
  </si>
  <si>
    <t>داعل</t>
  </si>
  <si>
    <t>دوما</t>
  </si>
  <si>
    <t>سلمية</t>
  </si>
  <si>
    <t>الصنمين</t>
  </si>
  <si>
    <t>يرموك</t>
  </si>
  <si>
    <t>قدسيا</t>
  </si>
  <si>
    <t>بانياس</t>
  </si>
  <si>
    <t>قطيفة</t>
  </si>
  <si>
    <t>اللاذقيه</t>
  </si>
  <si>
    <t>مشفى درعا</t>
  </si>
  <si>
    <t>اليرموك</t>
  </si>
  <si>
    <t>السيدة زينب</t>
  </si>
  <si>
    <t>نوى</t>
  </si>
  <si>
    <t>منين</t>
  </si>
  <si>
    <t xml:space="preserve">دمشق </t>
  </si>
  <si>
    <t>قطنا</t>
  </si>
  <si>
    <t>ميادين</t>
  </si>
  <si>
    <t>زبداني</t>
  </si>
  <si>
    <t>قبر الست</t>
  </si>
  <si>
    <t>الكسوة</t>
  </si>
  <si>
    <t>جديدة عرطوز</t>
  </si>
  <si>
    <t>هامه</t>
  </si>
  <si>
    <t>عين التينه</t>
  </si>
  <si>
    <t>سلحب</t>
  </si>
  <si>
    <t>ادلب</t>
  </si>
  <si>
    <t>جدة</t>
  </si>
  <si>
    <t>كفتين</t>
  </si>
  <si>
    <t>سبينه</t>
  </si>
  <si>
    <t>قرفا</t>
  </si>
  <si>
    <t>الهويا</t>
  </si>
  <si>
    <t>داريا</t>
  </si>
  <si>
    <t>سلميه</t>
  </si>
  <si>
    <t>سرغايا</t>
  </si>
  <si>
    <t>عربين</t>
  </si>
  <si>
    <t>اشرفية صحنايا</t>
  </si>
  <si>
    <t>دير البخت</t>
  </si>
  <si>
    <t>الضمير</t>
  </si>
  <si>
    <t>القريا</t>
  </si>
  <si>
    <t>جبعدين</t>
  </si>
  <si>
    <t>دير عطية</t>
  </si>
  <si>
    <t>راس المعرة</t>
  </si>
  <si>
    <t>خبب</t>
  </si>
  <si>
    <t>عتيبه</t>
  </si>
  <si>
    <t xml:space="preserve">السويداء </t>
  </si>
  <si>
    <t>الحتان</t>
  </si>
  <si>
    <t>تلشهاب</t>
  </si>
  <si>
    <t>عين ترما</t>
  </si>
  <si>
    <t xml:space="preserve">اللاذقية </t>
  </si>
  <si>
    <t>غير سورية</t>
  </si>
  <si>
    <t>شرعية</t>
  </si>
  <si>
    <t>فصل أول 2020-2021</t>
  </si>
  <si>
    <t>الفصل الأول 2018-2019</t>
  </si>
  <si>
    <t>الفصل الأول 2019-2020</t>
  </si>
  <si>
    <t>الفصل الثاني 2020-2021</t>
  </si>
  <si>
    <t>رسوم المحتفظ بها بسبب الإيقاف</t>
  </si>
  <si>
    <t>طابع بحث علمي
25ل.س</t>
  </si>
  <si>
    <t>ملاحظة: لا يعد الطالب مسجلاً إذا لم ينفذ تعليمات التسجيل كاملةً ويسلم أوراقه إلى القسم المختص  ، وهو مسؤول عن صحة المعلومات الواردة في هذه الاستمارة</t>
  </si>
  <si>
    <t>مستنفذ</t>
  </si>
  <si>
    <t>فصل ثاني 2020-2021</t>
  </si>
  <si>
    <t>الفصل الأول 2020-2021</t>
  </si>
  <si>
    <t>أدخل الرقم الإمتحاني</t>
  </si>
  <si>
    <t>الثانوية</t>
  </si>
  <si>
    <t>01</t>
  </si>
  <si>
    <t>02</t>
  </si>
  <si>
    <t>الأولى حديث</t>
  </si>
  <si>
    <t>03</t>
  </si>
  <si>
    <t>رقم جواز السفر لغير السوريين</t>
  </si>
  <si>
    <t>رقم الهاتف</t>
  </si>
  <si>
    <t>06</t>
  </si>
  <si>
    <t>04</t>
  </si>
  <si>
    <t>05</t>
  </si>
  <si>
    <t>07</t>
  </si>
  <si>
    <t>08</t>
  </si>
  <si>
    <t xml:space="preserve">اليمنية </t>
  </si>
  <si>
    <t>09</t>
  </si>
  <si>
    <t>10</t>
  </si>
  <si>
    <t>11</t>
  </si>
  <si>
    <t>12</t>
  </si>
  <si>
    <t>13</t>
  </si>
  <si>
    <t>14</t>
  </si>
  <si>
    <t>15</t>
  </si>
  <si>
    <t>16</t>
  </si>
  <si>
    <t>غير سوري</t>
  </si>
  <si>
    <t>رقم الإيقاف</t>
  </si>
  <si>
    <t>تدوير الرسوم</t>
  </si>
  <si>
    <t>الفلسطينية</t>
  </si>
  <si>
    <t>الإيرانية</t>
  </si>
  <si>
    <t>المصرية</t>
  </si>
  <si>
    <t>المغربية</t>
  </si>
  <si>
    <t>الأفغانية</t>
  </si>
  <si>
    <t>التركية</t>
  </si>
  <si>
    <t>سلوفاكية</t>
  </si>
  <si>
    <t>رقم الطالب:</t>
  </si>
  <si>
    <t>السنة:</t>
  </si>
  <si>
    <t>الجنس:</t>
  </si>
  <si>
    <t>تاريخ الميلاد:</t>
  </si>
  <si>
    <t>مكان الميلاد:</t>
  </si>
  <si>
    <t>الجنسية:</t>
  </si>
  <si>
    <t>الرقم الوطني:</t>
  </si>
  <si>
    <t>مكان ورقم القيد:</t>
  </si>
  <si>
    <t>المحافظة الدائمة:</t>
  </si>
  <si>
    <t>شعبة التجنيد:</t>
  </si>
  <si>
    <t>نوع الثانوية:</t>
  </si>
  <si>
    <t>محافظتها:</t>
  </si>
  <si>
    <t>عامها:</t>
  </si>
  <si>
    <t>الموبايل:</t>
  </si>
  <si>
    <t>الهاتف:</t>
  </si>
  <si>
    <t>الرسوم المدورة</t>
  </si>
  <si>
    <t>م</t>
  </si>
  <si>
    <t>الرسوم</t>
  </si>
  <si>
    <t>البيانات باللغة الإنكليزية</t>
  </si>
  <si>
    <t>رسم فصل الانقطاع</t>
  </si>
  <si>
    <t>رسم تسجيل سنوي</t>
  </si>
  <si>
    <t>معادلة</t>
  </si>
  <si>
    <t xml:space="preserve">جهينه </t>
  </si>
  <si>
    <t>امان</t>
  </si>
  <si>
    <t>دوزكين محمود</t>
  </si>
  <si>
    <t>دمقس</t>
  </si>
  <si>
    <t>مؤمن</t>
  </si>
  <si>
    <t>البطيحة</t>
  </si>
  <si>
    <t>قطيلبيه</t>
  </si>
  <si>
    <t>عليه</t>
  </si>
  <si>
    <t>باسل الكدرو الحماده</t>
  </si>
  <si>
    <t>مخلص</t>
  </si>
  <si>
    <t>رهف القبلان</t>
  </si>
  <si>
    <t>بشرى الطحان</t>
  </si>
  <si>
    <t>حلا سماحه</t>
  </si>
  <si>
    <t>حنان رعد</t>
  </si>
  <si>
    <t>محمدعدنان</t>
  </si>
  <si>
    <t>رمال الابراهيم</t>
  </si>
  <si>
    <t>رهف الخليل</t>
  </si>
  <si>
    <t>ريم السلوم</t>
  </si>
  <si>
    <t>ريم كاتبه</t>
  </si>
  <si>
    <t>سناء السهو</t>
  </si>
  <si>
    <t>ليلى ابو مغضب</t>
  </si>
  <si>
    <t>ليليان ابو الخير</t>
  </si>
  <si>
    <t>رخله</t>
  </si>
  <si>
    <t>ماجد الخيرو</t>
  </si>
  <si>
    <t>ماهر اسعد</t>
  </si>
  <si>
    <t>الدي</t>
  </si>
  <si>
    <t xml:space="preserve">ندى </t>
  </si>
  <si>
    <t>نتالي الجغامي</t>
  </si>
  <si>
    <t>وفاء رضا</t>
  </si>
  <si>
    <t>الين طيفور</t>
  </si>
  <si>
    <t>شيركو شيخ بوزان</t>
  </si>
  <si>
    <t>عبير عمران</t>
  </si>
  <si>
    <t>الجزائرية</t>
  </si>
  <si>
    <t>منار احمد</t>
  </si>
  <si>
    <t>بديوي</t>
  </si>
  <si>
    <t>مياس مصري</t>
  </si>
  <si>
    <t>نتالين حبوس</t>
  </si>
  <si>
    <t>سبيع</t>
  </si>
  <si>
    <t>نعمة الله المولوي</t>
  </si>
  <si>
    <t>نوار يوسف</t>
  </si>
  <si>
    <t>هاديه الحربي</t>
  </si>
  <si>
    <t>زياد ظافر</t>
  </si>
  <si>
    <t>هديل الدبس</t>
  </si>
  <si>
    <t>وعد العلي</t>
  </si>
  <si>
    <t>يارا نصر</t>
  </si>
  <si>
    <t>المجيدل</t>
  </si>
  <si>
    <t>بندر</t>
  </si>
  <si>
    <t>سكينه السليمان</t>
  </si>
  <si>
    <t>هدية</t>
  </si>
  <si>
    <t>ديرالزور</t>
  </si>
  <si>
    <t>علي ابراهيم</t>
  </si>
  <si>
    <t>السودانية</t>
  </si>
  <si>
    <t>كفر بطنا</t>
  </si>
  <si>
    <t>مجيب</t>
  </si>
  <si>
    <t>مهنا</t>
  </si>
  <si>
    <t>قاره</t>
  </si>
  <si>
    <t>باسمه الحمصي</t>
  </si>
  <si>
    <t>القرداحة</t>
  </si>
  <si>
    <t>معتزبالله</t>
  </si>
  <si>
    <t>خيارة</t>
  </si>
  <si>
    <t>حرفا</t>
  </si>
  <si>
    <t>عبدالرزاق</t>
  </si>
  <si>
    <t>طليع</t>
  </si>
  <si>
    <t>نغم ايوب</t>
  </si>
  <si>
    <t>رشيده</t>
  </si>
  <si>
    <t xml:space="preserve">محي الدين </t>
  </si>
  <si>
    <t>ثاقب</t>
  </si>
  <si>
    <t>محمد جهاد</t>
  </si>
  <si>
    <t>زينب محمد</t>
  </si>
  <si>
    <t>عروبه</t>
  </si>
  <si>
    <t>اسيد</t>
  </si>
  <si>
    <t>محمد عيد المقت</t>
  </si>
  <si>
    <t>محمد طارق</t>
  </si>
  <si>
    <t xml:space="preserve">بنان </t>
  </si>
  <si>
    <t>مي عابد</t>
  </si>
  <si>
    <t>حواش</t>
  </si>
  <si>
    <t>مثقال</t>
  </si>
  <si>
    <t>اشرف</t>
  </si>
  <si>
    <t>رانية</t>
  </si>
  <si>
    <t>نيبال</t>
  </si>
  <si>
    <t xml:space="preserve">فايز </t>
  </si>
  <si>
    <t>بيصين</t>
  </si>
  <si>
    <t>دعاء طعمه</t>
  </si>
  <si>
    <t>جمانا</t>
  </si>
  <si>
    <t>سحر غصن</t>
  </si>
  <si>
    <t>هبا الحلبي</t>
  </si>
  <si>
    <t>احمد جمعه</t>
  </si>
  <si>
    <t xml:space="preserve">نجاح </t>
  </si>
  <si>
    <t>ميليا</t>
  </si>
  <si>
    <t>مقدمة في الصحافة</t>
  </si>
  <si>
    <t xml:space="preserve">مقدمة في الفنون  الاذاعية والسمعبصرية </t>
  </si>
  <si>
    <t xml:space="preserve">مقدمة في الاعلان </t>
  </si>
  <si>
    <t xml:space="preserve">مقدمة في العلاقات العامة </t>
  </si>
  <si>
    <t xml:space="preserve">مادة اعلامية باللغة الأجنبية (1) </t>
  </si>
  <si>
    <t>الترجمة الاعلامية (1)</t>
  </si>
  <si>
    <t xml:space="preserve">اللغة الاعلامية </t>
  </si>
  <si>
    <t xml:space="preserve">مقدمة في مناهج البحث الاعلامي </t>
  </si>
  <si>
    <t xml:space="preserve">فن الاعلان الصحفي </t>
  </si>
  <si>
    <t xml:space="preserve">الاخبار الاذاعية والتلفزيونية </t>
  </si>
  <si>
    <t xml:space="preserve">الإعلام الدولي </t>
  </si>
  <si>
    <t xml:space="preserve">التخطيط الاعلامي </t>
  </si>
  <si>
    <t xml:space="preserve">الاخراج الصحفي </t>
  </si>
  <si>
    <t>الترجمة الاعلامية  (3)</t>
  </si>
  <si>
    <t xml:space="preserve">الاخراج الاذاعي والتلفزيوني </t>
  </si>
  <si>
    <t xml:space="preserve">البرامج التعليمية والثقافية </t>
  </si>
  <si>
    <t xml:space="preserve">فن الاعلان  </t>
  </si>
  <si>
    <t xml:space="preserve">العلاقات العامة في المجال التطبيقي </t>
  </si>
  <si>
    <t xml:space="preserve">ادارة الصحف واقتصادياتها </t>
  </si>
  <si>
    <t>مادة اعلامية بلغة اجنبية (3)</t>
  </si>
  <si>
    <t xml:space="preserve">الراي العام </t>
  </si>
  <si>
    <t xml:space="preserve">تشريعات الاعلام واخلاقياته </t>
  </si>
  <si>
    <t xml:space="preserve">تكنلوجيا الاتصال والمعلومات </t>
  </si>
  <si>
    <t>الترجمة الاعلامية (2)</t>
  </si>
  <si>
    <t xml:space="preserve">التحرير الصحفي </t>
  </si>
  <si>
    <t>مادة اعلامية بلغة اجنبية (2)</t>
  </si>
  <si>
    <t xml:space="preserve">الكتابة للإذاعة والتلفزيون </t>
  </si>
  <si>
    <t xml:space="preserve">ادارة الاعلان واقتصادياته </t>
  </si>
  <si>
    <t xml:space="preserve">ادارة وتخطيط العلاقات العامة </t>
  </si>
  <si>
    <t xml:space="preserve">نظرية الاتصال </t>
  </si>
  <si>
    <t xml:space="preserve">مادة اعلامية بلغة اجنبية </t>
  </si>
  <si>
    <t xml:space="preserve">موضوع خاص في الصحافة </t>
  </si>
  <si>
    <t xml:space="preserve">الصحافة المتخصصة </t>
  </si>
  <si>
    <t>الترجمة الاعلامية  (4)</t>
  </si>
  <si>
    <t xml:space="preserve">الافلام الوثائقية والبرامج التسجيلية </t>
  </si>
  <si>
    <t xml:space="preserve">موضوع خاص في الاذاعة </t>
  </si>
  <si>
    <t xml:space="preserve">الاعلان الاذاعي والتلفزيوني </t>
  </si>
  <si>
    <t xml:space="preserve">مشروع اصدار جريدة او مجلة </t>
  </si>
  <si>
    <t xml:space="preserve">تخطيط الحملات الاعلامية </t>
  </si>
  <si>
    <t xml:space="preserve">فن العلاقات العامة </t>
  </si>
  <si>
    <t xml:space="preserve">مقدمة في الصحافة </t>
  </si>
  <si>
    <t xml:space="preserve">مادة اعلامية بلغة اجنبية (1) </t>
  </si>
  <si>
    <t xml:space="preserve">الكتابة للاذاعة والتلفزيون </t>
  </si>
  <si>
    <t xml:space="preserve">الافلام الوثائقية والبرامج التسجيلة </t>
  </si>
  <si>
    <t xml:space="preserve">مشروع اصدار جريدة اومجلة </t>
  </si>
  <si>
    <t>إرسال ملف الإستمارة (Excel ) عبر البريد الإلكتروني إلى العنوان التالي :
med.ol@hotmail.com 
ويجب أن يكون موضوع الإيميل هو الرقم الإمتحاني للطالب</t>
  </si>
  <si>
    <r>
      <t xml:space="preserve">ثم تسليم استمارة التسجيل مع إيصال المصرف إلى شؤون طلاب الإعلام - كلية الإعلام - الطابق الثالثة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</si>
  <si>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محمد عبد الله</t>
  </si>
  <si>
    <t>نبع الطيب</t>
  </si>
  <si>
    <t>ريم البيبي</t>
  </si>
  <si>
    <t>السبخه</t>
  </si>
  <si>
    <t>كرم محمد</t>
  </si>
  <si>
    <t>راشد</t>
  </si>
  <si>
    <t>ميادى</t>
  </si>
  <si>
    <t>عبد الرحمن فخري</t>
  </si>
  <si>
    <t>محمد رشدي الرهونجي</t>
  </si>
  <si>
    <t>معاذ</t>
  </si>
  <si>
    <t>ناهده</t>
  </si>
  <si>
    <t>حلا اللحام</t>
  </si>
  <si>
    <t>سامر موسى</t>
  </si>
  <si>
    <t>زهريه</t>
  </si>
  <si>
    <t>رؤى دولاتي</t>
  </si>
  <si>
    <t>فطمه</t>
  </si>
  <si>
    <t>منتهى الكيلاني</t>
  </si>
  <si>
    <t>عبد المولى</t>
  </si>
  <si>
    <t>ميمونه</t>
  </si>
  <si>
    <t>سعد رسول</t>
  </si>
  <si>
    <t>بنيان</t>
  </si>
  <si>
    <t>الحمراء</t>
  </si>
  <si>
    <t>محمد الشريف</t>
  </si>
  <si>
    <t>وائل مسلم</t>
  </si>
  <si>
    <t>نبال</t>
  </si>
  <si>
    <t>محمد نور السراج</t>
  </si>
  <si>
    <t>محمد اله رشي</t>
  </si>
  <si>
    <t>نارين</t>
  </si>
  <si>
    <t>قصي سعيد</t>
  </si>
  <si>
    <t>رائد</t>
  </si>
  <si>
    <t>اشرفيه</t>
  </si>
  <si>
    <t>عبد القادر</t>
  </si>
  <si>
    <t>ببيلا</t>
  </si>
  <si>
    <t>زينه علي</t>
  </si>
  <si>
    <t>اسيا</t>
  </si>
  <si>
    <t>الاء الطنيفر</t>
  </si>
  <si>
    <t>ندوه</t>
  </si>
  <si>
    <t>امونه</t>
  </si>
  <si>
    <t>عائشه السروجي</t>
  </si>
  <si>
    <t>بشرى الحمد</t>
  </si>
  <si>
    <t>غاليه الحلبي</t>
  </si>
  <si>
    <t>محمد سعيد</t>
  </si>
  <si>
    <t>ندوى</t>
  </si>
  <si>
    <t>الخالدية</t>
  </si>
  <si>
    <t>محمد سالم</t>
  </si>
  <si>
    <t>يارا طوبجي</t>
  </si>
  <si>
    <t>قصي حمزه</t>
  </si>
  <si>
    <t>نوره المحمد</t>
  </si>
  <si>
    <t>صبوره</t>
  </si>
  <si>
    <t>بريفان باكير</t>
  </si>
  <si>
    <t>محمد يزن الخطيب</t>
  </si>
  <si>
    <t>كامل</t>
  </si>
  <si>
    <t>نيرمين موصللي</t>
  </si>
  <si>
    <t>روان التت</t>
  </si>
  <si>
    <t>مريم المصري</t>
  </si>
  <si>
    <t>محمد طاهر اليبرودي</t>
  </si>
  <si>
    <t>محمد الحاج بدران</t>
  </si>
  <si>
    <t xml:space="preserve"> اللاذقيه</t>
  </si>
  <si>
    <t>حفيضة  شحادة</t>
  </si>
  <si>
    <t xml:space="preserve">تركية </t>
  </si>
  <si>
    <t xml:space="preserve"> المبعوجه</t>
  </si>
  <si>
    <t xml:space="preserve"> دمشق</t>
  </si>
  <si>
    <t xml:space="preserve"> يبرود</t>
  </si>
  <si>
    <t xml:space="preserve"> السويداء</t>
  </si>
  <si>
    <t>ريمة</t>
  </si>
  <si>
    <t xml:space="preserve">ميساء </t>
  </si>
  <si>
    <t>حسينه الكدرو الحماده</t>
  </si>
  <si>
    <t xml:space="preserve"> الخميسيه</t>
  </si>
  <si>
    <t xml:space="preserve"> يرموك</t>
  </si>
  <si>
    <t xml:space="preserve">فاديا </t>
  </si>
  <si>
    <t>رولا ابراهيم</t>
  </si>
  <si>
    <t>أنوار عبد المالك</t>
  </si>
  <si>
    <t>هديه سوسق</t>
  </si>
  <si>
    <t xml:space="preserve"> التل</t>
  </si>
  <si>
    <t>رويده المنصور</t>
  </si>
  <si>
    <t xml:space="preserve"> تبنه</t>
  </si>
  <si>
    <t xml:space="preserve"> اللاذقية</t>
  </si>
  <si>
    <t xml:space="preserve"> معضميه</t>
  </si>
  <si>
    <t xml:space="preserve"> جبله</t>
  </si>
  <si>
    <t>أميره بلول</t>
  </si>
  <si>
    <t xml:space="preserve"> مشفى دوما</t>
  </si>
  <si>
    <t>لبانة صالح</t>
  </si>
  <si>
    <t>حسنه اسماعيل</t>
  </si>
  <si>
    <t xml:space="preserve"> الكسوه</t>
  </si>
  <si>
    <t xml:space="preserve"> دير شميل</t>
  </si>
  <si>
    <t xml:space="preserve"> قدسيا</t>
  </si>
  <si>
    <t xml:space="preserve"> عين التينه</t>
  </si>
  <si>
    <t>فاطمه خصابه</t>
  </si>
  <si>
    <t xml:space="preserve"> كودنه</t>
  </si>
  <si>
    <t xml:space="preserve"> حمص</t>
  </si>
  <si>
    <t>انتصار خليفه</t>
  </si>
  <si>
    <t xml:space="preserve"> حلب</t>
  </si>
  <si>
    <t>باسمه ابو داوود</t>
  </si>
  <si>
    <t xml:space="preserve"> مخيم اليرموك</t>
  </si>
  <si>
    <t xml:space="preserve"> دوما</t>
  </si>
  <si>
    <t xml:space="preserve">رزان  ناصر </t>
  </si>
  <si>
    <t xml:space="preserve">محمد عدنان </t>
  </si>
  <si>
    <t>قملر</t>
  </si>
  <si>
    <t>هدى الابراهيم</t>
  </si>
  <si>
    <t>سميره الناصر</t>
  </si>
  <si>
    <t xml:space="preserve"> اصيله</t>
  </si>
  <si>
    <t>سهر بركات</t>
  </si>
  <si>
    <t>سكيه القاق</t>
  </si>
  <si>
    <t xml:space="preserve"> جرمانا</t>
  </si>
  <si>
    <t>حرية معري</t>
  </si>
  <si>
    <t xml:space="preserve"> حماه</t>
  </si>
  <si>
    <t xml:space="preserve"> سلميه</t>
  </si>
  <si>
    <t>عبد الرحمن  المذيب</t>
  </si>
  <si>
    <t xml:space="preserve">اسمهان </t>
  </si>
  <si>
    <t>علا  ميا</t>
  </si>
  <si>
    <t>محمد سمير</t>
  </si>
  <si>
    <t>غاده ابو مغضب</t>
  </si>
  <si>
    <t xml:space="preserve"> بنغازي</t>
  </si>
  <si>
    <t>نعيمه الخليل</t>
  </si>
  <si>
    <t xml:space="preserve"> ابو راسين</t>
  </si>
  <si>
    <t>مياده عليان</t>
  </si>
  <si>
    <t>زاهيه حسين</t>
  </si>
  <si>
    <t xml:space="preserve"> الدي</t>
  </si>
  <si>
    <t xml:space="preserve">مجد  حسن </t>
  </si>
  <si>
    <t xml:space="preserve"> ادلب</t>
  </si>
  <si>
    <t xml:space="preserve"> قطنا</t>
  </si>
  <si>
    <t xml:space="preserve"> مصياف</t>
  </si>
  <si>
    <t>اعتدال صقور</t>
  </si>
  <si>
    <t xml:space="preserve">ريما </t>
  </si>
  <si>
    <t xml:space="preserve"> النبك</t>
  </si>
  <si>
    <t xml:space="preserve"> طرطوس</t>
  </si>
  <si>
    <t>أسماء علي</t>
  </si>
  <si>
    <t>شيخه علي</t>
  </si>
  <si>
    <t>اكرام الكسابره</t>
  </si>
  <si>
    <t>خالديه العطار</t>
  </si>
  <si>
    <t xml:space="preserve"> الحراك</t>
  </si>
  <si>
    <t xml:space="preserve">الهام </t>
  </si>
  <si>
    <t xml:space="preserve">سلافة </t>
  </si>
  <si>
    <t xml:space="preserve"> ديرالزور</t>
  </si>
  <si>
    <t xml:space="preserve"> درعا</t>
  </si>
  <si>
    <t xml:space="preserve"> سرغايا</t>
  </si>
  <si>
    <t xml:space="preserve"> سبينه</t>
  </si>
  <si>
    <t>عاروسه المحمد</t>
  </si>
  <si>
    <t>عين العرب</t>
  </si>
  <si>
    <t xml:space="preserve"> داريا</t>
  </si>
  <si>
    <t xml:space="preserve"> جبعدين</t>
  </si>
  <si>
    <t>ساره  الكنج</t>
  </si>
  <si>
    <t>نهيدة</t>
  </si>
  <si>
    <t>ساره  النابلسي</t>
  </si>
  <si>
    <t>حنان النقيب</t>
  </si>
  <si>
    <t>أسما شيخ بوزان</t>
  </si>
  <si>
    <t xml:space="preserve"> خراب عشق</t>
  </si>
  <si>
    <t>خديجه العر</t>
  </si>
  <si>
    <t xml:space="preserve">زهرة </t>
  </si>
  <si>
    <t>ختام الفتيح</t>
  </si>
  <si>
    <t>محمد سامر</t>
  </si>
  <si>
    <t>هاله ابوشاهين</t>
  </si>
  <si>
    <t xml:space="preserve"> داعل</t>
  </si>
  <si>
    <t xml:space="preserve"> سلحب</t>
  </si>
  <si>
    <t>نصري</t>
  </si>
  <si>
    <t xml:space="preserve"> الضمير</t>
  </si>
  <si>
    <t>مروة لعجال</t>
  </si>
  <si>
    <t xml:space="preserve">روضه </t>
  </si>
  <si>
    <t>حميده الاخرس</t>
  </si>
  <si>
    <t>هند محجوب</t>
  </si>
  <si>
    <t>روكسين جوهر</t>
  </si>
  <si>
    <t>رابعه الرفاعي</t>
  </si>
  <si>
    <t>رقيه سلامه</t>
  </si>
  <si>
    <t>عمران</t>
  </si>
  <si>
    <t>نسرين مصري</t>
  </si>
  <si>
    <t>احلام معنا</t>
  </si>
  <si>
    <t xml:space="preserve"> يحمور</t>
  </si>
  <si>
    <t>سفيره ابراهيم</t>
  </si>
  <si>
    <t xml:space="preserve"> الكنيسه</t>
  </si>
  <si>
    <t xml:space="preserve"> قبر الست</t>
  </si>
  <si>
    <t xml:space="preserve"> الرقه</t>
  </si>
  <si>
    <t>ريمه حسن</t>
  </si>
  <si>
    <t xml:space="preserve"> </t>
  </si>
  <si>
    <t xml:space="preserve"> السيده زينب</t>
  </si>
  <si>
    <t xml:space="preserve"> اشرفيه صحنايا</t>
  </si>
  <si>
    <t xml:space="preserve"> ببيلا</t>
  </si>
  <si>
    <t>سوزان زعيم</t>
  </si>
  <si>
    <t>هلا سعدالدين</t>
  </si>
  <si>
    <t>فاتن قويدر</t>
  </si>
  <si>
    <t>إناس بازالله</t>
  </si>
  <si>
    <t>وفاء بازالله</t>
  </si>
  <si>
    <t>ديبه السيدمحمود</t>
  </si>
  <si>
    <t>رنا مكاكي</t>
  </si>
  <si>
    <t xml:space="preserve"> صحنايا</t>
  </si>
  <si>
    <t>باسمة</t>
  </si>
  <si>
    <t xml:space="preserve"> القامشلي</t>
  </si>
  <si>
    <t xml:space="preserve"> الصنمين</t>
  </si>
  <si>
    <t>زهراء المرعشلي</t>
  </si>
  <si>
    <t>فاطمه ابراهيم</t>
  </si>
  <si>
    <t xml:space="preserve"> قرين</t>
  </si>
  <si>
    <t>وفاء نصار</t>
  </si>
  <si>
    <t>غزل ابو حمزة</t>
  </si>
  <si>
    <t xml:space="preserve">ريتا </t>
  </si>
  <si>
    <t>اسماء فريجة</t>
  </si>
  <si>
    <t>رويدة حمد</t>
  </si>
  <si>
    <t xml:space="preserve">سحر </t>
  </si>
  <si>
    <t>آلاء سعدي</t>
  </si>
  <si>
    <t>فاتنه الشلق</t>
  </si>
  <si>
    <t>هاله علي كردي</t>
  </si>
  <si>
    <t>اعتدال حمزه</t>
  </si>
  <si>
    <t>وفاء عبد الواحد</t>
  </si>
  <si>
    <t xml:space="preserve"> شام</t>
  </si>
  <si>
    <t xml:space="preserve">عبير </t>
  </si>
  <si>
    <t>نجاة كاشف</t>
  </si>
  <si>
    <t xml:space="preserve"> مخيم  اليرموك</t>
  </si>
  <si>
    <t>مجدولين  النونو</t>
  </si>
  <si>
    <t xml:space="preserve">ناريمان </t>
  </si>
  <si>
    <t>منى بحبوح</t>
  </si>
  <si>
    <t>بدره المصري</t>
  </si>
  <si>
    <t xml:space="preserve"> غزلانيه</t>
  </si>
  <si>
    <t>أشرف كاتب</t>
  </si>
  <si>
    <t>منى كاتب</t>
  </si>
  <si>
    <t>محمد سليم</t>
  </si>
  <si>
    <t xml:space="preserve">لمياء </t>
  </si>
  <si>
    <t>فريال الصايغ</t>
  </si>
  <si>
    <t>محمد عمران</t>
  </si>
  <si>
    <t>مريم شلفون</t>
  </si>
  <si>
    <t>نخلة</t>
  </si>
  <si>
    <t>رينه نوفل</t>
  </si>
  <si>
    <t>اناس العربيد</t>
  </si>
  <si>
    <t>مصاد</t>
  </si>
  <si>
    <t>رهف فاعور</t>
  </si>
  <si>
    <t>وائل سلمى</t>
  </si>
  <si>
    <t>مانيا تقي</t>
  </si>
  <si>
    <t>ناظم</t>
  </si>
  <si>
    <t>هاشم خداج</t>
  </si>
  <si>
    <t>رامي اسماعيل</t>
  </si>
  <si>
    <t>محمد طحان</t>
  </si>
  <si>
    <t>تمارا الخضراء</t>
  </si>
  <si>
    <t>صافيناز</t>
  </si>
  <si>
    <t>جيهان يوسف</t>
  </si>
  <si>
    <t>فتحي</t>
  </si>
  <si>
    <t>رهام منصور</t>
  </si>
  <si>
    <t>ميساء محمود</t>
  </si>
  <si>
    <t>تسنيم سخنيني</t>
  </si>
  <si>
    <t>رؤوفه</t>
  </si>
  <si>
    <t>رنيم حوراني</t>
  </si>
  <si>
    <t xml:space="preserve">رامز </t>
  </si>
  <si>
    <t xml:space="preserve">رنا </t>
  </si>
  <si>
    <t>ريم السعدي</t>
  </si>
  <si>
    <t>محمود عويس</t>
  </si>
  <si>
    <t>مازن مصطفى</t>
  </si>
  <si>
    <t>محمدخير</t>
  </si>
  <si>
    <t>محمد وسيم حسين</t>
  </si>
  <si>
    <t>سونيا المؤيد</t>
  </si>
  <si>
    <t>ولاء عربي</t>
  </si>
  <si>
    <t>السعوديه</t>
  </si>
  <si>
    <t>منى مزهر</t>
  </si>
  <si>
    <t>صفاء مسعود</t>
  </si>
  <si>
    <t>نسيبه صعب</t>
  </si>
  <si>
    <t>كاترين النجم</t>
  </si>
  <si>
    <t>نينا</t>
  </si>
  <si>
    <t>المشقوق</t>
  </si>
  <si>
    <t>نور عزام</t>
  </si>
  <si>
    <t>عروبه نصر</t>
  </si>
  <si>
    <t>لميا</t>
  </si>
  <si>
    <t>قيصما</t>
  </si>
  <si>
    <t>نهله طويل</t>
  </si>
  <si>
    <t>سدره الفرواتي</t>
  </si>
  <si>
    <t>محمدياسر</t>
  </si>
  <si>
    <t>مروه عثمان</t>
  </si>
  <si>
    <t>هاجر العلي</t>
  </si>
  <si>
    <t>مرح الاسد</t>
  </si>
  <si>
    <t>يولا سلوم</t>
  </si>
  <si>
    <t>ماريه</t>
  </si>
  <si>
    <t>يارا اسماعيل</t>
  </si>
  <si>
    <t>جودي السكاف</t>
  </si>
  <si>
    <t>عفراء محسن</t>
  </si>
  <si>
    <t>غيد مخلوف</t>
  </si>
  <si>
    <t>مرج</t>
  </si>
  <si>
    <t>فريده ابي زيد</t>
  </si>
  <si>
    <t>بليون</t>
  </si>
  <si>
    <t>ولاء محفوض</t>
  </si>
  <si>
    <t>كبرياء</t>
  </si>
  <si>
    <t>منال علي</t>
  </si>
  <si>
    <t>تماثيل</t>
  </si>
  <si>
    <t>اللطمة</t>
  </si>
  <si>
    <t>مريانه ابراهيم</t>
  </si>
  <si>
    <t>زينب عطفه</t>
  </si>
  <si>
    <t>حماه .سلمية</t>
  </si>
  <si>
    <t>رزان ورده</t>
  </si>
  <si>
    <t>شهم</t>
  </si>
  <si>
    <t>نغم عوض</t>
  </si>
  <si>
    <t>تاله الملحم</t>
  </si>
  <si>
    <t>ملحم</t>
  </si>
  <si>
    <t>ميساء عبد الله</t>
  </si>
  <si>
    <t>سوزان السماعيل</t>
  </si>
  <si>
    <t>اديبه الحلموشي</t>
  </si>
  <si>
    <t>نورهان شبلي</t>
  </si>
  <si>
    <t>كارين كنيهر</t>
  </si>
  <si>
    <t>ديمه الاسعد</t>
  </si>
  <si>
    <t>نور دحدل</t>
  </si>
  <si>
    <t>طيسيا</t>
  </si>
  <si>
    <t>الاء الهلال</t>
  </si>
  <si>
    <t>مصراته</t>
  </si>
  <si>
    <t>مريم زهوه</t>
  </si>
  <si>
    <t>موثبين</t>
  </si>
  <si>
    <t>ضحى الجبر</t>
  </si>
  <si>
    <t>بشرى بلطه جي</t>
  </si>
  <si>
    <t>سيرين الحموي</t>
  </si>
  <si>
    <t>نسرين كلحو</t>
  </si>
  <si>
    <t>ريهام عثمان</t>
  </si>
  <si>
    <t>دنيا عربي كاتبي</t>
  </si>
  <si>
    <t>غزل الحبال</t>
  </si>
  <si>
    <t>محمد عبد الناصر</t>
  </si>
  <si>
    <t>دعاء الملقي</t>
  </si>
  <si>
    <t>هدينه افطاس</t>
  </si>
  <si>
    <t>كناز</t>
  </si>
  <si>
    <t>خلود بخاري</t>
  </si>
  <si>
    <t>نور العيون دياب</t>
  </si>
  <si>
    <t>احمد راتب</t>
  </si>
  <si>
    <t>سماح حموي</t>
  </si>
  <si>
    <t>محمد حسام الدين</t>
  </si>
  <si>
    <t>رولانه الفرا</t>
  </si>
  <si>
    <t>ولاء وهبي المحروس</t>
  </si>
  <si>
    <t>دلال المغربي</t>
  </si>
  <si>
    <t>محمد حسان</t>
  </si>
  <si>
    <t>ساره تاجو</t>
  </si>
  <si>
    <t>محمد جابر</t>
  </si>
  <si>
    <t>رنيم عياش</t>
  </si>
  <si>
    <t>نور الهدى السحار</t>
  </si>
  <si>
    <t>زبيدة ديك</t>
  </si>
  <si>
    <t>فرح المعاليقي</t>
  </si>
  <si>
    <t>راما الاسود</t>
  </si>
  <si>
    <t>ندى راعي البلها</t>
  </si>
  <si>
    <t>ماريه الاشقر</t>
  </si>
  <si>
    <t>راما الملاح</t>
  </si>
  <si>
    <t>نديده</t>
  </si>
  <si>
    <t>روان الصغير</t>
  </si>
  <si>
    <t>لمى الجزائرلي</t>
  </si>
  <si>
    <t>ساندرا شلش</t>
  </si>
  <si>
    <t>ريتا خرموش</t>
  </si>
  <si>
    <t>راما يبرودي</t>
  </si>
  <si>
    <t>غنى كريشاتي</t>
  </si>
  <si>
    <t>رنده الشامي</t>
  </si>
  <si>
    <t>لانا رميح</t>
  </si>
  <si>
    <t>لين المصري</t>
  </si>
  <si>
    <t>شهد بقدونس</t>
  </si>
  <si>
    <t>اسراء كريم</t>
  </si>
  <si>
    <t>سميه الحسين</t>
  </si>
  <si>
    <t>المراشده</t>
  </si>
  <si>
    <t>حلا السيد</t>
  </si>
  <si>
    <t>فينوس خضير</t>
  </si>
  <si>
    <t>رجاء البيطار</t>
  </si>
  <si>
    <t>نصوح</t>
  </si>
  <si>
    <t>رمزيه عباده</t>
  </si>
  <si>
    <t>ديانا الاغبر</t>
  </si>
  <si>
    <t>وديعه</t>
  </si>
  <si>
    <t>ختام الحويله</t>
  </si>
  <si>
    <t>خياره</t>
  </si>
  <si>
    <t>اسراء الشهاب</t>
  </si>
  <si>
    <t>نور الصباح</t>
  </si>
  <si>
    <t>دروشا</t>
  </si>
  <si>
    <t>نور العيسى</t>
  </si>
  <si>
    <t>مايا مكارم</t>
  </si>
  <si>
    <t>علا السيد المحمود</t>
  </si>
  <si>
    <t>اليسار خضره</t>
  </si>
  <si>
    <t>ريتا خلف</t>
  </si>
  <si>
    <t>ديرعطيه</t>
  </si>
  <si>
    <t>نفين شومان</t>
  </si>
  <si>
    <t>سلام النادر</t>
  </si>
  <si>
    <t>صيته</t>
  </si>
  <si>
    <t>زريقه</t>
  </si>
  <si>
    <t>فاطمه ابو زيد</t>
  </si>
  <si>
    <t>س المعره</t>
  </si>
  <si>
    <t>لجين النجار</t>
  </si>
  <si>
    <t>سعفور</t>
  </si>
  <si>
    <t>فوزيه القادري</t>
  </si>
  <si>
    <t>ميناس صقر</t>
  </si>
  <si>
    <t>صرمان</t>
  </si>
  <si>
    <t>لينا الشايب</t>
  </si>
  <si>
    <t>سوزان الطن</t>
  </si>
  <si>
    <t>شاكر</t>
  </si>
  <si>
    <t>فيروز مرعي</t>
  </si>
  <si>
    <t>ميس محمد</t>
  </si>
  <si>
    <t>الصوراني</t>
  </si>
  <si>
    <t>كاترين سلطانه</t>
  </si>
  <si>
    <t>رنا حماده</t>
  </si>
  <si>
    <t>جورة</t>
  </si>
  <si>
    <t>يارا مصطفى</t>
  </si>
  <si>
    <t>نجود حسين</t>
  </si>
  <si>
    <t>محفوض</t>
  </si>
  <si>
    <t>يارا درغام</t>
  </si>
  <si>
    <t>رهام محمود</t>
  </si>
  <si>
    <t>مهدي عبد الصمد</t>
  </si>
  <si>
    <t>قيس الشاطر</t>
  </si>
  <si>
    <t>يعرب ابو فخر</t>
  </si>
  <si>
    <t>ناجي</t>
  </si>
  <si>
    <t>عرى</t>
  </si>
  <si>
    <t>ايمن القضماني</t>
  </si>
  <si>
    <t>فيزه</t>
  </si>
  <si>
    <t>ليبيا زلتين</t>
  </si>
  <si>
    <t>رامي دوماني</t>
  </si>
  <si>
    <t>خان ارنبه</t>
  </si>
  <si>
    <t>محمد عبد الجليل الهواري</t>
  </si>
  <si>
    <t>محمد غسان</t>
  </si>
  <si>
    <t>فرزه</t>
  </si>
  <si>
    <t>عيسى العقله</t>
  </si>
  <si>
    <t>سميحا</t>
  </si>
  <si>
    <t>بلال الحسين</t>
  </si>
  <si>
    <t>فنديه</t>
  </si>
  <si>
    <t>سويسة</t>
  </si>
  <si>
    <t>محمد ابو قاسم</t>
  </si>
  <si>
    <t>خزامى</t>
  </si>
  <si>
    <t>افرورا عيسى</t>
  </si>
  <si>
    <t>اسطامو</t>
  </si>
  <si>
    <t>جعفر مهنا</t>
  </si>
  <si>
    <t>نبراس محمد</t>
  </si>
  <si>
    <t>امير</t>
  </si>
  <si>
    <t>مالك حمد</t>
  </si>
  <si>
    <t>كفايه</t>
  </si>
  <si>
    <t>ايهم حسنو</t>
  </si>
  <si>
    <t>معين خليل</t>
  </si>
  <si>
    <t>مصطفى الخالد</t>
  </si>
  <si>
    <t>رامي تلاج</t>
  </si>
  <si>
    <t>رائد طحان</t>
  </si>
  <si>
    <t>شاهزنان</t>
  </si>
  <si>
    <t>محمد وليد اليوسف</t>
  </si>
  <si>
    <t>عبد الباسط محمد</t>
  </si>
  <si>
    <t>جرابلس</t>
  </si>
  <si>
    <t>نوفل سلامه</t>
  </si>
  <si>
    <t>مجيده</t>
  </si>
  <si>
    <t>فيصل حمدون</t>
  </si>
  <si>
    <t>محمود جوخدار</t>
  </si>
  <si>
    <t>يزن منصور</t>
  </si>
  <si>
    <t>ايهم زهره</t>
  </si>
  <si>
    <t>ضحى</t>
  </si>
  <si>
    <t>اسماعيل طالب</t>
  </si>
  <si>
    <t>فادي سليم</t>
  </si>
  <si>
    <t>بلاد السليمان</t>
  </si>
  <si>
    <t>ايهم عبود</t>
  </si>
  <si>
    <t>يونان</t>
  </si>
  <si>
    <t>حسن المحمد</t>
  </si>
  <si>
    <t>بشار الهيمد</t>
  </si>
  <si>
    <t>يوسف الرفاعي</t>
  </si>
  <si>
    <t>غزاله</t>
  </si>
  <si>
    <t>احسان مصطفى</t>
  </si>
  <si>
    <t>صقر الغزالي</t>
  </si>
  <si>
    <t>بشار الشدايده</t>
  </si>
  <si>
    <t>جبران</t>
  </si>
  <si>
    <t>هيثم الاشقر</t>
  </si>
  <si>
    <t>هاجر الاشقر</t>
  </si>
  <si>
    <t>الفوز</t>
  </si>
  <si>
    <t>سامر سليمان</t>
  </si>
  <si>
    <t>فوزيه سالم</t>
  </si>
  <si>
    <t>محمد مروان القباني</t>
  </si>
  <si>
    <t>محمد ياسين</t>
  </si>
  <si>
    <t>عيشة القزاز</t>
  </si>
  <si>
    <t>تميم اليونس</t>
  </si>
  <si>
    <t>نصر خليل بدور</t>
  </si>
  <si>
    <t>محمد طالب الداغستاني</t>
  </si>
  <si>
    <t>مازن شاهين</t>
  </si>
  <si>
    <t>محمد ماجد بخاري</t>
  </si>
  <si>
    <t>يزن الهواري</t>
  </si>
  <si>
    <t>احمد العسلي</t>
  </si>
  <si>
    <t>محمد توفيق</t>
  </si>
  <si>
    <t>يحيى الكيال</t>
  </si>
  <si>
    <t>نريمان</t>
  </si>
  <si>
    <t>احمد الحموي الشهير بالفرواتي</t>
  </si>
  <si>
    <t>محمد البغدادي</t>
  </si>
  <si>
    <t>تهاني</t>
  </si>
  <si>
    <t>سميح البغدادي</t>
  </si>
  <si>
    <t>سامي قباني</t>
  </si>
  <si>
    <t>اذدهار</t>
  </si>
  <si>
    <t>وسيم غنام</t>
  </si>
  <si>
    <t>محمدسالم</t>
  </si>
  <si>
    <t>محمد نداء مصري</t>
  </si>
  <si>
    <t>محمد فارس قدسي</t>
  </si>
  <si>
    <t>محمد عماد</t>
  </si>
  <si>
    <t>محمد غيث الحايك</t>
  </si>
  <si>
    <t>مؤيد المصري</t>
  </si>
  <si>
    <t>ابراهيم الايون الدباغ</t>
  </si>
  <si>
    <t>حميد المحمد النجم</t>
  </si>
  <si>
    <t>سعيد المانع الخليفه</t>
  </si>
  <si>
    <t>خالد عبد الحق</t>
  </si>
  <si>
    <t>الجبة</t>
  </si>
  <si>
    <t>محمد النفوري</t>
  </si>
  <si>
    <t>وليد حوريه</t>
  </si>
  <si>
    <t>مجد عمار</t>
  </si>
  <si>
    <t>ثمر دبوس</t>
  </si>
  <si>
    <t>مجد دياب</t>
  </si>
  <si>
    <t>حرجلة</t>
  </si>
  <si>
    <t>رامي عبلا</t>
  </si>
  <si>
    <t>حرنة</t>
  </si>
  <si>
    <t>سليمان شحاده</t>
  </si>
  <si>
    <t>نعمان</t>
  </si>
  <si>
    <t>محمد فادي الرفاعي</t>
  </si>
  <si>
    <t>تامر الحاج علي</t>
  </si>
  <si>
    <t>عدنان فياض</t>
  </si>
  <si>
    <t>عبد الحليم</t>
  </si>
  <si>
    <t>بسام دير قانوني</t>
  </si>
  <si>
    <t>محمد قاسم احمد</t>
  </si>
  <si>
    <t>سليمان جديد</t>
  </si>
  <si>
    <t>شوقي</t>
  </si>
  <si>
    <t>مجد رنجوس</t>
  </si>
  <si>
    <t>كرفس</t>
  </si>
  <si>
    <t>رشا الباشا</t>
  </si>
  <si>
    <t>رئيف</t>
  </si>
  <si>
    <t>زورو الهجري</t>
  </si>
  <si>
    <t>زين العابدين خضور</t>
  </si>
  <si>
    <t>علا جنيد</t>
  </si>
  <si>
    <t>معتصم</t>
  </si>
  <si>
    <t>ليث ماشفج</t>
  </si>
  <si>
    <t>معمر اسعد</t>
  </si>
  <si>
    <t>ولادة النبواني</t>
  </si>
  <si>
    <t xml:space="preserve">نها </t>
  </si>
  <si>
    <t>انطوان قسيس</t>
  </si>
  <si>
    <t>ميريام</t>
  </si>
  <si>
    <t>ساره الشماس</t>
  </si>
  <si>
    <t>علا بركات</t>
  </si>
  <si>
    <t>ايات الرمضان</t>
  </si>
  <si>
    <t>فرح الاحمد</t>
  </si>
  <si>
    <t>نورهان حيدر</t>
  </si>
  <si>
    <t>عفراء نصره</t>
  </si>
  <si>
    <t xml:space="preserve">جمال  </t>
  </si>
  <si>
    <t>تمره</t>
  </si>
  <si>
    <t>ميلاد هندي</t>
  </si>
  <si>
    <t>ممتاز</t>
  </si>
  <si>
    <t>ندى قريط</t>
  </si>
  <si>
    <t>نغم حمزه</t>
  </si>
  <si>
    <t>وسام الكردي</t>
  </si>
  <si>
    <t>امورة البري</t>
  </si>
  <si>
    <t>رنوه</t>
  </si>
  <si>
    <t>العنود بلان</t>
  </si>
  <si>
    <t>مقبولي</t>
  </si>
  <si>
    <t>خوله ابو كم</t>
  </si>
  <si>
    <t>سوزان الخماش</t>
  </si>
  <si>
    <t>عفراء خضور</t>
  </si>
  <si>
    <t>سكيينه</t>
  </si>
  <si>
    <t>نيرمين صالح</t>
  </si>
  <si>
    <t>هلا معروف</t>
  </si>
  <si>
    <t>سلمه</t>
  </si>
  <si>
    <t>هيا حجله</t>
  </si>
  <si>
    <t>ناهد عبيد</t>
  </si>
  <si>
    <t>منال اسماعيل</t>
  </si>
  <si>
    <t>صفاء حسن</t>
  </si>
  <si>
    <t>عبير السعدي</t>
  </si>
  <si>
    <t>حنان صالح</t>
  </si>
  <si>
    <t>رزان ابو عامر</t>
  </si>
  <si>
    <t>جومانه</t>
  </si>
  <si>
    <t>عبد الهادي صالح</t>
  </si>
  <si>
    <t>البلاط</t>
  </si>
  <si>
    <t>يامن عبد الرحيم</t>
  </si>
  <si>
    <t>رحمه التمر</t>
  </si>
  <si>
    <t>رغد زهر الدين</t>
  </si>
  <si>
    <t>مانيا</t>
  </si>
  <si>
    <t>الصورة الكبيرة</t>
  </si>
  <si>
    <t>سيلفا اللابد</t>
  </si>
  <si>
    <t>الين</t>
  </si>
  <si>
    <t>ايه العربيد</t>
  </si>
  <si>
    <t>رؤى ابراهيم</t>
  </si>
  <si>
    <t>بشرى الهزاع</t>
  </si>
  <si>
    <t>زينب فاضل</t>
  </si>
  <si>
    <t>يارا ابوحسين</t>
  </si>
  <si>
    <t>مريانا كناني</t>
  </si>
  <si>
    <t>كوسر</t>
  </si>
  <si>
    <t>عبير كرمو</t>
  </si>
  <si>
    <t>ذكاء معروف</t>
  </si>
  <si>
    <t>قلوريه</t>
  </si>
  <si>
    <t>تغريد سلمو</t>
  </si>
  <si>
    <t>نور حسن</t>
  </si>
  <si>
    <t>هزار سليمان</t>
  </si>
  <si>
    <t>وسيمه</t>
  </si>
  <si>
    <t>يارا شلدح</t>
  </si>
  <si>
    <t>ليلى ليلا</t>
  </si>
  <si>
    <t>ولاء الشعار</t>
  </si>
  <si>
    <t>يارا بدر</t>
  </si>
  <si>
    <t>صفيه الخطيب</t>
  </si>
  <si>
    <t>ايمان الخطيب</t>
  </si>
  <si>
    <t>هيفا</t>
  </si>
  <si>
    <t>نبوغ البلخي</t>
  </si>
  <si>
    <t>هاله عبد الكريم</t>
  </si>
  <si>
    <t>ريا</t>
  </si>
  <si>
    <t>اسماء الفرحان</t>
  </si>
  <si>
    <t>غدير الاديب</t>
  </si>
  <si>
    <t>اريج الصياد</t>
  </si>
  <si>
    <t>بدر الدين</t>
  </si>
  <si>
    <t>فردوس عبد الله</t>
  </si>
  <si>
    <t>بشرى ادريس</t>
  </si>
  <si>
    <t>ليندا عباس</t>
  </si>
  <si>
    <t>مادلين الحنا</t>
  </si>
  <si>
    <t>الاء العلوي</t>
  </si>
  <si>
    <t>راما الخياط</t>
  </si>
  <si>
    <t>سلام عثمان</t>
  </si>
  <si>
    <t>نور الشناعه</t>
  </si>
  <si>
    <t>تيريز</t>
  </si>
  <si>
    <t>انتصار الحلواني</t>
  </si>
  <si>
    <t>مرام الابرش</t>
  </si>
  <si>
    <t>رنيم قطان</t>
  </si>
  <si>
    <t>منار</t>
  </si>
  <si>
    <t>سمه رجب تباب</t>
  </si>
  <si>
    <t>دانيه السمان</t>
  </si>
  <si>
    <t>ساره الجمال</t>
  </si>
  <si>
    <t>رنيم حمزه</t>
  </si>
  <si>
    <t>رشا</t>
  </si>
  <si>
    <t>مروه درزيه</t>
  </si>
  <si>
    <t>ايلاف الجنيد</t>
  </si>
  <si>
    <t>ايناس البقاعي</t>
  </si>
  <si>
    <t>ياسمين الحلبي</t>
  </si>
  <si>
    <t>شاميه</t>
  </si>
  <si>
    <t>نورا الاعور</t>
  </si>
  <si>
    <t>اسراء شريف طه</t>
  </si>
  <si>
    <t>ميساء الشدايده</t>
  </si>
  <si>
    <t>هدى القادري</t>
  </si>
  <si>
    <t xml:space="preserve">عائشه </t>
  </si>
  <si>
    <t>سيلفا البطل</t>
  </si>
  <si>
    <t>كريته</t>
  </si>
  <si>
    <t>دانيا معطي</t>
  </si>
  <si>
    <t>هبا</t>
  </si>
  <si>
    <t>ساره ابوعمر</t>
  </si>
  <si>
    <t>بنان</t>
  </si>
  <si>
    <t>سماح الخطيب</t>
  </si>
  <si>
    <t>محمد مامون</t>
  </si>
  <si>
    <t>خجو</t>
  </si>
  <si>
    <t>هدى صالح سليمان</t>
  </si>
  <si>
    <t>سلافا سعود</t>
  </si>
  <si>
    <t>وجيها</t>
  </si>
  <si>
    <t>بارمايا</t>
  </si>
  <si>
    <t>ساره نيوف</t>
  </si>
  <si>
    <t>جنان حسين</t>
  </si>
  <si>
    <t>ادهم عزام</t>
  </si>
  <si>
    <t>اتحاد</t>
  </si>
  <si>
    <t>شريف القباني</t>
  </si>
  <si>
    <t>حسام الحمود</t>
  </si>
  <si>
    <t>نظام</t>
  </si>
  <si>
    <t>محمد عوده</t>
  </si>
  <si>
    <t>مجد شريف</t>
  </si>
  <si>
    <t>خليل حوش</t>
  </si>
  <si>
    <t xml:space="preserve">امين </t>
  </si>
  <si>
    <t>عايده</t>
  </si>
  <si>
    <t>غدير صقور</t>
  </si>
  <si>
    <t>محمد وفا اميري</t>
  </si>
  <si>
    <t>محمد معقل</t>
  </si>
  <si>
    <t>اسامه قاسم</t>
  </si>
  <si>
    <t>علي ضعون</t>
  </si>
  <si>
    <t>حيدرا الخضور</t>
  </si>
  <si>
    <t xml:space="preserve">معالي </t>
  </si>
  <si>
    <t>الرقامه</t>
  </si>
  <si>
    <t>مخائيل مسوح</t>
  </si>
  <si>
    <t>جرجس</t>
  </si>
  <si>
    <t>لمعى</t>
  </si>
  <si>
    <t>حبنمرة</t>
  </si>
  <si>
    <t>بشار الجفال</t>
  </si>
  <si>
    <t>فضيه</t>
  </si>
  <si>
    <t>الشقرانية</t>
  </si>
  <si>
    <t>مجدي البديوي</t>
  </si>
  <si>
    <t>لوسين</t>
  </si>
  <si>
    <t>المسميه</t>
  </si>
  <si>
    <t>محمد خالد القداح</t>
  </si>
  <si>
    <t>محمد هشام برهاني</t>
  </si>
  <si>
    <t>ابو ظبي</t>
  </si>
  <si>
    <t>مرهف شومان</t>
  </si>
  <si>
    <t>محمد عبد الله مصطفى</t>
  </si>
  <si>
    <t>هانيبال بلال</t>
  </si>
  <si>
    <t>محمد خلدون الحداد</t>
  </si>
  <si>
    <t>رامي ابو هايله</t>
  </si>
  <si>
    <t>ملهم هناوي</t>
  </si>
  <si>
    <t>احمد سكاف</t>
  </si>
  <si>
    <t xml:space="preserve">اديبه </t>
  </si>
  <si>
    <t>محمد سكاف</t>
  </si>
  <si>
    <t>فداء العربينيه</t>
  </si>
  <si>
    <t>حرستا</t>
  </si>
  <si>
    <t>ضياء ابو اللبن</t>
  </si>
  <si>
    <t>رواد عجاج</t>
  </si>
  <si>
    <t>سعديه</t>
  </si>
  <si>
    <t>سليمان عبيدي</t>
  </si>
  <si>
    <t>عفيفه</t>
  </si>
  <si>
    <t>محمد عبيده الحماده</t>
  </si>
  <si>
    <t>مهند ميهوب</t>
  </si>
  <si>
    <t>الطراق</t>
  </si>
  <si>
    <t>هشام محمد</t>
  </si>
  <si>
    <t>حكر</t>
  </si>
  <si>
    <t>همام علي</t>
  </si>
  <si>
    <t>انس احمد</t>
  </si>
  <si>
    <t>ايناس</t>
  </si>
  <si>
    <t>ماجدة البكور</t>
  </si>
  <si>
    <t>رنده علي ديب</t>
  </si>
  <si>
    <t>محمد نعيم</t>
  </si>
  <si>
    <t>فرح اسماعيل</t>
  </si>
  <si>
    <t>رشاد</t>
  </si>
  <si>
    <t>محمد حاج محمد</t>
  </si>
  <si>
    <t>عمر الجباعي</t>
  </si>
  <si>
    <t>نده</t>
  </si>
  <si>
    <t>رشا علي</t>
  </si>
  <si>
    <t>صبري الحامد</t>
  </si>
  <si>
    <t>ربيع</t>
  </si>
  <si>
    <t>ضحى عماشي</t>
  </si>
  <si>
    <t>رنا شيخه</t>
  </si>
  <si>
    <t>محمد جواد</t>
  </si>
  <si>
    <t>غزاله صقر</t>
  </si>
  <si>
    <t>روءه حمدان</t>
  </si>
  <si>
    <t>بشرى الصموعه</t>
  </si>
  <si>
    <t>ميسم فارس</t>
  </si>
  <si>
    <t>نور سحلول</t>
  </si>
  <si>
    <t>اشرف عثمان</t>
  </si>
  <si>
    <t>منال فاكهاني</t>
  </si>
  <si>
    <t>علي العدي</t>
  </si>
  <si>
    <t>ليلى غبرا</t>
  </si>
  <si>
    <t>ولاء محسن</t>
  </si>
  <si>
    <t>اني مانويان</t>
  </si>
  <si>
    <t>بيان الحبال</t>
  </si>
  <si>
    <t>باسل محرز</t>
  </si>
  <si>
    <t>رزان الدالاتي</t>
  </si>
  <si>
    <t>منيره الحلبي</t>
  </si>
  <si>
    <t>هيام الحسين الياسين</t>
  </si>
  <si>
    <t>فاطمه الجلاب</t>
  </si>
  <si>
    <t>ولاء الحوري</t>
  </si>
  <si>
    <t>محمد شاكر</t>
  </si>
  <si>
    <t>ثريا عوض</t>
  </si>
  <si>
    <t>ساندرا ناصيف</t>
  </si>
  <si>
    <t>هيا الشريف</t>
  </si>
  <si>
    <t>محمد مروان</t>
  </si>
  <si>
    <t>لمعه محمود</t>
  </si>
  <si>
    <t>جمانه حافظ</t>
  </si>
  <si>
    <t>فاطمه شمص</t>
  </si>
  <si>
    <t>ريم قطنا</t>
  </si>
  <si>
    <t>سلام خميس</t>
  </si>
  <si>
    <t>فاطمه ناصيف</t>
  </si>
  <si>
    <t>محمد مازن</t>
  </si>
  <si>
    <t>رامي ابومحمود</t>
  </si>
  <si>
    <t>ليليان ابراهيم</t>
  </si>
  <si>
    <t>حلا المحمد الشوحان</t>
  </si>
  <si>
    <t>رجب</t>
  </si>
  <si>
    <t>بديعه ملحم</t>
  </si>
  <si>
    <t>ولاء الملحم</t>
  </si>
  <si>
    <t>رزان نزيهه</t>
  </si>
  <si>
    <t>خير الدين</t>
  </si>
  <si>
    <t>زهير السعدي</t>
  </si>
  <si>
    <t>مجد ديب</t>
  </si>
  <si>
    <t>هبه عابدين</t>
  </si>
  <si>
    <t>ديانا بركات</t>
  </si>
  <si>
    <t>هديل الجوهري</t>
  </si>
  <si>
    <t>ديانا قاسم</t>
  </si>
  <si>
    <t>لميس السليمان</t>
  </si>
  <si>
    <t>خالد عسود</t>
  </si>
  <si>
    <t>هاني المحاسنه</t>
  </si>
  <si>
    <t>شذا حافظ</t>
  </si>
  <si>
    <t>رند الريس</t>
  </si>
  <si>
    <t>عبير جماهيري</t>
  </si>
  <si>
    <t>لمى عبد المعطي</t>
  </si>
  <si>
    <t>رنوه السيروان</t>
  </si>
  <si>
    <t>دانا الطيان</t>
  </si>
  <si>
    <t>دلال البزره</t>
  </si>
  <si>
    <t>رهف الزمريق</t>
  </si>
  <si>
    <t>سوزان طليعه</t>
  </si>
  <si>
    <t>لينا رحيم</t>
  </si>
  <si>
    <t>عمر العبد الله الشيخ</t>
  </si>
  <si>
    <t>رهف حسن</t>
  </si>
  <si>
    <t>بتول علي</t>
  </si>
  <si>
    <t>مبروك</t>
  </si>
  <si>
    <t>علا الشيخ</t>
  </si>
  <si>
    <t>زهره الحسن المحمد الجاسم</t>
  </si>
  <si>
    <t>ريما عبد محمود</t>
  </si>
  <si>
    <t>رهف الحاتم</t>
  </si>
  <si>
    <t>رنا بلان</t>
  </si>
  <si>
    <t>ليال العباس</t>
  </si>
  <si>
    <t>غنوه</t>
  </si>
  <si>
    <t>لاغوس</t>
  </si>
  <si>
    <t>اريج حرفوش</t>
  </si>
  <si>
    <t>اصف</t>
  </si>
  <si>
    <t>مهيب</t>
  </si>
  <si>
    <t>غدير العصيري</t>
  </si>
  <si>
    <t>صقر</t>
  </si>
  <si>
    <t>مرام النعمه</t>
  </si>
  <si>
    <t>حنين شريبا</t>
  </si>
  <si>
    <t>ايناس ضاهر</t>
  </si>
  <si>
    <t>منى اللطميني</t>
  </si>
  <si>
    <t>راما الفرا</t>
  </si>
  <si>
    <t xml:space="preserve">هزار </t>
  </si>
  <si>
    <t>رنيم الحلبي</t>
  </si>
  <si>
    <t>ماجده نويلاتي</t>
  </si>
  <si>
    <t>هبه الله الرفاعي</t>
  </si>
  <si>
    <t>سالي حامد</t>
  </si>
  <si>
    <t>مرح حمود</t>
  </si>
  <si>
    <t>ماهر الجلعو</t>
  </si>
  <si>
    <t>حلوه البسو</t>
  </si>
  <si>
    <t>فرح الدكر</t>
  </si>
  <si>
    <t>ايثار ابراهيم</t>
  </si>
  <si>
    <t>رنيم بعريني</t>
  </si>
  <si>
    <t>فاطمه اللافي</t>
  </si>
  <si>
    <t>رهام سليمان</t>
  </si>
  <si>
    <t>سامي بيروتي</t>
  </si>
  <si>
    <t>يسرى بدوي</t>
  </si>
  <si>
    <t>زهور زعيتر</t>
  </si>
  <si>
    <t>هدى عواد</t>
  </si>
  <si>
    <t>ياسمين القالش</t>
  </si>
  <si>
    <t>حلا السقا</t>
  </si>
  <si>
    <t>باب الهوى</t>
  </si>
  <si>
    <t>عفاف الهايس</t>
  </si>
  <si>
    <t>رغد ظاهر</t>
  </si>
  <si>
    <t>علا علي</t>
  </si>
  <si>
    <t>عزيز</t>
  </si>
  <si>
    <t>هنادي المحاميد</t>
  </si>
  <si>
    <t>هزار نصار</t>
  </si>
  <si>
    <t>هبه البني</t>
  </si>
  <si>
    <t>اريج الهادي</t>
  </si>
  <si>
    <t xml:space="preserve">ام الرمان </t>
  </si>
  <si>
    <t>ساره الصفدي</t>
  </si>
  <si>
    <t>سعدو</t>
  </si>
  <si>
    <t>ريف السويداء</t>
  </si>
  <si>
    <t>نور بكيه</t>
  </si>
  <si>
    <t>مناف شحاده</t>
  </si>
  <si>
    <t>دعاء المصري</t>
  </si>
  <si>
    <t>احمد نعيم</t>
  </si>
  <si>
    <t>ولاء فاكوش</t>
  </si>
  <si>
    <t>يارا قصوري</t>
  </si>
  <si>
    <t>حسيب</t>
  </si>
  <si>
    <t>نرمين النابلسي</t>
  </si>
  <si>
    <t>جنا عبد الله</t>
  </si>
  <si>
    <t>سندس عيسى</t>
  </si>
  <si>
    <t>بدر</t>
  </si>
  <si>
    <t>ولاء وطفه</t>
  </si>
  <si>
    <t>يسرى سلوم</t>
  </si>
  <si>
    <t>راما البكري</t>
  </si>
  <si>
    <t>شمس الدين</t>
  </si>
  <si>
    <t>نورهان البيرملي</t>
  </si>
  <si>
    <t>سدره خليفه</t>
  </si>
  <si>
    <t>يحي</t>
  </si>
  <si>
    <t>علي الجاموس</t>
  </si>
  <si>
    <t>شيرين</t>
  </si>
  <si>
    <t>حسام شرف</t>
  </si>
  <si>
    <t>محمد طارق النجار</t>
  </si>
  <si>
    <t>احمد اليمني</t>
  </si>
  <si>
    <t>كويت</t>
  </si>
  <si>
    <t>علاء مسعود</t>
  </si>
  <si>
    <t>عمر صالح مرعي</t>
  </si>
  <si>
    <t>رحاب زقزق</t>
  </si>
  <si>
    <t>متعب</t>
  </si>
  <si>
    <t>نايف ديب</t>
  </si>
  <si>
    <t>مادلين حسن</t>
  </si>
  <si>
    <t>ساره شاهين</t>
  </si>
  <si>
    <t>كرام خضره</t>
  </si>
  <si>
    <t>ناجح</t>
  </si>
  <si>
    <t>تماضر شحود</t>
  </si>
  <si>
    <t>محمد راغد الديري</t>
  </si>
  <si>
    <t>مقدام الصالح</t>
  </si>
  <si>
    <t>يمامي</t>
  </si>
  <si>
    <t>ملاك الزعبي</t>
  </si>
  <si>
    <t>الارقم</t>
  </si>
  <si>
    <t>عالمه</t>
  </si>
  <si>
    <t>ديما عباس</t>
  </si>
  <si>
    <t>صفية</t>
  </si>
  <si>
    <t>نور رقوقي</t>
  </si>
  <si>
    <t>رونيت دبوس</t>
  </si>
  <si>
    <t>محمد رضوان الحمصي</t>
  </si>
  <si>
    <t>رشا شبعاني</t>
  </si>
  <si>
    <t>حلا محمد</t>
  </si>
  <si>
    <t>عبد الحسيب</t>
  </si>
  <si>
    <t>فايزه قطان</t>
  </si>
  <si>
    <t>سميا</t>
  </si>
  <si>
    <t>رنيم شروف</t>
  </si>
  <si>
    <t>فاتن عكرمه</t>
  </si>
  <si>
    <t>دانيه مرتضى</t>
  </si>
  <si>
    <t>عماد الدين</t>
  </si>
  <si>
    <t>شهد عرنوس</t>
  </si>
  <si>
    <t>ايات الصدقه</t>
  </si>
  <si>
    <t>عماد الدين عبد الله</t>
  </si>
  <si>
    <t>انسام علوش</t>
  </si>
  <si>
    <t>غرام خلف</t>
  </si>
  <si>
    <t>محمد منار السقر</t>
  </si>
  <si>
    <t>معاذ سقر</t>
  </si>
  <si>
    <t>عبدالحميد</t>
  </si>
  <si>
    <t>داني فروج</t>
  </si>
  <si>
    <t>ديا غاوي</t>
  </si>
  <si>
    <t>نور الهدى المزاوي</t>
  </si>
  <si>
    <t>نجوى مدخنه</t>
  </si>
  <si>
    <t>ثائر صقر</t>
  </si>
  <si>
    <t>ايمان محمد</t>
  </si>
  <si>
    <t>قصيه</t>
  </si>
  <si>
    <t>زينب عمران</t>
  </si>
  <si>
    <t>أديب</t>
  </si>
  <si>
    <t>سلمى</t>
  </si>
  <si>
    <t>حنين مكنا</t>
  </si>
  <si>
    <t>غرام محمد</t>
  </si>
  <si>
    <t>بتول محمد</t>
  </si>
  <si>
    <t>حنان فياض</t>
  </si>
  <si>
    <t>علياء ابو الفضل</t>
  </si>
  <si>
    <t>لبانه بلان</t>
  </si>
  <si>
    <t>ياسمين الغوطاني</t>
  </si>
  <si>
    <t>هبه مهنا</t>
  </si>
  <si>
    <t>مصطفى محمد</t>
  </si>
  <si>
    <t>لارا ناصر</t>
  </si>
  <si>
    <t>روبي الطحان</t>
  </si>
  <si>
    <t>ناهده مبارك</t>
  </si>
  <si>
    <t>محمد رامي الماوردي الحفار</t>
  </si>
  <si>
    <t>عز الدين قدور</t>
  </si>
  <si>
    <t>محمد طاهر حبش</t>
  </si>
  <si>
    <t>عمار وهبه</t>
  </si>
  <si>
    <t>لجين مهنا</t>
  </si>
  <si>
    <t>هيفاء الداري</t>
  </si>
  <si>
    <t>مستو</t>
  </si>
  <si>
    <t>اماني شحادة</t>
  </si>
  <si>
    <t>امجد سلامه بوبكري</t>
  </si>
  <si>
    <t>هاجر الحجار</t>
  </si>
  <si>
    <t>لانا جيجه</t>
  </si>
  <si>
    <t>رانيه عنتر</t>
  </si>
  <si>
    <t>الاء ليلى</t>
  </si>
  <si>
    <t>محمد خالد</t>
  </si>
  <si>
    <t>شيرين بدليس</t>
  </si>
  <si>
    <t>نواره وزان</t>
  </si>
  <si>
    <t>محمد هاشم</t>
  </si>
  <si>
    <t>نشوه الحديدي</t>
  </si>
  <si>
    <t>دانيا الخطيب</t>
  </si>
  <si>
    <t>زين العابدين السبيعي</t>
  </si>
  <si>
    <t>يزن عثمان</t>
  </si>
  <si>
    <t>محمد صبحي بارافي</t>
  </si>
  <si>
    <t>شيماء عضم</t>
  </si>
  <si>
    <t>قمره</t>
  </si>
  <si>
    <t>مياس مالك</t>
  </si>
  <si>
    <t>محمد الشيخة</t>
  </si>
  <si>
    <t>عمر مشلح</t>
  </si>
  <si>
    <t>سعاد بخو</t>
  </si>
  <si>
    <t>ليتيسيا ميخائيل</t>
  </si>
  <si>
    <t>رزق الله</t>
  </si>
  <si>
    <t>كفاء</t>
  </si>
  <si>
    <t>جوليانا جلاحج</t>
  </si>
  <si>
    <t>هادر</t>
  </si>
  <si>
    <t>علا عموري</t>
  </si>
  <si>
    <t>زوات</t>
  </si>
  <si>
    <t>يارا القسطنطيني</t>
  </si>
  <si>
    <t>عصماء الطويل</t>
  </si>
  <si>
    <t>وديع الكندرجي</t>
  </si>
  <si>
    <t>عدي العر</t>
  </si>
  <si>
    <t>علي طربوش</t>
  </si>
  <si>
    <t>عنايه القده</t>
  </si>
  <si>
    <t>يوسف فاضل</t>
  </si>
  <si>
    <t>يزن حمره</t>
  </si>
  <si>
    <t>علي خيربك</t>
  </si>
  <si>
    <t>قيصر</t>
  </si>
  <si>
    <t>تلسنان</t>
  </si>
  <si>
    <t>يعرب عاقل</t>
  </si>
  <si>
    <t>حنين القنطار</t>
  </si>
  <si>
    <t>ميلانا العنداري</t>
  </si>
  <si>
    <t>تمام عبيد</t>
  </si>
  <si>
    <t>محمد ابو حوران</t>
  </si>
  <si>
    <t>حسين ذيب</t>
  </si>
  <si>
    <t>هديل رضا</t>
  </si>
  <si>
    <t>بشار رزق</t>
  </si>
  <si>
    <t xml:space="preserve">فطوم </t>
  </si>
  <si>
    <t>حفير تحتا</t>
  </si>
  <si>
    <t>راما اسماعيل</t>
  </si>
  <si>
    <t>دانيال</t>
  </si>
  <si>
    <t>دانا عتمه</t>
  </si>
  <si>
    <t>مصطفى حسن</t>
  </si>
  <si>
    <t>غفران حسابا</t>
  </si>
  <si>
    <t>ريتا النجم</t>
  </si>
  <si>
    <t>عائشة عبيد</t>
  </si>
  <si>
    <t>ضمان</t>
  </si>
  <si>
    <t>رواد الريم</t>
  </si>
  <si>
    <t>لجين عثمان</t>
  </si>
  <si>
    <t>مسلم</t>
  </si>
  <si>
    <t>هديل الشناعه</t>
  </si>
  <si>
    <t>اسراء رمضان</t>
  </si>
  <si>
    <t>هيام الخضري</t>
  </si>
  <si>
    <t>مريم زهرا</t>
  </si>
  <si>
    <t>وئام اسماعيل</t>
  </si>
  <si>
    <t>مطيع</t>
  </si>
  <si>
    <t>نور الحسين</t>
  </si>
  <si>
    <t>هبه عساف</t>
  </si>
  <si>
    <t>مي علاء الدين</t>
  </si>
  <si>
    <t>المدثر</t>
  </si>
  <si>
    <t>نور الجوري</t>
  </si>
  <si>
    <t>هديل اسعد</t>
  </si>
  <si>
    <t>كريم</t>
  </si>
  <si>
    <t>مايا الغز</t>
  </si>
  <si>
    <t>خديجه محمد</t>
  </si>
  <si>
    <t>رزان الاحمد</t>
  </si>
  <si>
    <t>رشا سليمان</t>
  </si>
  <si>
    <t>ياسمين بدوي</t>
  </si>
  <si>
    <t>بيان عبدالقادر</t>
  </si>
  <si>
    <t>مروه عبده</t>
  </si>
  <si>
    <t>رنيم محمد</t>
  </si>
  <si>
    <t>محمد غيث المهايني</t>
  </si>
  <si>
    <t>محمد منير عقيل</t>
  </si>
  <si>
    <t>سلام احمد</t>
  </si>
  <si>
    <t>رزان حوريه</t>
  </si>
  <si>
    <t>فيليب</t>
  </si>
  <si>
    <t>جمان حوريه ظاظا</t>
  </si>
  <si>
    <t>اكرام البرغل</t>
  </si>
  <si>
    <t>علا حديد</t>
  </si>
  <si>
    <t>براءة</t>
  </si>
  <si>
    <t>ليلى قاسم</t>
  </si>
  <si>
    <t>بتول عبد الرحمن</t>
  </si>
  <si>
    <t>ايمان ابو حلاوه</t>
  </si>
  <si>
    <t>ليليان حمزه</t>
  </si>
  <si>
    <t>نور ادريس</t>
  </si>
  <si>
    <t>صباح ديب</t>
  </si>
  <si>
    <t>ماهر ابراهيم</t>
  </si>
  <si>
    <t>محمد دركوش</t>
  </si>
  <si>
    <t>منار شلاب</t>
  </si>
  <si>
    <t>نبال حيدر</t>
  </si>
  <si>
    <t>لمى الحاج حسين</t>
  </si>
  <si>
    <t>ميس الاسكندر</t>
  </si>
  <si>
    <t>محمد عادل</t>
  </si>
  <si>
    <t>جساس</t>
  </si>
  <si>
    <t>عبدالله الغانم</t>
  </si>
  <si>
    <t>ربا الذياب</t>
  </si>
  <si>
    <t>سوزان القنطار</t>
  </si>
  <si>
    <t>حكمات</t>
  </si>
  <si>
    <t>غروب جبور</t>
  </si>
  <si>
    <t>يزن ضو</t>
  </si>
  <si>
    <t>ضحى الاحمد</t>
  </si>
  <si>
    <t>ريم سالم</t>
  </si>
  <si>
    <t>سيانو</t>
  </si>
  <si>
    <t>سماح يغمور</t>
  </si>
  <si>
    <t xml:space="preserve">امل </t>
  </si>
  <si>
    <t>علا حسن</t>
  </si>
  <si>
    <t>نواف العطواني</t>
  </si>
  <si>
    <t>عاصم البلخي</t>
  </si>
  <si>
    <t>محمد بوز العسل</t>
  </si>
  <si>
    <t>رامي القباني</t>
  </si>
  <si>
    <t>راضي لطفي</t>
  </si>
  <si>
    <t>ريم محمود</t>
  </si>
  <si>
    <t>عواطف الناصر</t>
  </si>
  <si>
    <t>يعرب</t>
  </si>
  <si>
    <t>ديما همداني</t>
  </si>
  <si>
    <t>زهره العليوي</t>
  </si>
  <si>
    <t>مريم جابر</t>
  </si>
  <si>
    <t>هبة مرعي</t>
  </si>
  <si>
    <t>وفاء الساعور</t>
  </si>
  <si>
    <t>مهند ابو علي</t>
  </si>
  <si>
    <t>قصي علي</t>
  </si>
  <si>
    <t>المعتز بالله سكاوي</t>
  </si>
  <si>
    <t>ياسمين مرعي</t>
  </si>
  <si>
    <t>فياض</t>
  </si>
  <si>
    <t>الين زينب</t>
  </si>
  <si>
    <t>عنود الناجي</t>
  </si>
  <si>
    <t>مريم كنيري</t>
  </si>
  <si>
    <t>عبدالحفيظ</t>
  </si>
  <si>
    <t>يحيى الكردي</t>
  </si>
  <si>
    <t>محمد شحاده عمره</t>
  </si>
  <si>
    <t>كايد</t>
  </si>
  <si>
    <t>نور اسماعيل</t>
  </si>
  <si>
    <t>الاء الجاسم</t>
  </si>
  <si>
    <t>رهف فرج</t>
  </si>
  <si>
    <t>فتون المقت</t>
  </si>
  <si>
    <t>سحر الجرمقاني</t>
  </si>
  <si>
    <t>صلخد</t>
  </si>
  <si>
    <t>نوار شلغين</t>
  </si>
  <si>
    <t>لانا ذياب</t>
  </si>
  <si>
    <t>نالمس زقوشق</t>
  </si>
  <si>
    <t>بيان منور</t>
  </si>
  <si>
    <t>ديالا الدامس</t>
  </si>
  <si>
    <t>رغده العلي</t>
  </si>
  <si>
    <t>فرحات</t>
  </si>
  <si>
    <t>لمى عطوني</t>
  </si>
  <si>
    <t>ريم شاهين</t>
  </si>
  <si>
    <t>ريتا حسن</t>
  </si>
  <si>
    <t>ريما محمود</t>
  </si>
  <si>
    <t>رهف الرحيه</t>
  </si>
  <si>
    <t>آصف</t>
  </si>
  <si>
    <t>علا طه</t>
  </si>
  <si>
    <t>اميما</t>
  </si>
  <si>
    <t>عبد الستار</t>
  </si>
  <si>
    <t>قمر الشيخ</t>
  </si>
  <si>
    <t>رفقة</t>
  </si>
  <si>
    <t>نور الأحمد</t>
  </si>
  <si>
    <t>أسعد</t>
  </si>
  <si>
    <t>نرمين اسعد</t>
  </si>
  <si>
    <t>يارا سالم</t>
  </si>
  <si>
    <t>غزل المصطفى</t>
  </si>
  <si>
    <t>نصار</t>
  </si>
  <si>
    <t>كارول مهنا</t>
  </si>
  <si>
    <t>سمر حسن</t>
  </si>
  <si>
    <t>نادره الشاهين</t>
  </si>
  <si>
    <t>هبه الابراهيم</t>
  </si>
  <si>
    <t>ياسمين مهدي</t>
  </si>
  <si>
    <t>احلام العاسمي</t>
  </si>
  <si>
    <t>سونيا النصر الله</t>
  </si>
  <si>
    <t>شيرين الناصر</t>
  </si>
  <si>
    <t>نور دقماق</t>
  </si>
  <si>
    <t>فكرات</t>
  </si>
  <si>
    <t>لمى الزعيم</t>
  </si>
  <si>
    <t>نور الهدى خياط</t>
  </si>
  <si>
    <t>هيا الجبر</t>
  </si>
  <si>
    <t>تسنيم عميره</t>
  </si>
  <si>
    <t>نور حميدان</t>
  </si>
  <si>
    <t>مرام عظمه</t>
  </si>
  <si>
    <t>دعاء الايمان التقي</t>
  </si>
  <si>
    <t>محمد انس</t>
  </si>
  <si>
    <t>جود معاد</t>
  </si>
  <si>
    <t>سلام الحمصي</t>
  </si>
  <si>
    <t>محمد محي الدين</t>
  </si>
  <si>
    <t>اسراء الشاهر</t>
  </si>
  <si>
    <t>شام ورور</t>
  </si>
  <si>
    <t>ريم أبو قش</t>
  </si>
  <si>
    <t>مريم غضبان</t>
  </si>
  <si>
    <t>محمد سامي</t>
  </si>
  <si>
    <t>نواره الباشا</t>
  </si>
  <si>
    <t>جواهر</t>
  </si>
  <si>
    <t>ديالا شاهين</t>
  </si>
  <si>
    <t>يارا زين الدين</t>
  </si>
  <si>
    <t>مرح الخطيب</t>
  </si>
  <si>
    <t>دعاء عويتي</t>
  </si>
  <si>
    <t>دير ماكر</t>
  </si>
  <si>
    <t>شروق الهدى سلوم</t>
  </si>
  <si>
    <t>نبل كبول</t>
  </si>
  <si>
    <t>سلام رحيمة</t>
  </si>
  <si>
    <t>محمد حسام</t>
  </si>
  <si>
    <t>نادره الجندي</t>
  </si>
  <si>
    <t>روان غازي</t>
  </si>
  <si>
    <t>نور دوبه</t>
  </si>
  <si>
    <t>فضيله خرنوب</t>
  </si>
  <si>
    <t>رؤى معروف</t>
  </si>
  <si>
    <t>رهام عيسى</t>
  </si>
  <si>
    <t>رهف عمران</t>
  </si>
  <si>
    <t>تالا نيوف</t>
  </si>
  <si>
    <t>زينب علي</t>
  </si>
  <si>
    <t>لجين عجايا</t>
  </si>
  <si>
    <t>عبير ونوس</t>
  </si>
  <si>
    <t xml:space="preserve">محمود </t>
  </si>
  <si>
    <t>مصطفى رمو</t>
  </si>
  <si>
    <t>هزار</t>
  </si>
  <si>
    <t>انس الرمحين</t>
  </si>
  <si>
    <t>عهد ابو ترابي</t>
  </si>
  <si>
    <t>حيدر مهنا</t>
  </si>
  <si>
    <t>حيدر منصوره</t>
  </si>
  <si>
    <t>وسام العلي</t>
  </si>
  <si>
    <t>عين شقاق</t>
  </si>
  <si>
    <t>غالية</t>
  </si>
  <si>
    <t>محمود العيسى</t>
  </si>
  <si>
    <t>فيصل الحسين</t>
  </si>
  <si>
    <t>رسم عبود</t>
  </si>
  <si>
    <t>محمود الخليل</t>
  </si>
  <si>
    <t>ماهر كوسه</t>
  </si>
  <si>
    <t>خالد سعود</t>
  </si>
  <si>
    <t>ابراهيم الحوامده</t>
  </si>
  <si>
    <t>عماد الكلش</t>
  </si>
  <si>
    <t>يزن الصمادي</t>
  </si>
  <si>
    <t>محمد ايهاب نطفجي</t>
  </si>
  <si>
    <t>محمد باسل عبيد</t>
  </si>
  <si>
    <t>محمد حسن كركرلي</t>
  </si>
  <si>
    <t>انس عرقسوسي</t>
  </si>
  <si>
    <t>محمد هاني راجح</t>
  </si>
  <si>
    <t>مهند عبد العال</t>
  </si>
  <si>
    <t>محمد بشر عبد السلام</t>
  </si>
  <si>
    <t>محمد نصر</t>
  </si>
  <si>
    <t>محمد الشلبي</t>
  </si>
  <si>
    <t>محمود عرفه</t>
  </si>
  <si>
    <t>علي زمريني</t>
  </si>
  <si>
    <t>مريم الاحمر</t>
  </si>
  <si>
    <t>مظهر يوسف</t>
  </si>
  <si>
    <t>ميرنا جروس</t>
  </si>
  <si>
    <t>فائق</t>
  </si>
  <si>
    <t>هديل محمد عبيد</t>
  </si>
  <si>
    <t>رانيه الحاج عيسى</t>
  </si>
  <si>
    <t>مجد دبوره</t>
  </si>
  <si>
    <t>رفيف يوسف</t>
  </si>
  <si>
    <t>وصال عبد الواحد</t>
  </si>
  <si>
    <t>محمد ثروت</t>
  </si>
  <si>
    <t>لوتس منيف</t>
  </si>
  <si>
    <t>زينب حمود</t>
  </si>
  <si>
    <t>منيره عجاج</t>
  </si>
  <si>
    <t>ريما العيد</t>
  </si>
  <si>
    <t xml:space="preserve">الكويت </t>
  </si>
  <si>
    <t>رزان اسماعيل</t>
  </si>
  <si>
    <t>لبنا اسعد</t>
  </si>
  <si>
    <t>يحيى نبيل</t>
  </si>
  <si>
    <t>ضياء</t>
  </si>
  <si>
    <t>ريم حسن</t>
  </si>
  <si>
    <t>اسماء اسماعيل</t>
  </si>
  <si>
    <t>زين العابدين عباس</t>
  </si>
  <si>
    <t>بشرى مداده</t>
  </si>
  <si>
    <t>فاطمه سنوبر</t>
  </si>
  <si>
    <t>رنا ناصر</t>
  </si>
  <si>
    <t>سندريلا جعبري</t>
  </si>
  <si>
    <t>ولاء شرف الدين ابو فخر</t>
  </si>
  <si>
    <t>احمد شمدين</t>
  </si>
  <si>
    <t>محمد ابو عواد</t>
  </si>
  <si>
    <t>قمر بكر</t>
  </si>
  <si>
    <t>بشرى اسعد</t>
  </si>
  <si>
    <t>ضياء حبيب</t>
  </si>
  <si>
    <t>عفاف الصوص</t>
  </si>
  <si>
    <t>مرام القباقلي</t>
  </si>
  <si>
    <t>تماره عيسى</t>
  </si>
  <si>
    <t>انتصار حلوم</t>
  </si>
  <si>
    <t>حليم</t>
  </si>
  <si>
    <t>عمر الشايب</t>
  </si>
  <si>
    <t>ضحى السلق</t>
  </si>
  <si>
    <t>محمد غياث</t>
  </si>
  <si>
    <t>احمد العالول</t>
  </si>
  <si>
    <t>سري</t>
  </si>
  <si>
    <t>ميرنا ابراهيم</t>
  </si>
  <si>
    <t>فهد سليمان</t>
  </si>
  <si>
    <t>حلا العبود</t>
  </si>
  <si>
    <t>مرام الشحف</t>
  </si>
  <si>
    <t>ريم المصطفى</t>
  </si>
  <si>
    <t>رغد صمادي</t>
  </si>
  <si>
    <t>عفراء شاهين</t>
  </si>
  <si>
    <t>رهف الشحادات</t>
  </si>
  <si>
    <t>اسراء حمزه</t>
  </si>
  <si>
    <t>امجد خضر</t>
  </si>
  <si>
    <t>غدير ابراهيم</t>
  </si>
  <si>
    <t>جلال قاسم</t>
  </si>
  <si>
    <t xml:space="preserve">اقبال </t>
  </si>
  <si>
    <t xml:space="preserve">مخيم يرموك </t>
  </si>
  <si>
    <t>سيماز مصطفى</t>
  </si>
  <si>
    <t>حسام الحسين</t>
  </si>
  <si>
    <t>زهور سلطان</t>
  </si>
  <si>
    <t>يسير</t>
  </si>
  <si>
    <t>الشوح</t>
  </si>
  <si>
    <t>هيا بيطار</t>
  </si>
  <si>
    <t>سماح الحمادي</t>
  </si>
  <si>
    <t>احمد حسين</t>
  </si>
  <si>
    <t>شهناز خطاب</t>
  </si>
  <si>
    <t>عبد الله الحسيناوي</t>
  </si>
  <si>
    <t xml:space="preserve">بسام </t>
  </si>
  <si>
    <t xml:space="preserve">ميسون </t>
  </si>
  <si>
    <t>مريم فرزات</t>
  </si>
  <si>
    <t>وعد</t>
  </si>
  <si>
    <t>حسين صوان</t>
  </si>
  <si>
    <t>أكرم</t>
  </si>
  <si>
    <t>رهف سقر</t>
  </si>
  <si>
    <t>فضه العثمان</t>
  </si>
  <si>
    <t>فرح علشه</t>
  </si>
  <si>
    <t>ساره عبد القادر</t>
  </si>
  <si>
    <t>خالد عميان</t>
  </si>
  <si>
    <t>فرح عوض</t>
  </si>
  <si>
    <t>دعاء شخاشيرو</t>
  </si>
  <si>
    <t>بتول يوسف</t>
  </si>
  <si>
    <t>محمد نور النجار</t>
  </si>
  <si>
    <t>محمد صالح</t>
  </si>
  <si>
    <t>حاتم حسابا</t>
  </si>
  <si>
    <t>روليان شعبنو</t>
  </si>
  <si>
    <t>ضحى محمود</t>
  </si>
  <si>
    <t>ملاك سرور</t>
  </si>
  <si>
    <t>هلا منصور</t>
  </si>
  <si>
    <t>عبد الرحمن فالح</t>
  </si>
  <si>
    <t>مهجه الكماري</t>
  </si>
  <si>
    <t>هبه القنعباني</t>
  </si>
  <si>
    <t>رنا جنبلاط</t>
  </si>
  <si>
    <t>سوزان حمره</t>
  </si>
  <si>
    <t>رهف محمد</t>
  </si>
  <si>
    <t>رزان فاتي</t>
  </si>
  <si>
    <t>ناريمان السالم</t>
  </si>
  <si>
    <t>كرم سليمان</t>
  </si>
  <si>
    <t>راما رضا</t>
  </si>
  <si>
    <t>زينب رسلان</t>
  </si>
  <si>
    <t xml:space="preserve">نهاد </t>
  </si>
  <si>
    <t>الين محمود</t>
  </si>
  <si>
    <t>بتول الشلبي</t>
  </si>
  <si>
    <t xml:space="preserve">اكرم </t>
  </si>
  <si>
    <t xml:space="preserve">رانيا </t>
  </si>
  <si>
    <t>نور احمد</t>
  </si>
  <si>
    <t>مهدي</t>
  </si>
  <si>
    <t>ارمزاد</t>
  </si>
  <si>
    <t>جويل ابوسكه</t>
  </si>
  <si>
    <t>فيروز عبيدي</t>
  </si>
  <si>
    <t>بتول حمودي</t>
  </si>
  <si>
    <t>لافا اسماعيل</t>
  </si>
  <si>
    <t>تيماء يوسف</t>
  </si>
  <si>
    <t>تيماء البعيني</t>
  </si>
  <si>
    <t>صافي</t>
  </si>
  <si>
    <t>دمشق مزه جبل</t>
  </si>
  <si>
    <t>رغد عليان</t>
  </si>
  <si>
    <t>هبه سليمان</t>
  </si>
  <si>
    <t>فرح ناعسه</t>
  </si>
  <si>
    <t>اسراء عتمة</t>
  </si>
  <si>
    <t>حنين كامل مسعود</t>
  </si>
  <si>
    <t>محمد عارف</t>
  </si>
  <si>
    <t>رهام سلوم</t>
  </si>
  <si>
    <t>ليال رجيسي</t>
  </si>
  <si>
    <t>كاترين نجمه</t>
  </si>
  <si>
    <t>هدى الحسين</t>
  </si>
  <si>
    <t>يزن الطه</t>
  </si>
  <si>
    <t>علي حمزه الامام</t>
  </si>
  <si>
    <t>رائدة الهمام</t>
  </si>
  <si>
    <t xml:space="preserve">فطومة </t>
  </si>
  <si>
    <t>اماني الدراخ</t>
  </si>
  <si>
    <t xml:space="preserve">ثابت </t>
  </si>
  <si>
    <t xml:space="preserve">الرمادي </t>
  </si>
  <si>
    <t>احمد رضوان</t>
  </si>
  <si>
    <t xml:space="preserve">وزيره </t>
  </si>
  <si>
    <t>زهراء الحلو</t>
  </si>
  <si>
    <t>لبنى رسلان</t>
  </si>
  <si>
    <t>ارام سماره</t>
  </si>
  <si>
    <t>حازم البدعيش</t>
  </si>
  <si>
    <t>عدي السلامي</t>
  </si>
  <si>
    <t>اليسار عبد الخالق</t>
  </si>
  <si>
    <t>رئيسه</t>
  </si>
  <si>
    <t>اماني زين الدين</t>
  </si>
  <si>
    <t>دانيا الحمد</t>
  </si>
  <si>
    <t>غفران الحسو</t>
  </si>
  <si>
    <t>فاطمة سعيد</t>
  </si>
  <si>
    <t>منجد</t>
  </si>
  <si>
    <t>نور السمكري</t>
  </si>
  <si>
    <t>دعاء الطن</t>
  </si>
  <si>
    <t>عفراء خرنوب</t>
  </si>
  <si>
    <t>لبابة الشواف</t>
  </si>
  <si>
    <t>نصر الدين</t>
  </si>
  <si>
    <t>ياسمين الحايف</t>
  </si>
  <si>
    <t>ديمه صقر</t>
  </si>
  <si>
    <t>عقاب</t>
  </si>
  <si>
    <t>رغد عامر</t>
  </si>
  <si>
    <t>رهام الحموي</t>
  </si>
  <si>
    <t>محمد طارق كسرواني</t>
  </si>
  <si>
    <t>مارينا علي</t>
  </si>
  <si>
    <t>بتول العثمان</t>
  </si>
  <si>
    <t>سيدره حمود</t>
  </si>
  <si>
    <t>بيان زينه</t>
  </si>
  <si>
    <t>حنين ابو شاش</t>
  </si>
  <si>
    <t>اماني فروج</t>
  </si>
  <si>
    <t>مرح حنون</t>
  </si>
  <si>
    <t>احمد جلال كريزان</t>
  </si>
  <si>
    <t>معن خيطو</t>
  </si>
  <si>
    <t>عبدالحكيم</t>
  </si>
  <si>
    <t>عيد</t>
  </si>
  <si>
    <t xml:space="preserve">نور الهدى </t>
  </si>
  <si>
    <t>جودت</t>
  </si>
  <si>
    <t>سراب علي</t>
  </si>
  <si>
    <t>لبنه سليمان</t>
  </si>
  <si>
    <t>منى المصري</t>
  </si>
  <si>
    <t>ابتسام اليوسف</t>
  </si>
  <si>
    <t>جمال عبد الناصر</t>
  </si>
  <si>
    <t>الفوعه</t>
  </si>
  <si>
    <t xml:space="preserve">هدى </t>
  </si>
  <si>
    <t xml:space="preserve"> عرنه</t>
  </si>
  <si>
    <t>نسيبه الحلبي</t>
  </si>
  <si>
    <t xml:space="preserve"> شهبا</t>
  </si>
  <si>
    <t>امنه خليل</t>
  </si>
  <si>
    <t xml:space="preserve"> اليرموك</t>
  </si>
  <si>
    <t xml:space="preserve">راس العين </t>
  </si>
  <si>
    <t>ايمان الدريبي</t>
  </si>
  <si>
    <t xml:space="preserve"> القرداحه</t>
  </si>
  <si>
    <t>هند العبد الله</t>
  </si>
  <si>
    <t xml:space="preserve">دلال </t>
  </si>
  <si>
    <t>هنادي المصري</t>
  </si>
  <si>
    <t>رحيمه سوخ</t>
  </si>
  <si>
    <t xml:space="preserve">حميده </t>
  </si>
  <si>
    <t xml:space="preserve"> تلسكين</t>
  </si>
  <si>
    <t xml:space="preserve">ازدهار </t>
  </si>
  <si>
    <t xml:space="preserve"> صلخد</t>
  </si>
  <si>
    <t xml:space="preserve">خديجة </t>
  </si>
  <si>
    <t>ثروت دبور</t>
  </si>
  <si>
    <t>زينيب</t>
  </si>
  <si>
    <t xml:space="preserve">ثناء </t>
  </si>
  <si>
    <t>رشا  محمود</t>
  </si>
  <si>
    <t>محمد جمعة</t>
  </si>
  <si>
    <t>إيمان زوفي</t>
  </si>
  <si>
    <t>عمر عبدلله</t>
  </si>
  <si>
    <t>منيرة</t>
  </si>
  <si>
    <t xml:space="preserve">التزام </t>
  </si>
  <si>
    <t>ليليان الناقولا يوسف</t>
  </si>
  <si>
    <t>منها</t>
  </si>
  <si>
    <t>رانيا .</t>
  </si>
  <si>
    <t>نجاح سالم</t>
  </si>
  <si>
    <t>احمد زعترية</t>
  </si>
  <si>
    <t xml:space="preserve">أمل </t>
  </si>
  <si>
    <t xml:space="preserve">دانيا  الفلاح </t>
  </si>
  <si>
    <t xml:space="preserve">ملك </t>
  </si>
  <si>
    <t>سميره حسن</t>
  </si>
  <si>
    <t>نبيليا حسون</t>
  </si>
  <si>
    <t>ايمان دنف</t>
  </si>
  <si>
    <t>رغده خربوطلي</t>
  </si>
  <si>
    <t>علي  زريقه</t>
  </si>
  <si>
    <t xml:space="preserve"> الحسكه</t>
  </si>
  <si>
    <t xml:space="preserve">زهر </t>
  </si>
  <si>
    <t>اميمه تللو</t>
  </si>
  <si>
    <t>عنايا الباشا</t>
  </si>
  <si>
    <t xml:space="preserve">عبد الحميد </t>
  </si>
  <si>
    <t xml:space="preserve">يسرى </t>
  </si>
  <si>
    <t>حنين  الشاذلي</t>
  </si>
  <si>
    <t xml:space="preserve"> حرستا</t>
  </si>
  <si>
    <t>وردة دعيبس</t>
  </si>
  <si>
    <t xml:space="preserve"> جديدة عرطوز</t>
  </si>
  <si>
    <t>انصاف قسام</t>
  </si>
  <si>
    <t>ماري دبسيه</t>
  </si>
  <si>
    <t>ماجده البيطار</t>
  </si>
  <si>
    <t>سمر حداد</t>
  </si>
  <si>
    <t xml:space="preserve"> منين</t>
  </si>
  <si>
    <t>ساره  موسى</t>
  </si>
  <si>
    <t xml:space="preserve"> يلدا</t>
  </si>
  <si>
    <t>نجمه نجمه</t>
  </si>
  <si>
    <t xml:space="preserve">إيمان </t>
  </si>
  <si>
    <t xml:space="preserve"> معرتمصرين</t>
  </si>
  <si>
    <t>الهام داؤود</t>
  </si>
  <si>
    <t xml:space="preserve"> فطيرو</t>
  </si>
  <si>
    <t xml:space="preserve"> كفتين</t>
  </si>
  <si>
    <t>هيام الناصر</t>
  </si>
  <si>
    <t xml:space="preserve">نوال </t>
  </si>
  <si>
    <t>نده ابو عمار</t>
  </si>
  <si>
    <t xml:space="preserve"> الشبكي</t>
  </si>
  <si>
    <t>فايزة زينب</t>
  </si>
  <si>
    <t>سحر ابراهيم</t>
  </si>
  <si>
    <t>لميس  سميطة</t>
  </si>
  <si>
    <t>محاسن الشحف</t>
  </si>
  <si>
    <t xml:space="preserve">فطمه </t>
  </si>
  <si>
    <t xml:space="preserve">وفاء </t>
  </si>
  <si>
    <t xml:space="preserve"> صيدنايا</t>
  </si>
  <si>
    <t>وفاء ابراهيم</t>
  </si>
  <si>
    <t xml:space="preserve"> الخندق الغربي</t>
  </si>
  <si>
    <t xml:space="preserve">خلود </t>
  </si>
  <si>
    <t xml:space="preserve">تهاني </t>
  </si>
  <si>
    <t>أيمن</t>
  </si>
  <si>
    <t>ازدهار سقر</t>
  </si>
  <si>
    <t xml:space="preserve"> عربين</t>
  </si>
  <si>
    <t xml:space="preserve"> اشرفية صحنايا</t>
  </si>
  <si>
    <t xml:space="preserve"> الثوره</t>
  </si>
  <si>
    <t>امال رغيس</t>
  </si>
  <si>
    <t>سوريه محمود</t>
  </si>
  <si>
    <t>إيمان مصطفى</t>
  </si>
  <si>
    <t>مديحه وسوف</t>
  </si>
  <si>
    <t xml:space="preserve"> بسدقين</t>
  </si>
  <si>
    <t>شمسين عثمان</t>
  </si>
  <si>
    <t>ايهاب الحسين</t>
  </si>
  <si>
    <t>أيه الخطيب</t>
  </si>
  <si>
    <t>بشرى علي</t>
  </si>
  <si>
    <t xml:space="preserve"> بانياس</t>
  </si>
  <si>
    <t>غصن البان نيوف</t>
  </si>
  <si>
    <t xml:space="preserve"> بارمايا</t>
  </si>
  <si>
    <t xml:space="preserve"> عين الفيجه</t>
  </si>
  <si>
    <t xml:space="preserve"> المراح</t>
  </si>
  <si>
    <t xml:space="preserve">صفاء </t>
  </si>
  <si>
    <t>دانة الاسدي</t>
  </si>
  <si>
    <t>ميادة الاسدي</t>
  </si>
  <si>
    <t>هيفاء فرج</t>
  </si>
  <si>
    <t>مها عجوز</t>
  </si>
  <si>
    <t>سامية درويش</t>
  </si>
  <si>
    <t xml:space="preserve"> زبداني</t>
  </si>
  <si>
    <t>رغد  جبور</t>
  </si>
  <si>
    <t>هيام جبور</t>
  </si>
  <si>
    <t>هناء الريحاوي</t>
  </si>
  <si>
    <t>مهى سليمان</t>
  </si>
  <si>
    <t xml:space="preserve"> بعمره</t>
  </si>
  <si>
    <t>ثلجه سعد</t>
  </si>
  <si>
    <t xml:space="preserve"> ميادين</t>
  </si>
  <si>
    <t xml:space="preserve">بشيره </t>
  </si>
  <si>
    <t xml:space="preserve"> كسوه</t>
  </si>
  <si>
    <t xml:space="preserve"> عين العرب</t>
  </si>
  <si>
    <t>فلك محمود</t>
  </si>
  <si>
    <t xml:space="preserve"> مليحه</t>
  </si>
  <si>
    <t>سناء شيخ عيد</t>
  </si>
  <si>
    <t xml:space="preserve"> صميد</t>
  </si>
  <si>
    <t>ليلى اليوسف</t>
  </si>
  <si>
    <t xml:space="preserve"> تدمر</t>
  </si>
  <si>
    <t>هدى القنطار</t>
  </si>
  <si>
    <t>لميا النصر الله</t>
  </si>
  <si>
    <t xml:space="preserve"> صبوره</t>
  </si>
  <si>
    <t xml:space="preserve"> الطبقه</t>
  </si>
  <si>
    <t xml:space="preserve"> الغارية</t>
  </si>
  <si>
    <t>شيرين الجيرودي</t>
  </si>
  <si>
    <t>فاطمه الخليل</t>
  </si>
  <si>
    <t>نور الهدى ابو عرار</t>
  </si>
  <si>
    <t>راغداء أبو حلا</t>
  </si>
  <si>
    <t>بديعه الزيني</t>
  </si>
  <si>
    <t xml:space="preserve"> مشفى السويداء</t>
  </si>
  <si>
    <t>نجاح الخطيب</t>
  </si>
  <si>
    <t>آمنة رزو</t>
  </si>
  <si>
    <t>لينا  اسكندر خليل</t>
  </si>
  <si>
    <t>زكية</t>
  </si>
  <si>
    <t>محمد أمجد ريحان</t>
  </si>
  <si>
    <t>ألطاف بدران</t>
  </si>
  <si>
    <t>رانيا مقلد</t>
  </si>
  <si>
    <t>مهند عريشة</t>
  </si>
  <si>
    <t>هادية</t>
  </si>
  <si>
    <t>ميس أبو خير</t>
  </si>
  <si>
    <t>اميره أبو خير</t>
  </si>
  <si>
    <t xml:space="preserve"> رخله</t>
  </si>
  <si>
    <t>ميسم  النقار</t>
  </si>
  <si>
    <t xml:space="preserve">ميرفت </t>
  </si>
  <si>
    <t>هيام رضوان</t>
  </si>
  <si>
    <t xml:space="preserve"> المعرة</t>
  </si>
  <si>
    <t>فائزه خير بك</t>
  </si>
  <si>
    <t xml:space="preserve"> دير الزور</t>
  </si>
  <si>
    <t>ساميه بحصاص</t>
  </si>
  <si>
    <t>سمر عبادي</t>
  </si>
  <si>
    <t>رومه العلي</t>
  </si>
  <si>
    <t xml:space="preserve"> الشجر</t>
  </si>
  <si>
    <t>الهام جريره</t>
  </si>
  <si>
    <t xml:space="preserve"> قنوات</t>
  </si>
  <si>
    <t>ميسون دلال</t>
  </si>
  <si>
    <t>يزن قره  جولي الكردي</t>
  </si>
  <si>
    <t>أحمد ادلبي</t>
  </si>
  <si>
    <t>خوله نوناني</t>
  </si>
  <si>
    <t>أحمد الحج</t>
  </si>
  <si>
    <t>أحمد الضيا</t>
  </si>
  <si>
    <t>فاطمه الحمامي</t>
  </si>
  <si>
    <t>أحمد نور حلاق</t>
  </si>
  <si>
    <t>نادره يزبك</t>
  </si>
  <si>
    <t>هناء الخطيب</t>
  </si>
  <si>
    <t xml:space="preserve"> تلبيسه</t>
  </si>
  <si>
    <t>غاليه ناجي</t>
  </si>
  <si>
    <t>اسراء  منور</t>
  </si>
  <si>
    <t>آلاء الخطيب حمصي</t>
  </si>
  <si>
    <t>ميسون المريدن</t>
  </si>
  <si>
    <t>هيفاء الحاج محمد</t>
  </si>
  <si>
    <t>آلاء صالح</t>
  </si>
  <si>
    <t>فاطمه فياض</t>
  </si>
  <si>
    <t>أماني مكيه</t>
  </si>
  <si>
    <t>اندرا الأحمر</t>
  </si>
  <si>
    <t>سوزان الأحمر</t>
  </si>
  <si>
    <t>انس السيده</t>
  </si>
  <si>
    <t>حياة حمدان</t>
  </si>
  <si>
    <t>عبيده العينيه</t>
  </si>
  <si>
    <t>إيلاف رحمون</t>
  </si>
  <si>
    <t>شهيره الصفدي</t>
  </si>
  <si>
    <t>آيه الله حمود</t>
  </si>
  <si>
    <t>ميساء محمد</t>
  </si>
  <si>
    <t>منى السويدان</t>
  </si>
  <si>
    <t>بشرى خلوف</t>
  </si>
  <si>
    <t>نهال صقر</t>
  </si>
  <si>
    <t xml:space="preserve"> بقعسم</t>
  </si>
  <si>
    <t>جعفر سليمان</t>
  </si>
  <si>
    <t>حنان احمد</t>
  </si>
  <si>
    <t>مها الخطيب</t>
  </si>
  <si>
    <t xml:space="preserve"> بريطانيا</t>
  </si>
  <si>
    <t>ايمان المجركش</t>
  </si>
  <si>
    <t>جول الأحمد</t>
  </si>
  <si>
    <t>أفيت العثمان</t>
  </si>
  <si>
    <t>صونيا موقاو</t>
  </si>
  <si>
    <t>عفاف غانم</t>
  </si>
  <si>
    <t xml:space="preserve">شاديه </t>
  </si>
  <si>
    <t xml:space="preserve">رحاب </t>
  </si>
  <si>
    <t xml:space="preserve">سليم </t>
  </si>
  <si>
    <t>جهان جعفر</t>
  </si>
  <si>
    <t>حنان حكيم</t>
  </si>
  <si>
    <t>دانا  عزام</t>
  </si>
  <si>
    <t>هنادي المبيض</t>
  </si>
  <si>
    <t>سماح صباغ</t>
  </si>
  <si>
    <t xml:space="preserve">صبحا </t>
  </si>
  <si>
    <t>حمديه ملااسماعيل</t>
  </si>
  <si>
    <t xml:space="preserve"> عاموده</t>
  </si>
  <si>
    <t xml:space="preserve">سجيره </t>
  </si>
  <si>
    <t xml:space="preserve"> باب جنه</t>
  </si>
  <si>
    <t>رشا الرز</t>
  </si>
  <si>
    <t>روضه جابر</t>
  </si>
  <si>
    <t>راما  عمران</t>
  </si>
  <si>
    <t>سمر الحمصي</t>
  </si>
  <si>
    <t>رامية دوبا</t>
  </si>
  <si>
    <t>ديبة</t>
  </si>
  <si>
    <t xml:space="preserve">علا </t>
  </si>
  <si>
    <t xml:space="preserve"> نبك</t>
  </si>
  <si>
    <t>ربى رقية</t>
  </si>
  <si>
    <t>هدى حاجي حسن</t>
  </si>
  <si>
    <t>خديجه الدالاتي</t>
  </si>
  <si>
    <t>رزان  المرزوقي</t>
  </si>
  <si>
    <t xml:space="preserve">فرات </t>
  </si>
  <si>
    <t>رنا صدران</t>
  </si>
  <si>
    <t>سميره خانم</t>
  </si>
  <si>
    <t>رشا  الحامض</t>
  </si>
  <si>
    <t xml:space="preserve"> خبب</t>
  </si>
  <si>
    <t xml:space="preserve"> البصه</t>
  </si>
  <si>
    <t>ريمه  الحلبي</t>
  </si>
  <si>
    <t>ليلاء العرب</t>
  </si>
  <si>
    <t xml:space="preserve"> شنان</t>
  </si>
  <si>
    <t>ريم عقول</t>
  </si>
  <si>
    <t>رسمية برغوث</t>
  </si>
  <si>
    <t xml:space="preserve"> قطيفه</t>
  </si>
  <si>
    <t>شيخه طليعه</t>
  </si>
  <si>
    <t xml:space="preserve"> خربة السودا</t>
  </si>
  <si>
    <t>فاديا محمد</t>
  </si>
  <si>
    <t>صفاء ابوجرة</t>
  </si>
  <si>
    <t>مهدات أحمد</t>
  </si>
  <si>
    <t xml:space="preserve">نجلاء </t>
  </si>
  <si>
    <t>جميله الجاسم</t>
  </si>
  <si>
    <t xml:space="preserve"> تل فويضات شاميه</t>
  </si>
  <si>
    <t>علا  الرضوان</t>
  </si>
  <si>
    <t>رمزية</t>
  </si>
  <si>
    <t>انصاف المتني</t>
  </si>
  <si>
    <t xml:space="preserve"> مورك</t>
  </si>
  <si>
    <t>ناديا الدقاق</t>
  </si>
  <si>
    <t xml:space="preserve"> عالقين</t>
  </si>
  <si>
    <t xml:space="preserve">هناء </t>
  </si>
  <si>
    <t>فاطمة الايوبي</t>
  </si>
  <si>
    <t>خديجه البستاني</t>
  </si>
  <si>
    <t xml:space="preserve"> تلكلخ</t>
  </si>
  <si>
    <t>غصون حسن</t>
  </si>
  <si>
    <t>لما قاسم</t>
  </si>
  <si>
    <t>اميره سلمو</t>
  </si>
  <si>
    <t xml:space="preserve"> جباثاالخشب</t>
  </si>
  <si>
    <t>مريم جراد</t>
  </si>
  <si>
    <t>لميس  فاضل</t>
  </si>
  <si>
    <t>هدوء فاضل</t>
  </si>
  <si>
    <t>ماري زينية</t>
  </si>
  <si>
    <t>مالك  حبوش</t>
  </si>
  <si>
    <t>سميرة ابرص</t>
  </si>
  <si>
    <t xml:space="preserve"> سقبا</t>
  </si>
  <si>
    <t xml:space="preserve">انتصار </t>
  </si>
  <si>
    <t>مجدولين  الصفدي</t>
  </si>
  <si>
    <t>رجا الخولي</t>
  </si>
  <si>
    <t xml:space="preserve">سهيله </t>
  </si>
  <si>
    <t xml:space="preserve"> غاريه شرقيه</t>
  </si>
  <si>
    <t>لينا غنطوس</t>
  </si>
  <si>
    <t>محمد خير  اسماعيل</t>
  </si>
  <si>
    <t>حمدة موسى</t>
  </si>
  <si>
    <t>سهام دبنك الحبال</t>
  </si>
  <si>
    <t>رويده حمشو</t>
  </si>
  <si>
    <t>مها الخشه</t>
  </si>
  <si>
    <t>فطمه حبش</t>
  </si>
  <si>
    <t>محمد نور الشلحة</t>
  </si>
  <si>
    <t>هيام الحاج علي</t>
  </si>
  <si>
    <t>نهى</t>
  </si>
  <si>
    <t>فيروز مصطفى</t>
  </si>
  <si>
    <t>مرح علي المصري</t>
  </si>
  <si>
    <t>وسام الطه</t>
  </si>
  <si>
    <t>سعاد المصري</t>
  </si>
  <si>
    <t xml:space="preserve"> دير عطيه</t>
  </si>
  <si>
    <t>عزيزة سليمان</t>
  </si>
  <si>
    <t>هزار الايوبي</t>
  </si>
  <si>
    <t xml:space="preserve">هند </t>
  </si>
  <si>
    <t>هناء العدوي</t>
  </si>
  <si>
    <t>رلى زينو</t>
  </si>
  <si>
    <t xml:space="preserve">افرنجيه </t>
  </si>
  <si>
    <t>شهيره سمو اللحام</t>
  </si>
  <si>
    <t xml:space="preserve"> زغرين</t>
  </si>
  <si>
    <t>منى حمصي</t>
  </si>
  <si>
    <t>يسرى حمزه</t>
  </si>
  <si>
    <t xml:space="preserve">ناهد </t>
  </si>
  <si>
    <t>نوره عيد</t>
  </si>
  <si>
    <t>ربيعه عثمان</t>
  </si>
  <si>
    <t>انعام نادر</t>
  </si>
  <si>
    <t>ايمان الحربلي</t>
  </si>
  <si>
    <t>بشيره سلامه</t>
  </si>
  <si>
    <t>دعد عوادالرفاعي</t>
  </si>
  <si>
    <t>يسرى المطرود</t>
  </si>
  <si>
    <t>سمر الشريف</t>
  </si>
  <si>
    <t>سميره نابلسي</t>
  </si>
  <si>
    <t xml:space="preserve">هناده </t>
  </si>
  <si>
    <t>خزامة رجب</t>
  </si>
  <si>
    <t xml:space="preserve">ولاء  هواري </t>
  </si>
  <si>
    <t>ندى خربوطلي</t>
  </si>
  <si>
    <t>زبيده رجب</t>
  </si>
  <si>
    <t xml:space="preserve"> مرج السلطان</t>
  </si>
  <si>
    <t>رحاب برجاس</t>
  </si>
  <si>
    <t xml:space="preserve">ناديا </t>
  </si>
  <si>
    <t xml:space="preserve">سميرة </t>
  </si>
  <si>
    <t>لما عبد العال</t>
  </si>
  <si>
    <t>زكيه الشحادات</t>
  </si>
  <si>
    <t>سعادت حمدي</t>
  </si>
  <si>
    <t xml:space="preserve"> كويت</t>
  </si>
  <si>
    <t>امينة  عوض</t>
  </si>
  <si>
    <t>هويده حلوم</t>
  </si>
  <si>
    <t>آيه درويش</t>
  </si>
  <si>
    <t>امل علوان</t>
  </si>
  <si>
    <t>رنا عبدالهادي</t>
  </si>
  <si>
    <t>بشرى كبتول</t>
  </si>
  <si>
    <t>لينا المدور</t>
  </si>
  <si>
    <t xml:space="preserve">خضره </t>
  </si>
  <si>
    <t>رسميه الرشيد الحسن النجار</t>
  </si>
  <si>
    <t>ابتسام محمد</t>
  </si>
  <si>
    <t>صبحة ناصر</t>
  </si>
  <si>
    <t>منى شجاع</t>
  </si>
  <si>
    <t>اسيمه خضر</t>
  </si>
  <si>
    <t>انعام القدور</t>
  </si>
  <si>
    <t>رزان الحسنية</t>
  </si>
  <si>
    <t>حينة</t>
  </si>
  <si>
    <t>هدى الغبشه</t>
  </si>
  <si>
    <t xml:space="preserve"> بصرى الشام</t>
  </si>
  <si>
    <t>رغد  ناصر</t>
  </si>
  <si>
    <t>جمانة</t>
  </si>
  <si>
    <t>صبحه الذياب</t>
  </si>
  <si>
    <t>الفلسطينية الأردنية</t>
  </si>
  <si>
    <t>رنيم سمسمية</t>
  </si>
  <si>
    <t>دلال جنود</t>
  </si>
  <si>
    <t>فايزه سعد الدين</t>
  </si>
  <si>
    <t>وفاء نفاع</t>
  </si>
  <si>
    <t>روان ابوخير</t>
  </si>
  <si>
    <t>ريم  الحريري</t>
  </si>
  <si>
    <t xml:space="preserve">ساميلا </t>
  </si>
  <si>
    <t xml:space="preserve"> بعبده</t>
  </si>
  <si>
    <t>سعاد زعيتر</t>
  </si>
  <si>
    <t xml:space="preserve"> حرجله</t>
  </si>
  <si>
    <t>فادية ديوب</t>
  </si>
  <si>
    <t>سلمى  محمد</t>
  </si>
  <si>
    <t>نجود ديوب</t>
  </si>
  <si>
    <t>سوزان رحمة</t>
  </si>
  <si>
    <t>محمد اسامة</t>
  </si>
  <si>
    <t xml:space="preserve">اكرام </t>
  </si>
  <si>
    <t xml:space="preserve"> جديدة الوادي</t>
  </si>
  <si>
    <t>زينب الدره</t>
  </si>
  <si>
    <t xml:space="preserve"> دير خبيه</t>
  </si>
  <si>
    <t>امال ابو علي</t>
  </si>
  <si>
    <t>وسيلا عاصي</t>
  </si>
  <si>
    <t>سناء حسن</t>
  </si>
  <si>
    <t xml:space="preserve"> الهويا</t>
  </si>
  <si>
    <t>خديجة المسوتي</t>
  </si>
  <si>
    <t xml:space="preserve"> تواني</t>
  </si>
  <si>
    <t>قرنفله صقر</t>
  </si>
  <si>
    <t>لورد حداد</t>
  </si>
  <si>
    <t>ايمان الامام</t>
  </si>
  <si>
    <t>فاطمة حسين</t>
  </si>
  <si>
    <t>فتحية محمود</t>
  </si>
  <si>
    <t>ناديه الخطيب</t>
  </si>
  <si>
    <t>أشرف</t>
  </si>
  <si>
    <t>حنان العقباني</t>
  </si>
  <si>
    <t>عبير علوش</t>
  </si>
  <si>
    <t>أمل اسماعيل</t>
  </si>
  <si>
    <t xml:space="preserve">سكينه </t>
  </si>
  <si>
    <t>مسيله الوسوف</t>
  </si>
  <si>
    <t>حنان العصفور</t>
  </si>
  <si>
    <t>زينه حمود</t>
  </si>
  <si>
    <t>صبا بو علي</t>
  </si>
  <si>
    <t>محمد يزن الحلبي</t>
  </si>
  <si>
    <t>ناجيه حسون</t>
  </si>
  <si>
    <t xml:space="preserve"> طرابلس العجيلات</t>
  </si>
  <si>
    <t>صفاء الموازيني</t>
  </si>
  <si>
    <t>محمد  كامل</t>
  </si>
  <si>
    <t>فوزيه نصر</t>
  </si>
  <si>
    <t>كوثر العيس</t>
  </si>
  <si>
    <t xml:space="preserve"> بهلونيه</t>
  </si>
  <si>
    <t>صبحية الحاج أحمد</t>
  </si>
  <si>
    <t xml:space="preserve"> كفر سجنه</t>
  </si>
  <si>
    <t>منيرة  درويش</t>
  </si>
  <si>
    <t>إيمان عبد العال</t>
  </si>
  <si>
    <t>فتاة عطاف</t>
  </si>
  <si>
    <t xml:space="preserve">نبيل القاسم </t>
  </si>
  <si>
    <t>نسرين  الناعمة</t>
  </si>
  <si>
    <t>صفاء نجيب</t>
  </si>
  <si>
    <t>صفاء دوبا</t>
  </si>
  <si>
    <t xml:space="preserve">صباح </t>
  </si>
  <si>
    <t xml:space="preserve"> نورا فندي</t>
  </si>
  <si>
    <t>عليا رحمون</t>
  </si>
  <si>
    <t>نيروز ابو حمدان</t>
  </si>
  <si>
    <t>رأفت</t>
  </si>
  <si>
    <t>منيفه ابو صبح</t>
  </si>
  <si>
    <t>رئيفه ابوسعيد</t>
  </si>
  <si>
    <t>هبة سعيد</t>
  </si>
  <si>
    <t>هيثم  الزعبي</t>
  </si>
  <si>
    <t>سميحة</t>
  </si>
  <si>
    <t>الطيبة</t>
  </si>
  <si>
    <t>رغدة</t>
  </si>
  <si>
    <t>صباح بياض</t>
  </si>
  <si>
    <t xml:space="preserve">نعمه </t>
  </si>
  <si>
    <t>يزن ابو سمره</t>
  </si>
  <si>
    <t>سهام احمد</t>
  </si>
  <si>
    <t>منى زغلوله</t>
  </si>
  <si>
    <t>سوسن فليون</t>
  </si>
  <si>
    <t>أميره شلهوم</t>
  </si>
  <si>
    <t xml:space="preserve"> الحاره</t>
  </si>
  <si>
    <t xml:space="preserve"> نمر</t>
  </si>
  <si>
    <t>أحمد نور عليو</t>
  </si>
  <si>
    <t>غالية جمعة</t>
  </si>
  <si>
    <t xml:space="preserve"> جسر الشغور</t>
  </si>
  <si>
    <t>حنان الجبوري</t>
  </si>
  <si>
    <t>زهره الفرج</t>
  </si>
  <si>
    <t>كميلا حسون</t>
  </si>
  <si>
    <t>مرفت العيطه</t>
  </si>
  <si>
    <t>سحر الخطيب</t>
  </si>
  <si>
    <t>فاديا مخول</t>
  </si>
  <si>
    <t>اميمه ابراهيم</t>
  </si>
  <si>
    <t xml:space="preserve"> جو</t>
  </si>
  <si>
    <t>أويس عباس</t>
  </si>
  <si>
    <t>نهله معضماني</t>
  </si>
  <si>
    <t xml:space="preserve"> مقيليبه</t>
  </si>
  <si>
    <t>آلاء حمدان</t>
  </si>
  <si>
    <t>نجلا محمد</t>
  </si>
  <si>
    <t>آيات الحلاق</t>
  </si>
  <si>
    <t>غاليه عمران</t>
  </si>
  <si>
    <t>ايمان السيد</t>
  </si>
  <si>
    <t>نجاح عمار</t>
  </si>
  <si>
    <t>صبحيه حيبا</t>
  </si>
  <si>
    <t>ندا الحاج خضر</t>
  </si>
  <si>
    <t>فاتن رشيد</t>
  </si>
  <si>
    <t>هيام ديركي</t>
  </si>
  <si>
    <t>حلا العبدالله</t>
  </si>
  <si>
    <t>كوثر الابراهيم الخليل</t>
  </si>
  <si>
    <t>ناريمان نصر</t>
  </si>
  <si>
    <t>اكلرم</t>
  </si>
  <si>
    <t>يسرا الرفاعي</t>
  </si>
  <si>
    <t>حفيظه صقر</t>
  </si>
  <si>
    <t>راما ابو عدله</t>
  </si>
  <si>
    <t>نسرين سكري</t>
  </si>
  <si>
    <t>سناء الاحمد</t>
  </si>
  <si>
    <t>رولة صوان</t>
  </si>
  <si>
    <t>رشا  عدنان</t>
  </si>
  <si>
    <t>ريما عامر</t>
  </si>
  <si>
    <t>فريال معروف</t>
  </si>
  <si>
    <t xml:space="preserve"> مخرم فوقاني</t>
  </si>
  <si>
    <t>آسيا حسن</t>
  </si>
  <si>
    <t xml:space="preserve"> المويسه</t>
  </si>
  <si>
    <t xml:space="preserve">ماري </t>
  </si>
  <si>
    <t xml:space="preserve">مي </t>
  </si>
  <si>
    <t>ناديا جوفاني</t>
  </si>
  <si>
    <t xml:space="preserve">غيثاء </t>
  </si>
  <si>
    <t>عتاب دبوس</t>
  </si>
  <si>
    <t>اميره تليجه</t>
  </si>
  <si>
    <t xml:space="preserve"> الدريكيش</t>
  </si>
  <si>
    <t>آمنه الغبره</t>
  </si>
  <si>
    <t xml:space="preserve">فتاه </t>
  </si>
  <si>
    <t>ريم  شريبه</t>
  </si>
  <si>
    <t xml:space="preserve">غاده </t>
  </si>
  <si>
    <t xml:space="preserve">سناء </t>
  </si>
  <si>
    <t>عبير العليوي</t>
  </si>
  <si>
    <t>سلمى ضايع</t>
  </si>
  <si>
    <t xml:space="preserve"> الحوائق</t>
  </si>
  <si>
    <t>سابرينا  جك</t>
  </si>
  <si>
    <t>ميساء الغوش</t>
  </si>
  <si>
    <t>سكينة شمص</t>
  </si>
  <si>
    <t>سلاف اخرس</t>
  </si>
  <si>
    <t>امينة علي</t>
  </si>
  <si>
    <t>لبنى بايزيد</t>
  </si>
  <si>
    <t>سلمى  حاضر</t>
  </si>
  <si>
    <t>محمد سميح</t>
  </si>
  <si>
    <t>امل بارودي</t>
  </si>
  <si>
    <t xml:space="preserve">جهيده </t>
  </si>
  <si>
    <t>لوريان ورد</t>
  </si>
  <si>
    <t>منى العماري</t>
  </si>
  <si>
    <t xml:space="preserve"> معربه</t>
  </si>
  <si>
    <t>نسرين الأحمر</t>
  </si>
  <si>
    <t>آمنه سالم</t>
  </si>
  <si>
    <t>سناء العدي</t>
  </si>
  <si>
    <t xml:space="preserve"> تعنيتا</t>
  </si>
  <si>
    <t>فطمه الدولتلي</t>
  </si>
  <si>
    <t xml:space="preserve"> ضمير</t>
  </si>
  <si>
    <t xml:space="preserve">رحمه </t>
  </si>
  <si>
    <t>دلال السوطري</t>
  </si>
  <si>
    <t>ناريمان مصلح</t>
  </si>
  <si>
    <t xml:space="preserve"> مكه المكرمه</t>
  </si>
  <si>
    <t>ماجدة الناجي</t>
  </si>
  <si>
    <t>غروب يازجي</t>
  </si>
  <si>
    <t xml:space="preserve"> جديدة عبد الله</t>
  </si>
  <si>
    <t>عبير الشيخ ابراهيم</t>
  </si>
  <si>
    <t>بعثيه الحسو</t>
  </si>
  <si>
    <t>نهلة سكاف</t>
  </si>
  <si>
    <t>فدوى سلامي</t>
  </si>
  <si>
    <t xml:space="preserve"> القادرية</t>
  </si>
  <si>
    <t>شيمه السحيمان</t>
  </si>
  <si>
    <t xml:space="preserve"> بادية الضمير</t>
  </si>
  <si>
    <t>غاده سرحان</t>
  </si>
  <si>
    <t xml:space="preserve"> كفر كمره</t>
  </si>
  <si>
    <t>ندوه ابراهيم</t>
  </si>
  <si>
    <t xml:space="preserve"> طاحون الحلاوه</t>
  </si>
  <si>
    <t>مها محمد</t>
  </si>
  <si>
    <t>ليلاس  الحايك</t>
  </si>
  <si>
    <t>هديه مطر</t>
  </si>
  <si>
    <t xml:space="preserve"> القريا</t>
  </si>
  <si>
    <t>لينا دمشقيه</t>
  </si>
  <si>
    <t>ميساء الجردي</t>
  </si>
  <si>
    <t>رغد رمضان</t>
  </si>
  <si>
    <t>رنى حجيج</t>
  </si>
  <si>
    <t xml:space="preserve"> الهامه</t>
  </si>
  <si>
    <t>سميه كبه</t>
  </si>
  <si>
    <t>نعمه البيطار</t>
  </si>
  <si>
    <t>محمد  السلوم</t>
  </si>
  <si>
    <t xml:space="preserve">جورية </t>
  </si>
  <si>
    <t xml:space="preserve"> شمسكين</t>
  </si>
  <si>
    <t>فاطمه عبد الله</t>
  </si>
  <si>
    <t>محمد مهدي  الزين</t>
  </si>
  <si>
    <t xml:space="preserve">منال شاهين </t>
  </si>
  <si>
    <t>فاديا زكي</t>
  </si>
  <si>
    <t>عبير عبد الله</t>
  </si>
  <si>
    <t>مرح  شمعه</t>
  </si>
  <si>
    <t xml:space="preserve">جبعدين </t>
  </si>
  <si>
    <t>مروة الحمادي الكوسا</t>
  </si>
  <si>
    <t>الرقامة</t>
  </si>
  <si>
    <t>سيدة</t>
  </si>
  <si>
    <t>ربلة</t>
  </si>
  <si>
    <t>مريم فاق</t>
  </si>
  <si>
    <t>غعبد الرسول</t>
  </si>
  <si>
    <t>معلر تمصرين</t>
  </si>
  <si>
    <t>مصطفى الافندي</t>
  </si>
  <si>
    <t>كوثر بغال</t>
  </si>
  <si>
    <t>ثوره زينيه</t>
  </si>
  <si>
    <t xml:space="preserve">تامر </t>
  </si>
  <si>
    <t>منير  صفوري</t>
  </si>
  <si>
    <t>لما احمد</t>
  </si>
  <si>
    <t>حياة الصباغ</t>
  </si>
  <si>
    <t>عهد ديب</t>
  </si>
  <si>
    <t xml:space="preserve"> بيت فاعور</t>
  </si>
  <si>
    <t>جويده سكيكر</t>
  </si>
  <si>
    <t>رندا الجاجان</t>
  </si>
  <si>
    <t>نجاح المعاز</t>
  </si>
  <si>
    <t>عدلة الابراهيم</t>
  </si>
  <si>
    <t>ثناء القدور</t>
  </si>
  <si>
    <t xml:space="preserve"> ملس</t>
  </si>
  <si>
    <t>سهام الطري</t>
  </si>
  <si>
    <t>نور شمس الدين</t>
  </si>
  <si>
    <t>فهمية النمر</t>
  </si>
  <si>
    <t>غاده اميري</t>
  </si>
  <si>
    <t>وفاء رستم</t>
  </si>
  <si>
    <t>سميره فندي</t>
  </si>
  <si>
    <t>هديل عبدالغني</t>
  </si>
  <si>
    <t>امل عبدالخالق</t>
  </si>
  <si>
    <t>لطفيه الحسين</t>
  </si>
  <si>
    <t xml:space="preserve"> درخبيه</t>
  </si>
  <si>
    <t>نايفه علي</t>
  </si>
  <si>
    <t>ميامه القصير</t>
  </si>
  <si>
    <t>سوري</t>
  </si>
  <si>
    <t>مريفه الحسن</t>
  </si>
  <si>
    <t xml:space="preserve"> ضمان</t>
  </si>
  <si>
    <t>انعام خميس</t>
  </si>
  <si>
    <t>رويده مهدي</t>
  </si>
  <si>
    <t>منال حامد</t>
  </si>
  <si>
    <t xml:space="preserve"> جاسم</t>
  </si>
  <si>
    <t>ايمان الطه</t>
  </si>
  <si>
    <t>امل سلامه</t>
  </si>
  <si>
    <t>غيداء نعامه</t>
  </si>
  <si>
    <t>مريم فاضل</t>
  </si>
  <si>
    <t xml:space="preserve"> وادي الحوراني</t>
  </si>
  <si>
    <t>لينا سليمان</t>
  </si>
  <si>
    <t>رغداء قولي</t>
  </si>
  <si>
    <t>عبير غريبه</t>
  </si>
  <si>
    <t>أمنه الشماط</t>
  </si>
  <si>
    <t>زهرية عتمه</t>
  </si>
  <si>
    <t>منيره دوكه</t>
  </si>
  <si>
    <t>آلاء حسين</t>
  </si>
  <si>
    <t>اماني محمد</t>
  </si>
  <si>
    <t>رجاء محفوض</t>
  </si>
  <si>
    <t>بيت ابراهيم حسن</t>
  </si>
  <si>
    <t>نسيم الحجار</t>
  </si>
  <si>
    <t>آمنه تينه</t>
  </si>
  <si>
    <t>نجاح الطعان</t>
  </si>
  <si>
    <t xml:space="preserve"> عطنة</t>
  </si>
  <si>
    <t>آية صالح</t>
  </si>
  <si>
    <t>حورية شهاب</t>
  </si>
  <si>
    <t>اية الصحناوي</t>
  </si>
  <si>
    <t>عبير زلزله</t>
  </si>
  <si>
    <t>هيله المصري</t>
  </si>
  <si>
    <t>إلهام مرشد</t>
  </si>
  <si>
    <t>فاتن اسماعيل</t>
  </si>
  <si>
    <t xml:space="preserve"> محيلبه</t>
  </si>
  <si>
    <t>وفاء سعاده</t>
  </si>
  <si>
    <t>حنان درويش</t>
  </si>
  <si>
    <t>فايزه الشليل التدمري</t>
  </si>
  <si>
    <t>صباح صوان</t>
  </si>
  <si>
    <t xml:space="preserve"> تادف</t>
  </si>
  <si>
    <t>ايمان الحمد</t>
  </si>
  <si>
    <t>دعاء  الرحيه</t>
  </si>
  <si>
    <t xml:space="preserve"> مساكن نجها</t>
  </si>
  <si>
    <t>ربيعه رضا</t>
  </si>
  <si>
    <t>هدى حسن</t>
  </si>
  <si>
    <t>امل الحريري</t>
  </si>
  <si>
    <t xml:space="preserve">يازه </t>
  </si>
  <si>
    <t>رهف الحغار</t>
  </si>
  <si>
    <t>هدى الشحادات</t>
  </si>
  <si>
    <t>رباح صقر</t>
  </si>
  <si>
    <t>عزيزه علي</t>
  </si>
  <si>
    <t xml:space="preserve"> المعبطلي</t>
  </si>
  <si>
    <t>وضحه المصطفى</t>
  </si>
  <si>
    <t xml:space="preserve"> بطيحه نازحين</t>
  </si>
  <si>
    <t>فرحان</t>
  </si>
  <si>
    <t>نواظر ابراهيم</t>
  </si>
  <si>
    <t>زينيب محمد</t>
  </si>
  <si>
    <t>صفاء درغام</t>
  </si>
  <si>
    <t>سارة محمد</t>
  </si>
  <si>
    <t>نور الهدى عرابي</t>
  </si>
  <si>
    <t>ناهده حبيب</t>
  </si>
  <si>
    <t>رولا بلان</t>
  </si>
  <si>
    <t>جميله دبرها</t>
  </si>
  <si>
    <t>علي  الصيداوي</t>
  </si>
  <si>
    <t>عائشه الحمزه</t>
  </si>
  <si>
    <t xml:space="preserve"> حفير فوقا</t>
  </si>
  <si>
    <t xml:space="preserve"> بلغونس</t>
  </si>
  <si>
    <t>غيداء  الصفدي</t>
  </si>
  <si>
    <t>نهال صليلو</t>
  </si>
  <si>
    <t xml:space="preserve">يسره </t>
  </si>
  <si>
    <t>نواره الناشف</t>
  </si>
  <si>
    <t>امنه قطران</t>
  </si>
  <si>
    <t xml:space="preserve"> كفر نبوده</t>
  </si>
  <si>
    <t>اماليا الجداوي</t>
  </si>
  <si>
    <t>زينب رجب</t>
  </si>
  <si>
    <t>فاطمة ضامن</t>
  </si>
  <si>
    <t>عزيزه برغله</t>
  </si>
  <si>
    <t>كمال  الصافتلي</t>
  </si>
  <si>
    <t>الرنسية</t>
  </si>
  <si>
    <t>كمال عبدالله</t>
  </si>
  <si>
    <t>امل حبيشي</t>
  </si>
  <si>
    <t xml:space="preserve"> خان الشيح</t>
  </si>
  <si>
    <t>زليخه صالو</t>
  </si>
  <si>
    <t>جب رملة</t>
  </si>
  <si>
    <t>فيروز سودان</t>
  </si>
  <si>
    <t>ليليان حمدوني</t>
  </si>
  <si>
    <t>مريم شحود</t>
  </si>
  <si>
    <t>لين الأبيض</t>
  </si>
  <si>
    <t>روعه شملص</t>
  </si>
  <si>
    <t xml:space="preserve"> البيره</t>
  </si>
  <si>
    <t>مخائيل</t>
  </si>
  <si>
    <t>سميرة اشقر</t>
  </si>
  <si>
    <t>مريم برغله</t>
  </si>
  <si>
    <t xml:space="preserve"> تل</t>
  </si>
  <si>
    <t xml:space="preserve"> المزه</t>
  </si>
  <si>
    <t>منال  يونس</t>
  </si>
  <si>
    <t>امنه العبدالله</t>
  </si>
  <si>
    <t>بتول الجويشي</t>
  </si>
  <si>
    <t>وزيره ناصيف</t>
  </si>
  <si>
    <t xml:space="preserve"> الشنية</t>
  </si>
  <si>
    <t>نوره رستم</t>
  </si>
  <si>
    <t>لميا اسبر</t>
  </si>
  <si>
    <t>اخلاص الحكيم</t>
  </si>
  <si>
    <t xml:space="preserve"> ام رواق</t>
  </si>
  <si>
    <t>سهام سالم</t>
  </si>
  <si>
    <t>وداد كردي</t>
  </si>
  <si>
    <t xml:space="preserve">هيا ناصر </t>
  </si>
  <si>
    <t>نجوى مزهر</t>
  </si>
  <si>
    <t>وصال رنكوسي</t>
  </si>
  <si>
    <t>يارا زلف</t>
  </si>
  <si>
    <t>ماجدولين السهلي</t>
  </si>
  <si>
    <t>فصل أول 2021-2022</t>
  </si>
  <si>
    <t>منقطع</t>
  </si>
  <si>
    <t>استنفذ بنتيجة امتحانات الفصل الأول للعام 2021-2022</t>
  </si>
  <si>
    <t>استنفذ بنتيجة امتحانات الفصل الثاني للعام 2020-2021</t>
  </si>
  <si>
    <t>خالد السليمان</t>
  </si>
  <si>
    <t>ميري نعمه</t>
  </si>
  <si>
    <t>طامار</t>
  </si>
  <si>
    <t>شيماء الكحيل</t>
  </si>
  <si>
    <t>نور كنعان</t>
  </si>
  <si>
    <t>اريج</t>
  </si>
  <si>
    <t>A</t>
  </si>
  <si>
    <t>eman</t>
  </si>
  <si>
    <t>syria</t>
  </si>
  <si>
    <t>Aziz</t>
  </si>
  <si>
    <t>ahmad</t>
  </si>
  <si>
    <t>damascus</t>
  </si>
  <si>
    <t>mohamad</t>
  </si>
  <si>
    <t>aziza</t>
  </si>
  <si>
    <t>najwa</t>
  </si>
  <si>
    <t>damascuse</t>
  </si>
  <si>
    <t>dmascus</t>
  </si>
  <si>
    <t>tartous</t>
  </si>
  <si>
    <t>mahmoud</t>
  </si>
  <si>
    <t>ghaze</t>
  </si>
  <si>
    <t>mouna</t>
  </si>
  <si>
    <t>mohamed alsholabi</t>
  </si>
  <si>
    <t>klele</t>
  </si>
  <si>
    <t>amna</t>
  </si>
  <si>
    <t>moodmeya</t>
  </si>
  <si>
    <t>sahar</t>
  </si>
  <si>
    <t>Damas</t>
  </si>
  <si>
    <t>khadeja</t>
  </si>
  <si>
    <t>jableh</t>
  </si>
  <si>
    <t>Damascus</t>
  </si>
  <si>
    <t>najah</t>
  </si>
  <si>
    <t>SYRIA</t>
  </si>
  <si>
    <t>mohammad</t>
  </si>
  <si>
    <t>homs</t>
  </si>
  <si>
    <t>abd alhamed</t>
  </si>
  <si>
    <t>seham</t>
  </si>
  <si>
    <t>amal</t>
  </si>
  <si>
    <t>damas</t>
  </si>
  <si>
    <t>hasan</t>
  </si>
  <si>
    <t>ref damas</t>
  </si>
  <si>
    <t>sameha</t>
  </si>
  <si>
    <t>alia</t>
  </si>
  <si>
    <t>SWAIDA</t>
  </si>
  <si>
    <t>salem</t>
  </si>
  <si>
    <t>fatat</t>
  </si>
  <si>
    <t>rahaf faour</t>
  </si>
  <si>
    <t>adel</t>
  </si>
  <si>
    <t>aetedal</t>
  </si>
  <si>
    <t>Ahmad</t>
  </si>
  <si>
    <t>solafa saoud</t>
  </si>
  <si>
    <t>mhana</t>
  </si>
  <si>
    <t>wageeha</t>
  </si>
  <si>
    <t>tartws</t>
  </si>
  <si>
    <t>daraa</t>
  </si>
  <si>
    <t>mariam</t>
  </si>
  <si>
    <t>DAMASCUS</t>
  </si>
  <si>
    <t>ali</t>
  </si>
  <si>
    <t>lattakia</t>
  </si>
  <si>
    <t>rajaa</t>
  </si>
  <si>
    <t>MAHMOUD</t>
  </si>
  <si>
    <t>HAMA</t>
  </si>
  <si>
    <t>ahed apo trapi</t>
  </si>
  <si>
    <t>adil</t>
  </si>
  <si>
    <t>feryal</t>
  </si>
  <si>
    <t>swaida</t>
  </si>
  <si>
    <t>sanaa</t>
  </si>
  <si>
    <t>maher aljalaou</t>
  </si>
  <si>
    <t>saleh</t>
  </si>
  <si>
    <t>helowah</t>
  </si>
  <si>
    <t>kamshlei</t>
  </si>
  <si>
    <t>salim</t>
  </si>
  <si>
    <t>nareman</t>
  </si>
  <si>
    <t>latakia</t>
  </si>
  <si>
    <t>mohsen</t>
  </si>
  <si>
    <t>hind</t>
  </si>
  <si>
    <t>aesha</t>
  </si>
  <si>
    <t>damascous</t>
  </si>
  <si>
    <t>nehad</t>
  </si>
  <si>
    <t>kamal</t>
  </si>
  <si>
    <t>samr</t>
  </si>
  <si>
    <t>suliman</t>
  </si>
  <si>
    <t>HUDA</t>
  </si>
  <si>
    <t>mohammed</t>
  </si>
  <si>
    <t>faten</t>
  </si>
  <si>
    <t>FATEMA</t>
  </si>
  <si>
    <t>amina</t>
  </si>
  <si>
    <t>mazen shahin</t>
  </si>
  <si>
    <t>amira</t>
  </si>
  <si>
    <t>souaad</t>
  </si>
  <si>
    <t>ranea alhaj aesaa</t>
  </si>
  <si>
    <t>nabel</t>
  </si>
  <si>
    <t>salam alhomsi</t>
  </si>
  <si>
    <t>mohi aldeen</t>
  </si>
  <si>
    <t>nada</t>
  </si>
  <si>
    <t>haifaa</t>
  </si>
  <si>
    <t>mona</t>
  </si>
  <si>
    <t>hamah</t>
  </si>
  <si>
    <t>younes</t>
  </si>
  <si>
    <t>hafedah shahada</t>
  </si>
  <si>
    <t>mouhsen</t>
  </si>
  <si>
    <t>trkea</t>
  </si>
  <si>
    <t>jamal</t>
  </si>
  <si>
    <t>OMAR</t>
  </si>
  <si>
    <t>THARWAT</t>
  </si>
  <si>
    <t>hajar</t>
  </si>
  <si>
    <t>jarmana</t>
  </si>
  <si>
    <t>zuher alsadi</t>
  </si>
  <si>
    <t>anwar</t>
  </si>
  <si>
    <t>zainab</t>
  </si>
  <si>
    <t>Siham</t>
  </si>
  <si>
    <t>mouhamed</t>
  </si>
  <si>
    <t>marwan</t>
  </si>
  <si>
    <t>hassan</t>
  </si>
  <si>
    <t>shahera</t>
  </si>
  <si>
    <t>mhd adnan</t>
  </si>
  <si>
    <t>houda</t>
  </si>
  <si>
    <t>fatema</t>
  </si>
  <si>
    <t>akram</t>
  </si>
  <si>
    <t>lina</t>
  </si>
  <si>
    <t>samir</t>
  </si>
  <si>
    <t>muna</t>
  </si>
  <si>
    <t>naser</t>
  </si>
  <si>
    <t>rasha mahmod</t>
  </si>
  <si>
    <t>EMAN</t>
  </si>
  <si>
    <t>ghalia</t>
  </si>
  <si>
    <t>DAMAS</t>
  </si>
  <si>
    <t>moustafa</t>
  </si>
  <si>
    <t>KHADEJA</t>
  </si>
  <si>
    <t>ABEER WANWS</t>
  </si>
  <si>
    <t>GHADA</t>
  </si>
  <si>
    <t>omar abdallh</t>
  </si>
  <si>
    <t>monira</t>
  </si>
  <si>
    <t>nabk</t>
  </si>
  <si>
    <t>lena</t>
  </si>
  <si>
    <t>hatham</t>
  </si>
  <si>
    <t>rana</t>
  </si>
  <si>
    <t>lilian alnakola</t>
  </si>
  <si>
    <t>gourg</t>
  </si>
  <si>
    <t>mountaha</t>
  </si>
  <si>
    <t>MOHAMAD</t>
  </si>
  <si>
    <t>AMAL</t>
  </si>
  <si>
    <t>mousa</t>
  </si>
  <si>
    <t>ranea</t>
  </si>
  <si>
    <t>mounad shahade</t>
  </si>
  <si>
    <t>samer</t>
  </si>
  <si>
    <t>KHALED</t>
  </si>
  <si>
    <t>MAHA</t>
  </si>
  <si>
    <t>DAMAS SUBURB</t>
  </si>
  <si>
    <t>hanaa</t>
  </si>
  <si>
    <t>Khaled</t>
  </si>
  <si>
    <t>abd alkarem</t>
  </si>
  <si>
    <t>zahra</t>
  </si>
  <si>
    <t>altal</t>
  </si>
  <si>
    <t>shaban</t>
  </si>
  <si>
    <t>khaled</t>
  </si>
  <si>
    <t>dalal</t>
  </si>
  <si>
    <t>abd alaziz</t>
  </si>
  <si>
    <t>salma</t>
  </si>
  <si>
    <t>wafaa</t>
  </si>
  <si>
    <t>jaramana</t>
  </si>
  <si>
    <t>fayez</t>
  </si>
  <si>
    <t>barzeh</t>
  </si>
  <si>
    <t>samira</t>
  </si>
  <si>
    <t>DAINIA ALFALLAH</t>
  </si>
  <si>
    <t>MOHMAMD FAOAZ</t>
  </si>
  <si>
    <t>MOUNA</t>
  </si>
  <si>
    <t>diaa</t>
  </si>
  <si>
    <t>wafek</t>
  </si>
  <si>
    <t>salwa</t>
  </si>
  <si>
    <t>kuwait</t>
  </si>
  <si>
    <t>Raneem Alhalabi</t>
  </si>
  <si>
    <t>Mohammad Bashar</t>
  </si>
  <si>
    <t>Nousaiba</t>
  </si>
  <si>
    <t>bassam</t>
  </si>
  <si>
    <t>SARA SHAHEN</t>
  </si>
  <si>
    <t>SAMIRA</t>
  </si>
  <si>
    <t>sally hamed</t>
  </si>
  <si>
    <t>nabilya</t>
  </si>
  <si>
    <t>aleppo</t>
  </si>
  <si>
    <t>samar</t>
  </si>
  <si>
    <t>ayman</t>
  </si>
  <si>
    <t>abeer</t>
  </si>
  <si>
    <t>YABROUD</t>
  </si>
  <si>
    <t>dara</t>
  </si>
  <si>
    <t>ryad</t>
  </si>
  <si>
    <t>abd alrazak</t>
  </si>
  <si>
    <t>youssef</t>
  </si>
  <si>
    <t>maha</t>
  </si>
  <si>
    <t>nabil</t>
  </si>
  <si>
    <t>nour aljoury</t>
  </si>
  <si>
    <t>zahr</t>
  </si>
  <si>
    <t>waled</t>
  </si>
  <si>
    <t>marem</t>
  </si>
  <si>
    <t>nour bakkieh</t>
  </si>
  <si>
    <t xml:space="preserve">mohamad ali </t>
  </si>
  <si>
    <t>omayma</t>
  </si>
  <si>
    <t>haetham</t>
  </si>
  <si>
    <t>Mahmoud</t>
  </si>
  <si>
    <t>wessam alali</t>
  </si>
  <si>
    <t>khuder</t>
  </si>
  <si>
    <t>nadwa</t>
  </si>
  <si>
    <t>enaam</t>
  </si>
  <si>
    <t>ashraf othman</t>
  </si>
  <si>
    <t>mlid</t>
  </si>
  <si>
    <t>enaya</t>
  </si>
  <si>
    <t>ALEPPO</t>
  </si>
  <si>
    <t>fatima</t>
  </si>
  <si>
    <t>damas surbub</t>
  </si>
  <si>
    <t>bashar</t>
  </si>
  <si>
    <t>EMAN ALKATEEB</t>
  </si>
  <si>
    <t>HIFA</t>
  </si>
  <si>
    <t>HOMS</t>
  </si>
  <si>
    <t xml:space="preserve">damas </t>
  </si>
  <si>
    <t>maryam</t>
  </si>
  <si>
    <t>afaf</t>
  </si>
  <si>
    <t>hossam sharaf</t>
  </si>
  <si>
    <t>FOAD</t>
  </si>
  <si>
    <t>yousef</t>
  </si>
  <si>
    <t>hala</t>
  </si>
  <si>
    <t>damscus</t>
  </si>
  <si>
    <t>hanin alshazly</t>
  </si>
  <si>
    <t>hanan</t>
  </si>
  <si>
    <t>rade latfe</t>
  </si>
  <si>
    <t>aesa</t>
  </si>
  <si>
    <t>waeda</t>
  </si>
  <si>
    <t>hasnaa</t>
  </si>
  <si>
    <t>mary</t>
  </si>
  <si>
    <t>mayada</t>
  </si>
  <si>
    <t>SAMER</t>
  </si>
  <si>
    <t>lhfds glkiu</t>
  </si>
  <si>
    <t>jufd</t>
  </si>
  <si>
    <t>[put</t>
  </si>
  <si>
    <t>sarah alnabelsi</t>
  </si>
  <si>
    <t>faeez</t>
  </si>
  <si>
    <t>rnoua</t>
  </si>
  <si>
    <t>sameer</t>
  </si>
  <si>
    <t>MAZEN</t>
  </si>
  <si>
    <t>Maha</t>
  </si>
  <si>
    <t>SANDRA NASSIF</t>
  </si>
  <si>
    <t>MOHSEN</t>
  </si>
  <si>
    <t>NAJMA</t>
  </si>
  <si>
    <t>SUKAINA ALSULAIMAN</t>
  </si>
  <si>
    <t>ABD ALMUNEM</t>
  </si>
  <si>
    <t>NADIMAH</t>
  </si>
  <si>
    <t>sandrella jabaary</t>
  </si>
  <si>
    <t>wajeh</t>
  </si>
  <si>
    <t>elham</t>
  </si>
  <si>
    <t>yaser</t>
  </si>
  <si>
    <t>nawal</t>
  </si>
  <si>
    <t>omar  algbaai</t>
  </si>
  <si>
    <t>mohna</t>
  </si>
  <si>
    <t>nadh</t>
  </si>
  <si>
    <t>alshbeke</t>
  </si>
  <si>
    <t>damascos</t>
  </si>
  <si>
    <t>azeza</t>
  </si>
  <si>
    <t>layal alabass</t>
  </si>
  <si>
    <t>genwa</t>
  </si>
  <si>
    <t>legos</t>
  </si>
  <si>
    <t>abtesam</t>
  </si>
  <si>
    <t>fatma</t>
  </si>
  <si>
    <t>abd alrahman</t>
  </si>
  <si>
    <t>heam</t>
  </si>
  <si>
    <t>mansour</t>
  </si>
  <si>
    <t>ghada</t>
  </si>
  <si>
    <t>Narmin Asaad</t>
  </si>
  <si>
    <t>Nawaf</t>
  </si>
  <si>
    <t>Wafaa</t>
  </si>
  <si>
    <t>Hama</t>
  </si>
  <si>
    <t>Noor alhouda kheaat</t>
  </si>
  <si>
    <t>zoher</t>
  </si>
  <si>
    <t>tahani</t>
  </si>
  <si>
    <t>AHMAD</t>
  </si>
  <si>
    <t>DAMASCUS SUBURB</t>
  </si>
  <si>
    <t>adnan</t>
  </si>
  <si>
    <t>raya</t>
  </si>
  <si>
    <t>ghassan</t>
  </si>
  <si>
    <t>wedad</t>
  </si>
  <si>
    <t>rania</t>
  </si>
  <si>
    <t>weaam ismaael</t>
  </si>
  <si>
    <t>mouteaa</t>
  </si>
  <si>
    <t>thana</t>
  </si>
  <si>
    <t>RADWAN</t>
  </si>
  <si>
    <t>ezdehar</t>
  </si>
  <si>
    <t>ellen zenab</t>
  </si>
  <si>
    <t>fayzeh</t>
  </si>
  <si>
    <t>amjad salamabobakry</t>
  </si>
  <si>
    <t>asaad</t>
  </si>
  <si>
    <t>Anas Alramahen</t>
  </si>
  <si>
    <t>Adib</t>
  </si>
  <si>
    <t>Fadia</t>
  </si>
  <si>
    <t>Alswaisaa</t>
  </si>
  <si>
    <t>mostafa</t>
  </si>
  <si>
    <t>eman abo halwa</t>
  </si>
  <si>
    <t>ashraf</t>
  </si>
  <si>
    <t>sorya</t>
  </si>
  <si>
    <t>alnabk</t>
  </si>
  <si>
    <t>fatin</t>
  </si>
  <si>
    <t>aya alhousen</t>
  </si>
  <si>
    <t>esmaeel</t>
  </si>
  <si>
    <t>lara</t>
  </si>
  <si>
    <t>koudsaya</t>
  </si>
  <si>
    <t>badiaa melhem</t>
  </si>
  <si>
    <t>boshra</t>
  </si>
  <si>
    <t>bashar aljafal</t>
  </si>
  <si>
    <t>khalel</t>
  </si>
  <si>
    <t>faddea</t>
  </si>
  <si>
    <t>SALEH</t>
  </si>
  <si>
    <t>Amal</t>
  </si>
  <si>
    <t>hanin shreba</t>
  </si>
  <si>
    <t>Safaa</t>
  </si>
  <si>
    <t>maysaa</t>
  </si>
  <si>
    <t>dana alassadi</t>
  </si>
  <si>
    <t>ameer</t>
  </si>
  <si>
    <t>Dania Mourtada</t>
  </si>
  <si>
    <t>Emad Eddin</t>
  </si>
  <si>
    <t>Damascus'</t>
  </si>
  <si>
    <t>douaa aleman altaki</t>
  </si>
  <si>
    <t>ebrahim</t>
  </si>
  <si>
    <t>samia</t>
  </si>
  <si>
    <t>hisham</t>
  </si>
  <si>
    <t>samera</t>
  </si>
  <si>
    <t>yaseen</t>
  </si>
  <si>
    <t>raghad japoor</t>
  </si>
  <si>
    <t>hiam</t>
  </si>
  <si>
    <t>ranim hamzeh</t>
  </si>
  <si>
    <t>rasha</t>
  </si>
  <si>
    <t>mashfa doma</t>
  </si>
  <si>
    <t>esaam</t>
  </si>
  <si>
    <t>RAHAF MOHAMAD</t>
  </si>
  <si>
    <t>AMER</t>
  </si>
  <si>
    <t>hussien</t>
  </si>
  <si>
    <t>radwan</t>
  </si>
  <si>
    <t>nadea</t>
  </si>
  <si>
    <t>remaa amd mahmoud</t>
  </si>
  <si>
    <t>mouner</t>
  </si>
  <si>
    <t>jamela</t>
  </si>
  <si>
    <t>zainab mouhamed</t>
  </si>
  <si>
    <t>nawras</t>
  </si>
  <si>
    <t>hanadi</t>
  </si>
  <si>
    <t>samar hasan</t>
  </si>
  <si>
    <t>nadera</t>
  </si>
  <si>
    <t>tadmr</t>
  </si>
  <si>
    <t>Bassam</t>
  </si>
  <si>
    <t>sonia alnasrallah</t>
  </si>
  <si>
    <t>hekmt</t>
  </si>
  <si>
    <t>lamia</t>
  </si>
  <si>
    <t>rabaa</t>
  </si>
  <si>
    <t>rabeaa</t>
  </si>
  <si>
    <t>nour alhoda</t>
  </si>
  <si>
    <t>suleman</t>
  </si>
  <si>
    <t>douma</t>
  </si>
  <si>
    <t>esam</t>
  </si>
  <si>
    <t>randa</t>
  </si>
  <si>
    <t>abeer karmo</t>
  </si>
  <si>
    <t>yousra</t>
  </si>
  <si>
    <t>aisha</t>
  </si>
  <si>
    <t>maher</t>
  </si>
  <si>
    <t>zawat</t>
  </si>
  <si>
    <t>altall</t>
  </si>
  <si>
    <t>ghroub jabour</t>
  </si>
  <si>
    <t>nabeel</t>
  </si>
  <si>
    <t>badeaa</t>
  </si>
  <si>
    <t>swidaa</t>
  </si>
  <si>
    <t>zakia</t>
  </si>
  <si>
    <t>rema</t>
  </si>
  <si>
    <t>salmia</t>
  </si>
  <si>
    <t xml:space="preserve">DAMASCUS </t>
  </si>
  <si>
    <t>laila qasem</t>
  </si>
  <si>
    <t>othman</t>
  </si>
  <si>
    <t>amenah</t>
  </si>
  <si>
    <t>lelean hamza</t>
  </si>
  <si>
    <t>kaled</t>
  </si>
  <si>
    <t>garmana</t>
  </si>
  <si>
    <t>MOHAMMAD</t>
  </si>
  <si>
    <t>lina iskandar khalel</t>
  </si>
  <si>
    <t>saydnaya</t>
  </si>
  <si>
    <t>MOHAMAD AMJAD REHAN</t>
  </si>
  <si>
    <t>MOHAMAD BASAAM</t>
  </si>
  <si>
    <t>mohammad abu awwad</t>
  </si>
  <si>
    <t>damascyus</t>
  </si>
  <si>
    <t>hosen</t>
  </si>
  <si>
    <t>yabrod</t>
  </si>
  <si>
    <t>lama</t>
  </si>
  <si>
    <t>haitham</t>
  </si>
  <si>
    <t>fouad</t>
  </si>
  <si>
    <t>mouhand abo ali</t>
  </si>
  <si>
    <t>alswedaa</t>
  </si>
  <si>
    <t>mohand aresha</t>
  </si>
  <si>
    <t>hadia</t>
  </si>
  <si>
    <t>bbila</t>
  </si>
  <si>
    <t>maysam alnakkar</t>
  </si>
  <si>
    <t>moheb</t>
  </si>
  <si>
    <t>mervt</t>
  </si>
  <si>
    <t>ameen</t>
  </si>
  <si>
    <t>souad</t>
  </si>
  <si>
    <t>faez</t>
  </si>
  <si>
    <t>nareman alsalem</t>
  </si>
  <si>
    <t>reda</t>
  </si>
  <si>
    <t>nour hassan</t>
  </si>
  <si>
    <t>abd alrahem</t>
  </si>
  <si>
    <t>emad</t>
  </si>
  <si>
    <t>hiba alabrahim</t>
  </si>
  <si>
    <t>nour aldeen</t>
  </si>
  <si>
    <t>faaza</t>
  </si>
  <si>
    <t>souleman</t>
  </si>
  <si>
    <t>hazar nassar</t>
  </si>
  <si>
    <t>hama</t>
  </si>
  <si>
    <t>haya aljabr</t>
  </si>
  <si>
    <t>basel</t>
  </si>
  <si>
    <t>ahlam</t>
  </si>
  <si>
    <t>nidal</t>
  </si>
  <si>
    <t>tartus</t>
  </si>
  <si>
    <t>walaa fakoush</t>
  </si>
  <si>
    <t>deir alzore</t>
  </si>
  <si>
    <t>YARA SALM</t>
  </si>
  <si>
    <t>TYSSER</t>
  </si>
  <si>
    <t>ROUMAH</t>
  </si>
  <si>
    <t>yasmeen alghotani</t>
  </si>
  <si>
    <t>yamen Abdulrahmman</t>
  </si>
  <si>
    <t>abrahim</t>
  </si>
  <si>
    <t>Asmahan</t>
  </si>
  <si>
    <t>yazan daw</t>
  </si>
  <si>
    <t>louai</t>
  </si>
  <si>
    <t>maisoun</t>
  </si>
  <si>
    <t>ammar</t>
  </si>
  <si>
    <t>doma</t>
  </si>
  <si>
    <t>ahmad alhaj</t>
  </si>
  <si>
    <t>DARAA</t>
  </si>
  <si>
    <t>iman</t>
  </si>
  <si>
    <t>ISRAA HAMZAH</t>
  </si>
  <si>
    <t>YASEEN</t>
  </si>
  <si>
    <t>HANAA</t>
  </si>
  <si>
    <t>TALBESA</t>
  </si>
  <si>
    <t>ESRAA MNAWER</t>
  </si>
  <si>
    <t>ABDULRAZZAK</t>
  </si>
  <si>
    <t>ALIA</t>
  </si>
  <si>
    <t>alaa alkhattib</t>
  </si>
  <si>
    <t>kheraldwwn</t>
  </si>
  <si>
    <t>maison</t>
  </si>
  <si>
    <t>damascuas</t>
  </si>
  <si>
    <t>alaa salwh</t>
  </si>
  <si>
    <t>jabuadin</t>
  </si>
  <si>
    <t>almutaz ballah skawy</t>
  </si>
  <si>
    <t>kaber alset</t>
  </si>
  <si>
    <t>amany makieh</t>
  </si>
  <si>
    <t>mohammad salim</t>
  </si>
  <si>
    <t>ragheda</t>
  </si>
  <si>
    <t>MONA</t>
  </si>
  <si>
    <t>anas alsed</t>
  </si>
  <si>
    <t>mashur</t>
  </si>
  <si>
    <t>heat</t>
  </si>
  <si>
    <t>apyeho</t>
  </si>
  <si>
    <t>zaynab</t>
  </si>
  <si>
    <t>fadia</t>
  </si>
  <si>
    <t>masyaf</t>
  </si>
  <si>
    <t>ELAF RAHMOWN</t>
  </si>
  <si>
    <t>TAHER</t>
  </si>
  <si>
    <t>ADLEB</t>
  </si>
  <si>
    <t>waleed</t>
  </si>
  <si>
    <t>siham</t>
  </si>
  <si>
    <t>shahira</t>
  </si>
  <si>
    <t>aya hammoud</t>
  </si>
  <si>
    <t>yhya</t>
  </si>
  <si>
    <t>basyil alkadrou alhamada</t>
  </si>
  <si>
    <t>hasina</t>
  </si>
  <si>
    <t>yosra</t>
  </si>
  <si>
    <t>halab</t>
  </si>
  <si>
    <t>Butol abd alrahman</t>
  </si>
  <si>
    <t>ail</t>
  </si>
  <si>
    <t>batool ali</t>
  </si>
  <si>
    <t>mabrok</t>
  </si>
  <si>
    <t>abwwr</t>
  </si>
  <si>
    <t>batoul mouhamed</t>
  </si>
  <si>
    <t>boushra</t>
  </si>
  <si>
    <t>BAYAN MNAWER</t>
  </si>
  <si>
    <t>khaldea</t>
  </si>
  <si>
    <t>gomana hafez</t>
  </si>
  <si>
    <t>mohamad easin</t>
  </si>
  <si>
    <t>mha</t>
  </si>
  <si>
    <t>britania</t>
  </si>
  <si>
    <t>joud mouad</t>
  </si>
  <si>
    <t>ziad</t>
  </si>
  <si>
    <t>yabroud</t>
  </si>
  <si>
    <t>jool alahmad</t>
  </si>
  <si>
    <t>nofal</t>
  </si>
  <si>
    <t>avet</t>
  </si>
  <si>
    <t>alsabara</t>
  </si>
  <si>
    <t>juliana jlahg</t>
  </si>
  <si>
    <t>mamon</t>
  </si>
  <si>
    <t>sonia</t>
  </si>
  <si>
    <t>kawthar</t>
  </si>
  <si>
    <t>hanan saleh</t>
  </si>
  <si>
    <t>hanan fayad</t>
  </si>
  <si>
    <t>ihsan</t>
  </si>
  <si>
    <t>hanen abo shash</t>
  </si>
  <si>
    <t>monzer</t>
  </si>
  <si>
    <t>shadea</t>
  </si>
  <si>
    <t>haidar mansour</t>
  </si>
  <si>
    <t>moaffak</t>
  </si>
  <si>
    <t>rehaab</t>
  </si>
  <si>
    <t>haidar mhna</t>
  </si>
  <si>
    <t>nahi</t>
  </si>
  <si>
    <t>khadeja mohammad</t>
  </si>
  <si>
    <t>rashad</t>
  </si>
  <si>
    <t>jehan</t>
  </si>
  <si>
    <t>nezar</t>
  </si>
  <si>
    <t>dana altayan</t>
  </si>
  <si>
    <t>dana azzam</t>
  </si>
  <si>
    <t>swida</t>
  </si>
  <si>
    <t>intesar</t>
  </si>
  <si>
    <t>douaa almasri</t>
  </si>
  <si>
    <t>ahmad naem</t>
  </si>
  <si>
    <t>doaa shakhero</t>
  </si>
  <si>
    <t>hamed</t>
  </si>
  <si>
    <t>mesaa</t>
  </si>
  <si>
    <t>Dia Ghawi</t>
  </si>
  <si>
    <t>Ghada</t>
  </si>
  <si>
    <t>Idleb</t>
  </si>
  <si>
    <t>DYALA AL DAMS</t>
  </si>
  <si>
    <t>SHAFIK</t>
  </si>
  <si>
    <t>SBHA</t>
  </si>
  <si>
    <t>nesren</t>
  </si>
  <si>
    <t>reem</t>
  </si>
  <si>
    <t>rama esmaeel</t>
  </si>
  <si>
    <t>danial</t>
  </si>
  <si>
    <t>sajera</t>
  </si>
  <si>
    <t>bab janea</t>
  </si>
  <si>
    <t>RANA ALBAKRI</t>
  </si>
  <si>
    <t>SHAMS ALDEEN</t>
  </si>
  <si>
    <t>RASHA</t>
  </si>
  <si>
    <t>rama alkhayat</t>
  </si>
  <si>
    <t>salam</t>
  </si>
  <si>
    <t>rawda</t>
  </si>
  <si>
    <t>rama omran</t>
  </si>
  <si>
    <t>gasan</t>
  </si>
  <si>
    <t>rami alkabani</t>
  </si>
  <si>
    <t>ramia douba</t>
  </si>
  <si>
    <t>mouafak</t>
  </si>
  <si>
    <t>dibaeh</t>
  </si>
  <si>
    <t>safaa</t>
  </si>
  <si>
    <t>Rainea antr</t>
  </si>
  <si>
    <t>ola</t>
  </si>
  <si>
    <t>rihab zakzouk</t>
  </si>
  <si>
    <t>moutib</t>
  </si>
  <si>
    <t>yehia</t>
  </si>
  <si>
    <t>razan  aldalatie</t>
  </si>
  <si>
    <t>maamoun</t>
  </si>
  <si>
    <t>zabdane</t>
  </si>
  <si>
    <t>horya abd alkarem</t>
  </si>
  <si>
    <t>rna</t>
  </si>
  <si>
    <t>razan nazeha</t>
  </si>
  <si>
    <t>rasha alhamd</t>
  </si>
  <si>
    <t>rana sheka</t>
  </si>
  <si>
    <t>zoheer</t>
  </si>
  <si>
    <t>ranem mouhamed</t>
  </si>
  <si>
    <t>REMA</t>
  </si>
  <si>
    <t>read</t>
  </si>
  <si>
    <t>rita al nahem</t>
  </si>
  <si>
    <t>rita hasan</t>
  </si>
  <si>
    <t>maysa</t>
  </si>
  <si>
    <t>reem kutahs</t>
  </si>
  <si>
    <t>wufaa</t>
  </si>
  <si>
    <t>nizar</t>
  </si>
  <si>
    <t>ZAHRA ALJASSEM</t>
  </si>
  <si>
    <t>MAREE</t>
  </si>
  <si>
    <t>LAELA</t>
  </si>
  <si>
    <t>SNAS</t>
  </si>
  <si>
    <t>zainab atfa</t>
  </si>
  <si>
    <t>zainab ali</t>
  </si>
  <si>
    <t>rem</t>
  </si>
  <si>
    <t>sara alsfadi</t>
  </si>
  <si>
    <t>sado</t>
  </si>
  <si>
    <t>soaad</t>
  </si>
  <si>
    <t>sabah</t>
  </si>
  <si>
    <t>IBRAHIM</t>
  </si>
  <si>
    <t>Mohammad</t>
  </si>
  <si>
    <t>Suzan Taleaa</t>
  </si>
  <si>
    <t>Suliman</t>
  </si>
  <si>
    <t>Shikha</t>
  </si>
  <si>
    <t>Kherbet alsawda</t>
  </si>
  <si>
    <t>basam</t>
  </si>
  <si>
    <t>alswidaa</t>
  </si>
  <si>
    <t>sham warwar</t>
  </si>
  <si>
    <t>hussam</t>
  </si>
  <si>
    <t>khelod</t>
  </si>
  <si>
    <t>ashrafit shnaya</t>
  </si>
  <si>
    <t>safaa abo jarrah</t>
  </si>
  <si>
    <t>safa hasn</t>
  </si>
  <si>
    <t>kadega</t>
  </si>
  <si>
    <t>Douha  Alselek</t>
  </si>
  <si>
    <t>Mhd ghyas</t>
  </si>
  <si>
    <t>samah Alnassaf</t>
  </si>
  <si>
    <t>diyaa abo allaban</t>
  </si>
  <si>
    <t>fatoum</t>
  </si>
  <si>
    <t>darya</t>
  </si>
  <si>
    <t>fareza</t>
  </si>
  <si>
    <t>abd alhadi saleh</t>
  </si>
  <si>
    <t>mhmad</t>
  </si>
  <si>
    <t>alblat</t>
  </si>
  <si>
    <t>odae alar</t>
  </si>
  <si>
    <t>qassem</t>
  </si>
  <si>
    <t>TARTOUS</t>
  </si>
  <si>
    <t>ola alradwan</t>
  </si>
  <si>
    <t>ramziah</t>
  </si>
  <si>
    <t>rafek</t>
  </si>
  <si>
    <t>souhila</t>
  </si>
  <si>
    <t>ali daoon</t>
  </si>
  <si>
    <t>hosam</t>
  </si>
  <si>
    <t>nahida</t>
  </si>
  <si>
    <t>omar alabdallah alshek</t>
  </si>
  <si>
    <t>anaya abd alftah</t>
  </si>
  <si>
    <t>alkda</t>
  </si>
  <si>
    <t>awatef alnaser</t>
  </si>
  <si>
    <t>yaeop</t>
  </si>
  <si>
    <t>alken</t>
  </si>
  <si>
    <t>fatima ayobi</t>
  </si>
  <si>
    <t>shereen</t>
  </si>
  <si>
    <t>HOUDA</t>
  </si>
  <si>
    <t>fatima nassef</t>
  </si>
  <si>
    <t>khadegah</t>
  </si>
  <si>
    <t>telkalkh</t>
  </si>
  <si>
    <t>fotun almaket</t>
  </si>
  <si>
    <t>RIF DAMASCUS</t>
  </si>
  <si>
    <t>lana jeja</t>
  </si>
  <si>
    <t>lama alzaim</t>
  </si>
  <si>
    <t>louae</t>
  </si>
  <si>
    <t>Leticia Mikheel</t>
  </si>
  <si>
    <t>Rezkalla</t>
  </si>
  <si>
    <t>Kefaa</t>
  </si>
  <si>
    <t>Kamshle</t>
  </si>
  <si>
    <t>yasser</t>
  </si>
  <si>
    <t>amera</t>
  </si>
  <si>
    <t>magda nwilati</t>
  </si>
  <si>
    <t>mohamad nabil</t>
  </si>
  <si>
    <t>somaia</t>
  </si>
  <si>
    <t>mary zeinieh</t>
  </si>
  <si>
    <t>MOHAMAD HASAN KRKRLE</t>
  </si>
  <si>
    <t>MEH ALDEEN</t>
  </si>
  <si>
    <t>LINA</t>
  </si>
  <si>
    <t>MOHAMAD KHAIR EISMAIL</t>
  </si>
  <si>
    <t>ABD ALHAKEEM</t>
  </si>
  <si>
    <t>HAMDAH</t>
  </si>
  <si>
    <t>mohammad rami almawrde alhafar</t>
  </si>
  <si>
    <t>hosam alden</t>
  </si>
  <si>
    <t>mohamad sobhi barave</t>
  </si>
  <si>
    <t>moner</t>
  </si>
  <si>
    <t>ranim</t>
  </si>
  <si>
    <t>mohammad tarek kasrawani</t>
  </si>
  <si>
    <t>mohamad taher habash</t>
  </si>
  <si>
    <t>mohamad jamal</t>
  </si>
  <si>
    <t>MOHAMMAD TAHHAN</t>
  </si>
  <si>
    <t>AYMAN</t>
  </si>
  <si>
    <t>MARYAM</t>
  </si>
  <si>
    <t>mohamad noor alshalha</t>
  </si>
  <si>
    <t>mwafak</t>
  </si>
  <si>
    <t>heyam</t>
  </si>
  <si>
    <t>marah almasry</t>
  </si>
  <si>
    <t>wesam</t>
  </si>
  <si>
    <t>morhaf sohman</t>
  </si>
  <si>
    <t>mhd walid</t>
  </si>
  <si>
    <t>marwa abdou</t>
  </si>
  <si>
    <t>soad</t>
  </si>
  <si>
    <t>dir atia</t>
  </si>
  <si>
    <t>moustafa ramo</t>
  </si>
  <si>
    <t>hazar</t>
  </si>
  <si>
    <t>althawra</t>
  </si>
  <si>
    <t>manal fakhani</t>
  </si>
  <si>
    <t>hnd</t>
  </si>
  <si>
    <t>omar</t>
  </si>
  <si>
    <t>MAYAS MALEK</t>
  </si>
  <si>
    <t>NADA</t>
  </si>
  <si>
    <t>talal</t>
  </si>
  <si>
    <t>maysam fares</t>
  </si>
  <si>
    <t>awad</t>
  </si>
  <si>
    <t>nahed mobarak</t>
  </si>
  <si>
    <t>roula</t>
  </si>
  <si>
    <t>nbough alblki</t>
  </si>
  <si>
    <t>NAJWA MADKHANA</t>
  </si>
  <si>
    <t>SHAREF</t>
  </si>
  <si>
    <t>FRANJIA</t>
  </si>
  <si>
    <t>ALNABEK</t>
  </si>
  <si>
    <t>nermen alnabilsy</t>
  </si>
  <si>
    <t>amneh</t>
  </si>
  <si>
    <t>nawara wazzan</t>
  </si>
  <si>
    <t>mohammad hashem</t>
  </si>
  <si>
    <t>nour alhosen</t>
  </si>
  <si>
    <t>Nour Sahlol</t>
  </si>
  <si>
    <t>Nader</t>
  </si>
  <si>
    <t>Nahed</t>
  </si>
  <si>
    <t>Jaramana</t>
  </si>
  <si>
    <t>nour eid</t>
  </si>
  <si>
    <t>yousf</t>
  </si>
  <si>
    <t>hajar alhajjar</t>
  </si>
  <si>
    <t>mthkal</t>
  </si>
  <si>
    <t>anaam</t>
  </si>
  <si>
    <t>swedaa</t>
  </si>
  <si>
    <t>hala abd alkareem</t>
  </si>
  <si>
    <t>ebrahem</t>
  </si>
  <si>
    <t>HIBA ALAAH AL REFAEI</t>
  </si>
  <si>
    <t>MANSOUR</t>
  </si>
  <si>
    <t>hadeel reda</t>
  </si>
  <si>
    <t>HANNADI MAHAMEED</t>
  </si>
  <si>
    <t>SAMERA</t>
  </si>
  <si>
    <t>haya  alheif</t>
  </si>
  <si>
    <t>hunada</t>
  </si>
  <si>
    <t>haya bittar</t>
  </si>
  <si>
    <t>safwan</t>
  </si>
  <si>
    <t>khuzama</t>
  </si>
  <si>
    <t>edlib</t>
  </si>
  <si>
    <t>zhria</t>
  </si>
  <si>
    <t>hayfa aldory</t>
  </si>
  <si>
    <t>msto</t>
  </si>
  <si>
    <t>walaa hawari</t>
  </si>
  <si>
    <t>abd alqhani</t>
  </si>
  <si>
    <t>yara kastantene</t>
  </si>
  <si>
    <t>mohammad bassam</t>
  </si>
  <si>
    <t>yara hasan</t>
  </si>
  <si>
    <t>zubaida</t>
  </si>
  <si>
    <t>marj alsoultan</t>
  </si>
  <si>
    <t>Yara Zin Eddin</t>
  </si>
  <si>
    <t>Hassan</t>
  </si>
  <si>
    <t>Rehab</t>
  </si>
  <si>
    <t>yehea alkarde</t>
  </si>
  <si>
    <t>sameh</t>
  </si>
  <si>
    <t>zenah</t>
  </si>
  <si>
    <t>daria</t>
  </si>
  <si>
    <t>ahlam alasimy</t>
  </si>
  <si>
    <t>ahmad alyamane</t>
  </si>
  <si>
    <t>saadat</t>
  </si>
  <si>
    <t>osama kasem</t>
  </si>
  <si>
    <t>abdalkareem</t>
  </si>
  <si>
    <t>nadema</t>
  </si>
  <si>
    <t>ekram albrghol</t>
  </si>
  <si>
    <t>rdowan</t>
  </si>
  <si>
    <t>kisw</t>
  </si>
  <si>
    <t>ALSWEDA</t>
  </si>
  <si>
    <t>anwar abd almalek</t>
  </si>
  <si>
    <t>hdea</t>
  </si>
  <si>
    <t>IMAN MOHMD</t>
  </si>
  <si>
    <t>HODA YOUNES</t>
  </si>
  <si>
    <t>KSAIA</t>
  </si>
  <si>
    <t>basel mhrez</t>
  </si>
  <si>
    <t>tawfek</t>
  </si>
  <si>
    <t>fayza</t>
  </si>
  <si>
    <t>emaad</t>
  </si>
  <si>
    <t>tasnem omaira</t>
  </si>
  <si>
    <t>hatem hasaba</t>
  </si>
  <si>
    <t>hala alsakka</t>
  </si>
  <si>
    <t>yhea</t>
  </si>
  <si>
    <t>khdra</t>
  </si>
  <si>
    <t>bab alhawa</t>
  </si>
  <si>
    <t>hala almohammad alshohan</t>
  </si>
  <si>
    <t>rajab</t>
  </si>
  <si>
    <t>rasmia</t>
  </si>
  <si>
    <t>hala  mohammed</t>
  </si>
  <si>
    <t>eptisam</t>
  </si>
  <si>
    <t>kaled amian</t>
  </si>
  <si>
    <t>talshhab</t>
  </si>
  <si>
    <t>dana atmeh</t>
  </si>
  <si>
    <t>mohi alden</t>
  </si>
  <si>
    <t>ebtessam</t>
  </si>
  <si>
    <t>mazzeh</t>
  </si>
  <si>
    <t>DUAA TOUMEH</t>
  </si>
  <si>
    <t>REDWAN</t>
  </si>
  <si>
    <t>GHOFRAN</t>
  </si>
  <si>
    <t>dalal albezreh</t>
  </si>
  <si>
    <t>suzan</t>
  </si>
  <si>
    <t>diala shahen</t>
  </si>
  <si>
    <t>diana barakat</t>
  </si>
  <si>
    <t>essa</t>
  </si>
  <si>
    <t>osayma</t>
  </si>
  <si>
    <t>Hala</t>
  </si>
  <si>
    <t>ruba alzeiab</t>
  </si>
  <si>
    <t>enam</t>
  </si>
  <si>
    <t>sanamen</t>
  </si>
  <si>
    <t>rahma altamer</t>
  </si>
  <si>
    <t>donia</t>
  </si>
  <si>
    <t>alrakah</t>
  </si>
  <si>
    <t>RAZAN ALHOUSENH</t>
  </si>
  <si>
    <t>HASUN</t>
  </si>
  <si>
    <t>AFAF</t>
  </si>
  <si>
    <t>DAMSCUS</t>
  </si>
  <si>
    <t>rasha souliman</t>
  </si>
  <si>
    <t>ALI</t>
  </si>
  <si>
    <t>RAGHAD ZAHER</t>
  </si>
  <si>
    <t>QASEM</t>
  </si>
  <si>
    <t xml:space="preserve">DARAA </t>
  </si>
  <si>
    <t>Raghad Nasser</t>
  </si>
  <si>
    <t>Ghassan</t>
  </si>
  <si>
    <t>Joumanah</t>
  </si>
  <si>
    <t>rana balan</t>
  </si>
  <si>
    <t>kanj</t>
  </si>
  <si>
    <t>rand alrayyes</t>
  </si>
  <si>
    <t>RANDA ALI DEEB</t>
  </si>
  <si>
    <t>MHD NAIEM</t>
  </si>
  <si>
    <t>ranim samsmia</t>
  </si>
  <si>
    <t>wasem</t>
  </si>
  <si>
    <t>reham  sleman</t>
  </si>
  <si>
    <t>tartuse</t>
  </si>
  <si>
    <t>rahaf alkablan</t>
  </si>
  <si>
    <t>rwoeda</t>
  </si>
  <si>
    <t>rahaf faraj</t>
  </si>
  <si>
    <t>algaria</t>
  </si>
  <si>
    <t>RAWAN ABU KHEIR</t>
  </si>
  <si>
    <t>SAMI</t>
  </si>
  <si>
    <t>SAMAR</t>
  </si>
  <si>
    <t>KATANA</t>
  </si>
  <si>
    <t>reem alhariri</t>
  </si>
  <si>
    <t>reem shahhen</t>
  </si>
  <si>
    <t>samila</t>
  </si>
  <si>
    <t>rema mahmod</t>
  </si>
  <si>
    <t>aiob</t>
  </si>
  <si>
    <t>ginwa</t>
  </si>
  <si>
    <t>ktibla</t>
  </si>
  <si>
    <t>zhoor zaietar</t>
  </si>
  <si>
    <t>jamal abd alnaser</t>
  </si>
  <si>
    <t>harjala</t>
  </si>
  <si>
    <t>sara abo aomar</t>
  </si>
  <si>
    <t>benan</t>
  </si>
  <si>
    <t>SALMAA MOHAMMD</t>
  </si>
  <si>
    <t>AILLE</t>
  </si>
  <si>
    <t>NAJOD</t>
  </si>
  <si>
    <t>sonzan rahme</t>
  </si>
  <si>
    <t>shrouk alhuda saloum</t>
  </si>
  <si>
    <t>abdo</t>
  </si>
  <si>
    <t>zobaida</t>
  </si>
  <si>
    <t>der mkren</t>
  </si>
  <si>
    <t>SABAAH DEEB</t>
  </si>
  <si>
    <t>AILE</t>
  </si>
  <si>
    <t>ZENAB</t>
  </si>
  <si>
    <t>DER KHBEB</t>
  </si>
  <si>
    <t>basher</t>
  </si>
  <si>
    <t>nawa</t>
  </si>
  <si>
    <t>OLA HASAN</t>
  </si>
  <si>
    <t>WASELA</t>
  </si>
  <si>
    <t>oula taha</t>
  </si>
  <si>
    <t>wafiq</t>
  </si>
  <si>
    <t>omaima</t>
  </si>
  <si>
    <t>ola ali</t>
  </si>
  <si>
    <t>aziz</t>
  </si>
  <si>
    <t>gharam khalaf</t>
  </si>
  <si>
    <t>ghazaluh saqr</t>
  </si>
  <si>
    <t>shibli</t>
  </si>
  <si>
    <t>qurnfula</t>
  </si>
  <si>
    <t>biqaesam</t>
  </si>
  <si>
    <t>manal</t>
  </si>
  <si>
    <t>edleb</t>
  </si>
  <si>
    <t>faten akrama</t>
  </si>
  <si>
    <t>lourd</t>
  </si>
  <si>
    <t>FATIMA AL-JELLAB</t>
  </si>
  <si>
    <t>ABD-ALQADER</t>
  </si>
  <si>
    <t>EMMAN</t>
  </si>
  <si>
    <t>fatima hussien</t>
  </si>
  <si>
    <t>fathia</t>
  </si>
  <si>
    <t>fadela kharnoub</t>
  </si>
  <si>
    <t>houseen</t>
  </si>
  <si>
    <t>nadiea</t>
  </si>
  <si>
    <t>lobana ballan</t>
  </si>
  <si>
    <t>lubana saleh</t>
  </si>
  <si>
    <t>haism</t>
  </si>
  <si>
    <t>gableh</t>
  </si>
  <si>
    <t>loujain othman</t>
  </si>
  <si>
    <t>moslem</t>
  </si>
  <si>
    <t>alqordaha</t>
  </si>
  <si>
    <t>LAMIS ALSOULIMAN</t>
  </si>
  <si>
    <t>SOKENA</t>
  </si>
  <si>
    <t>DER ALZOR</t>
  </si>
  <si>
    <t>lila lila</t>
  </si>
  <si>
    <t>nebal</t>
  </si>
  <si>
    <t>sahlab</t>
  </si>
  <si>
    <t>lilian ebraheem</t>
  </si>
  <si>
    <t>masila</t>
  </si>
  <si>
    <t>msiaf</t>
  </si>
  <si>
    <t>madleen hasan</t>
  </si>
  <si>
    <t>maher kosah</t>
  </si>
  <si>
    <t>magd deeb</t>
  </si>
  <si>
    <t>seba</t>
  </si>
  <si>
    <t>mouhamed darkoush</t>
  </si>
  <si>
    <t>mohammad oudeh</t>
  </si>
  <si>
    <t>smir</t>
  </si>
  <si>
    <t>aoruba</t>
  </si>
  <si>
    <t>mohamd kaml</t>
  </si>
  <si>
    <t>sharef</t>
  </si>
  <si>
    <t>wafa</t>
  </si>
  <si>
    <t>Mohamad Nasr</t>
  </si>
  <si>
    <t>Fouaad</t>
  </si>
  <si>
    <t>Fawzia</t>
  </si>
  <si>
    <t>Sarghaya</t>
  </si>
  <si>
    <t>mahmoud a;khaleel</t>
  </si>
  <si>
    <t>ibtesam</t>
  </si>
  <si>
    <t>asleeah</t>
  </si>
  <si>
    <t>mahmoud arafh</t>
  </si>
  <si>
    <t>mohamd</t>
  </si>
  <si>
    <t>rohca</t>
  </si>
  <si>
    <t>mouadmia</t>
  </si>
  <si>
    <t>maram azmeh</t>
  </si>
  <si>
    <t>antuon</t>
  </si>
  <si>
    <t>mryana kinani</t>
  </si>
  <si>
    <t>taleb</t>
  </si>
  <si>
    <t>kosar</t>
  </si>
  <si>
    <t>MOSTAFA MOHAMMAD</t>
  </si>
  <si>
    <t>NAJAH</t>
  </si>
  <si>
    <t>moaaz sakor</t>
  </si>
  <si>
    <t>kaother</t>
  </si>
  <si>
    <t>aldumer</t>
  </si>
  <si>
    <t>manar shalab</t>
  </si>
  <si>
    <t>yaseer</t>
  </si>
  <si>
    <t>ibtisam</t>
  </si>
  <si>
    <t>mona allatemi</t>
  </si>
  <si>
    <t>mahmod</t>
  </si>
  <si>
    <t>sobhia</t>
  </si>
  <si>
    <t>kafr sajna</t>
  </si>
  <si>
    <t>monera darwesh</t>
  </si>
  <si>
    <t>assef</t>
  </si>
  <si>
    <t>joumana</t>
  </si>
  <si>
    <t>mohanad abdalal</t>
  </si>
  <si>
    <t>mai alaa aldeen</t>
  </si>
  <si>
    <t>almdathr</t>
  </si>
  <si>
    <t>ftat</t>
  </si>
  <si>
    <t>BASEMA</t>
  </si>
  <si>
    <t>MAIS eskandar</t>
  </si>
  <si>
    <t>kaousar</t>
  </si>
  <si>
    <t>houms</t>
  </si>
  <si>
    <t>maysaa alshdayda</t>
  </si>
  <si>
    <t>NABEEL ALKASEM</t>
  </si>
  <si>
    <t>ABUD ALHAFEZ</t>
  </si>
  <si>
    <t>FAYZE</t>
  </si>
  <si>
    <t>ALTAL</t>
  </si>
  <si>
    <t>nisreen alnaameh</t>
  </si>
  <si>
    <t>mohammad mazen</t>
  </si>
  <si>
    <t>snaa</t>
  </si>
  <si>
    <t>nour  adres</t>
  </si>
  <si>
    <t>NOUR HAMDAN</t>
  </si>
  <si>
    <t>HOUSSAM</t>
  </si>
  <si>
    <t>Nour Doba</t>
  </si>
  <si>
    <t>Nabil</t>
  </si>
  <si>
    <t>Nabek</t>
  </si>
  <si>
    <t>nourhan  alberamli</t>
  </si>
  <si>
    <t>noura fandi</t>
  </si>
  <si>
    <t>hateem</t>
  </si>
  <si>
    <t>amena</t>
  </si>
  <si>
    <t>NAYROUZ ABO HAMDAN</t>
  </si>
  <si>
    <t>RAAFAT</t>
  </si>
  <si>
    <t>MONIFA</t>
  </si>
  <si>
    <t>heba saaed</t>
  </si>
  <si>
    <t>ghadah</t>
  </si>
  <si>
    <t>hiba mhanaa</t>
  </si>
  <si>
    <t>mataz</t>
  </si>
  <si>
    <t>Rima</t>
  </si>
  <si>
    <t>nahla</t>
  </si>
  <si>
    <t>HEAAM ALKADAERE</t>
  </si>
  <si>
    <t>SALAAH ALDEEN</t>
  </si>
  <si>
    <t>SAWSAAN</t>
  </si>
  <si>
    <t>haethm alzobi</t>
  </si>
  <si>
    <t>soleman</t>
  </si>
  <si>
    <t>walaa alhouri</t>
  </si>
  <si>
    <t>mohamad shaker</t>
  </si>
  <si>
    <t>raghdah</t>
  </si>
  <si>
    <t>malek</t>
  </si>
  <si>
    <t>yazan abo samra</t>
  </si>
  <si>
    <t>yousra badawi</t>
  </si>
  <si>
    <t>alyarmouk</t>
  </si>
  <si>
    <t>YOSSRA SALOUM</t>
  </si>
  <si>
    <t>ADNAN</t>
  </si>
  <si>
    <t>jihad</t>
  </si>
  <si>
    <t>ibrahim alhawamdah</t>
  </si>
  <si>
    <t>ahmad hoseen</t>
  </si>
  <si>
    <t>namar</t>
  </si>
  <si>
    <t>ahmad nour alio</t>
  </si>
  <si>
    <t>jisr alshogor</t>
  </si>
  <si>
    <t>areg harfoush</t>
  </si>
  <si>
    <t>mhmmad</t>
  </si>
  <si>
    <t>jouhaenah</t>
  </si>
  <si>
    <t>esraa alshaher</t>
  </si>
  <si>
    <t>alaa aljassem</t>
  </si>
  <si>
    <t>tabka</t>
  </si>
  <si>
    <t>AMANI SHHADA</t>
  </si>
  <si>
    <t>HATEM</t>
  </si>
  <si>
    <t>ENTESSAR</t>
  </si>
  <si>
    <t>AMANI AROUJ</t>
  </si>
  <si>
    <t>MARWAN</t>
  </si>
  <si>
    <t>KAMELLA</t>
  </si>
  <si>
    <t>REIF DAMASCUS</t>
  </si>
  <si>
    <t>itesar alhelwani</t>
  </si>
  <si>
    <t>mhd salem</t>
  </si>
  <si>
    <t>anas arksose</t>
  </si>
  <si>
    <t>merfat</t>
  </si>
  <si>
    <t>ansam alloush</t>
  </si>
  <si>
    <t>atef</t>
  </si>
  <si>
    <t>annie manoyan</t>
  </si>
  <si>
    <t>ethar ebrahim</t>
  </si>
  <si>
    <t>mouhamad</t>
  </si>
  <si>
    <t>omaimma</t>
  </si>
  <si>
    <t>areej alhadi</t>
  </si>
  <si>
    <t>awes abbas</t>
  </si>
  <si>
    <t>mokailibah</t>
  </si>
  <si>
    <t>alaa hamdan</t>
  </si>
  <si>
    <t>mohyaldeen</t>
  </si>
  <si>
    <t>najla</t>
  </si>
  <si>
    <t>batoul eiothman</t>
  </si>
  <si>
    <t>nadil</t>
  </si>
  <si>
    <t>roaa</t>
  </si>
  <si>
    <t>bushra altahan</t>
  </si>
  <si>
    <t>kodnah</t>
  </si>
  <si>
    <t>bayan alhabbal</t>
  </si>
  <si>
    <t>mhd salim</t>
  </si>
  <si>
    <t>bayan zena</t>
  </si>
  <si>
    <t>subhia</t>
  </si>
  <si>
    <t>bayan abd alkader</t>
  </si>
  <si>
    <t>dear alzore</t>
  </si>
  <si>
    <t>tammam obied</t>
  </si>
  <si>
    <t>juman hourieh zaza</t>
  </si>
  <si>
    <t>hieam</t>
  </si>
  <si>
    <t>katana - Damascus suburb</t>
  </si>
  <si>
    <t>hussen  deep</t>
  </si>
  <si>
    <t>abdalrahman</t>
  </si>
  <si>
    <t>HALA ABD ALLAH</t>
  </si>
  <si>
    <t>JASAS</t>
  </si>
  <si>
    <t>KHAWTJR</t>
  </si>
  <si>
    <t>ALRAAKA</t>
  </si>
  <si>
    <t>hala samaha</t>
  </si>
  <si>
    <t>gb ramele</t>
  </si>
  <si>
    <t>HANAN RAAD</t>
  </si>
  <si>
    <t>haneen alkintaar</t>
  </si>
  <si>
    <t>adeel</t>
  </si>
  <si>
    <t>alswida</t>
  </si>
  <si>
    <t>Haidra Khadour</t>
  </si>
  <si>
    <t>Amir</t>
  </si>
  <si>
    <t>Malai</t>
  </si>
  <si>
    <t>Alrkama</t>
  </si>
  <si>
    <t>khaled souod</t>
  </si>
  <si>
    <t>REEM ALSALOM</t>
  </si>
  <si>
    <t>AMAD</t>
  </si>
  <si>
    <t>SAHR</t>
  </si>
  <si>
    <t>ASYLA</t>
  </si>
  <si>
    <t>doaa altan</t>
  </si>
  <si>
    <t>duaa awite</t>
  </si>
  <si>
    <t>yusra</t>
  </si>
  <si>
    <t>dima hamadani</t>
  </si>
  <si>
    <t>banan</t>
  </si>
  <si>
    <t>sham</t>
  </si>
  <si>
    <t>Rama Aboadla</t>
  </si>
  <si>
    <t>Marwan</t>
  </si>
  <si>
    <t>Nessrin</t>
  </si>
  <si>
    <t>Rama  Alfarra</t>
  </si>
  <si>
    <t>faeaaz</t>
  </si>
  <si>
    <t>razan alahmed</t>
  </si>
  <si>
    <t>razan nasir</t>
  </si>
  <si>
    <t>qamaar</t>
  </si>
  <si>
    <t>rasha sahabani</t>
  </si>
  <si>
    <t>rula</t>
  </si>
  <si>
    <t>rasha adnan</t>
  </si>
  <si>
    <t>houssinen</t>
  </si>
  <si>
    <t>RASHA AILLE</t>
  </si>
  <si>
    <t>ESAAM</t>
  </si>
  <si>
    <t>HOMAS</t>
  </si>
  <si>
    <t>Raghad Amer</t>
  </si>
  <si>
    <t>Youssef</t>
  </si>
  <si>
    <t>Remaal alibraheem</t>
  </si>
  <si>
    <t>mahfaa doma</t>
  </si>
  <si>
    <t>raneem baareni</t>
  </si>
  <si>
    <t>fireal</t>
  </si>
  <si>
    <t>mkhram fouaani</t>
  </si>
  <si>
    <t>reham alhmoy</t>
  </si>
  <si>
    <t>mohmad yaseen</t>
  </si>
  <si>
    <t>rahaf alhatem</t>
  </si>
  <si>
    <t>mari</t>
  </si>
  <si>
    <t>khabb</t>
  </si>
  <si>
    <t>rahaf khalel</t>
  </si>
  <si>
    <t>samerah</t>
  </si>
  <si>
    <t>jeb ramlah</t>
  </si>
  <si>
    <t>rahaf alrahia</t>
  </si>
  <si>
    <t>mai</t>
  </si>
  <si>
    <t>rahaf omran</t>
  </si>
  <si>
    <t>omran</t>
  </si>
  <si>
    <t>nadia</t>
  </si>
  <si>
    <t>robi altahan</t>
  </si>
  <si>
    <t>ghaisaa</t>
  </si>
  <si>
    <t>ronette dabous</t>
  </si>
  <si>
    <t>etuab</t>
  </si>
  <si>
    <t>jaraman</t>
  </si>
  <si>
    <t>roaa marouf</t>
  </si>
  <si>
    <t>zouher</t>
  </si>
  <si>
    <t>aldrekech</t>
  </si>
  <si>
    <t>reem abo kash</t>
  </si>
  <si>
    <t>abd alstar</t>
  </si>
  <si>
    <t>reem salem</t>
  </si>
  <si>
    <t>reem  sheba</t>
  </si>
  <si>
    <t>frhat</t>
  </si>
  <si>
    <t>reem katbih</t>
  </si>
  <si>
    <t>lutfi</t>
  </si>
  <si>
    <t>sakieh</t>
  </si>
  <si>
    <t>Rayna Nowfal</t>
  </si>
  <si>
    <t>Akram</t>
  </si>
  <si>
    <t>Sanaa</t>
  </si>
  <si>
    <t xml:space="preserve">Swaida </t>
  </si>
  <si>
    <t>Zahraa alelaaoy</t>
  </si>
  <si>
    <t>ismaeal</t>
  </si>
  <si>
    <t>mayadeen</t>
  </si>
  <si>
    <t>zainab omraan</t>
  </si>
  <si>
    <t>adeeb</t>
  </si>
  <si>
    <t>alhwaak</t>
  </si>
  <si>
    <t>sahar gossen</t>
  </si>
  <si>
    <t>sidra khalifa</t>
  </si>
  <si>
    <t>maesaa</t>
  </si>
  <si>
    <t>sakina shamas</t>
  </si>
  <si>
    <t>mohamad jwad</t>
  </si>
  <si>
    <t>solaf alakhras</t>
  </si>
  <si>
    <t>tamem</t>
  </si>
  <si>
    <t>rass alaeen</t>
  </si>
  <si>
    <t>salam rahema</t>
  </si>
  <si>
    <t>mhd hosam</t>
  </si>
  <si>
    <t>lobna</t>
  </si>
  <si>
    <t>salma hader</t>
  </si>
  <si>
    <t>mohammad jamal</t>
  </si>
  <si>
    <t>samaah yagmour</t>
  </si>
  <si>
    <t>mhd sameeh</t>
  </si>
  <si>
    <t>damsascus</t>
  </si>
  <si>
    <t>nassar</t>
  </si>
  <si>
    <t>SANAA ALSAHO</t>
  </si>
  <si>
    <t>HORIA</t>
  </si>
  <si>
    <t>SONDS ESSA</t>
  </si>
  <si>
    <t>GEHAD</t>
  </si>
  <si>
    <t>GAHEDA</t>
  </si>
  <si>
    <t>sedra hamoud</t>
  </si>
  <si>
    <t>lourean</t>
  </si>
  <si>
    <t>qoutaifa</t>
  </si>
  <si>
    <t>shereen alnaser</t>
  </si>
  <si>
    <t>hatim</t>
  </si>
  <si>
    <t>hameda</t>
  </si>
  <si>
    <t>asem albalkhe</t>
  </si>
  <si>
    <t>marba</t>
  </si>
  <si>
    <t>aysha obaid</t>
  </si>
  <si>
    <t>mohammad monzer</t>
  </si>
  <si>
    <t>nsren</t>
  </si>
  <si>
    <t>abdulrahman almtheb</t>
  </si>
  <si>
    <t>asmahan</t>
  </si>
  <si>
    <t>AFRAA KHARNOUB</t>
  </si>
  <si>
    <t>AMINA</t>
  </si>
  <si>
    <t>OLA HADED</t>
  </si>
  <si>
    <t>KAMAL</t>
  </si>
  <si>
    <t>BARAA</t>
  </si>
  <si>
    <t>ola amore</t>
  </si>
  <si>
    <t>aen tarma</t>
  </si>
  <si>
    <t>ola maia</t>
  </si>
  <si>
    <t>intisar</t>
  </si>
  <si>
    <t>ali aladi</t>
  </si>
  <si>
    <t>taaneta</t>
  </si>
  <si>
    <t>ali zamreni</t>
  </si>
  <si>
    <t>ali tarbosh</t>
  </si>
  <si>
    <t>kassem</t>
  </si>
  <si>
    <t>emad alkalash</t>
  </si>
  <si>
    <t>rahma</t>
  </si>
  <si>
    <t>ammar wahbe</t>
  </si>
  <si>
    <t>omar mashlah</t>
  </si>
  <si>
    <t>aman</t>
  </si>
  <si>
    <t>maka almakaramah</t>
  </si>
  <si>
    <t>ghader alasere</t>
  </si>
  <si>
    <t>GHARAM MHD</t>
  </si>
  <si>
    <t>MOEEN</t>
  </si>
  <si>
    <t>GHOROOB</t>
  </si>
  <si>
    <t>DAMS</t>
  </si>
  <si>
    <t>ghufran hasaba</t>
  </si>
  <si>
    <t>fatema saeed</t>
  </si>
  <si>
    <t>mounajed</t>
  </si>
  <si>
    <t>fadoa</t>
  </si>
  <si>
    <t>FATIMA ALLAFI</t>
  </si>
  <si>
    <t>SHAIMA</t>
  </si>
  <si>
    <t>farah aldakr</t>
  </si>
  <si>
    <t>jawdat</t>
  </si>
  <si>
    <t>FAISAL ALHUSSEN</t>
  </si>
  <si>
    <t>qmr alshykh</t>
  </si>
  <si>
    <t>refkh</t>
  </si>
  <si>
    <t>kefteen</t>
  </si>
  <si>
    <t>carool mahna</t>
  </si>
  <si>
    <t>baudr</t>
  </si>
  <si>
    <t>kafer kamraa</t>
  </si>
  <si>
    <t>keram khadra</t>
  </si>
  <si>
    <t>nageh</t>
  </si>
  <si>
    <t>ndwa</t>
  </si>
  <si>
    <t>tahonet alhlawa</t>
  </si>
  <si>
    <t>ahmed</t>
  </si>
  <si>
    <t>lubaba alshawaf</t>
  </si>
  <si>
    <t>naser aldeen</t>
  </si>
  <si>
    <t>almaara</t>
  </si>
  <si>
    <t>loubna asaad</t>
  </si>
  <si>
    <t>zaheah</t>
  </si>
  <si>
    <t>aldai</t>
  </si>
  <si>
    <t>lougen mhana</t>
  </si>
  <si>
    <t>LAMA ALHAG HOSAEN</t>
  </si>
  <si>
    <t>SOUHAEL</t>
  </si>
  <si>
    <t>MARE</t>
  </si>
  <si>
    <t>llilas alhaeek</t>
  </si>
  <si>
    <t>laila abo moghdeb</t>
  </si>
  <si>
    <t>mahamoud</t>
  </si>
  <si>
    <t>lipya</t>
  </si>
  <si>
    <t>LAYLA GHABRA</t>
  </si>
  <si>
    <t>KAMEL</t>
  </si>
  <si>
    <t>HDEAH</t>
  </si>
  <si>
    <t>ALKAREA</t>
  </si>
  <si>
    <t>lelean abo fakhr</t>
  </si>
  <si>
    <t>lela</t>
  </si>
  <si>
    <t>leen dimashkia</t>
  </si>
  <si>
    <t>mohammad anas</t>
  </si>
  <si>
    <t>LEEN GHEIKH OUGHLY</t>
  </si>
  <si>
    <t>RAGHAD</t>
  </si>
  <si>
    <t>lina rahim</t>
  </si>
  <si>
    <t>mohmad kher</t>
  </si>
  <si>
    <t>marina ali</t>
  </si>
  <si>
    <t>sumaea</t>
  </si>
  <si>
    <t>maher asaad</t>
  </si>
  <si>
    <t>aldi</t>
  </si>
  <si>
    <t>majd hasan</t>
  </si>
  <si>
    <t>maen</t>
  </si>
  <si>
    <t>mhmmad alsaloum</t>
  </si>
  <si>
    <t>jourya</t>
  </si>
  <si>
    <t>idleb</t>
  </si>
  <si>
    <t>mohamad alsheikha</t>
  </si>
  <si>
    <t>monera</t>
  </si>
  <si>
    <t>mohammad bshr abd alslam</t>
  </si>
  <si>
    <t>majda</t>
  </si>
  <si>
    <t>ahed</t>
  </si>
  <si>
    <t>mohammad khaldoun alhadad</t>
  </si>
  <si>
    <t>mohmad raghed AL diri</t>
  </si>
  <si>
    <t>Kholoud</t>
  </si>
  <si>
    <t>Al sheikh maskin</t>
  </si>
  <si>
    <t>mouhamed abd allah</t>
  </si>
  <si>
    <t>MOHAMMED EID AL-MAKT</t>
  </si>
  <si>
    <t>ABDULRAHMAN</t>
  </si>
  <si>
    <t>mhd mahdi alzain</t>
  </si>
  <si>
    <t>MHD HANE RAJH</t>
  </si>
  <si>
    <t>FATN</t>
  </si>
  <si>
    <t>mahmoud alessa</t>
  </si>
  <si>
    <t>maram alshuhuf</t>
  </si>
  <si>
    <t>raslan</t>
  </si>
  <si>
    <t>maram alnema</t>
  </si>
  <si>
    <t>marah hanoune</t>
  </si>
  <si>
    <t>jan</t>
  </si>
  <si>
    <t>sednaea</t>
  </si>
  <si>
    <t>MARAH SHAMAA</t>
  </si>
  <si>
    <t>marwa alhamadi alkousa</t>
  </si>
  <si>
    <t>armazad</t>
  </si>
  <si>
    <t>alrakamah</t>
  </si>
  <si>
    <t>maryam jabeer</t>
  </si>
  <si>
    <t>roudah</t>
  </si>
  <si>
    <t>madameaah</t>
  </si>
  <si>
    <t>Maryam Ghadban</t>
  </si>
  <si>
    <t>Mohamad Sami</t>
  </si>
  <si>
    <t>Mouna</t>
  </si>
  <si>
    <t>Altal</t>
  </si>
  <si>
    <t>moustfa alafndi</t>
  </si>
  <si>
    <t>mhd aref</t>
  </si>
  <si>
    <t>mekdam alsaleh</t>
  </si>
  <si>
    <t>thamer</t>
  </si>
  <si>
    <t>yamamy</t>
  </si>
  <si>
    <t>milana alandari</t>
  </si>
  <si>
    <t>abdalla</t>
  </si>
  <si>
    <t>alsweda</t>
  </si>
  <si>
    <t>nayef deeb</t>
  </si>
  <si>
    <t>NBAL HAEDAR</t>
  </si>
  <si>
    <t>BET FAOUR</t>
  </si>
  <si>
    <t>nashwa alhadede</t>
  </si>
  <si>
    <t>noor esmael</t>
  </si>
  <si>
    <t>adla</t>
  </si>
  <si>
    <t>allraka</t>
  </si>
  <si>
    <t>Nour Samkary</t>
  </si>
  <si>
    <t>nour shams</t>
  </si>
  <si>
    <t>lameaa</t>
  </si>
  <si>
    <t>hiba alhalbi</t>
  </si>
  <si>
    <t>asad</t>
  </si>
  <si>
    <t>hiba mierie</t>
  </si>
  <si>
    <t>fhmye</t>
  </si>
  <si>
    <t>heba abden</t>
  </si>
  <si>
    <t>gadh</t>
  </si>
  <si>
    <t>houda saleh</t>
  </si>
  <si>
    <t>hadeel assad</t>
  </si>
  <si>
    <t>kareem</t>
  </si>
  <si>
    <t>hadeel aljouhary</t>
  </si>
  <si>
    <t>hadeel abd elghani</t>
  </si>
  <si>
    <t>naji</t>
  </si>
  <si>
    <t>layla</t>
  </si>
  <si>
    <t>اhyam alyasin</t>
  </si>
  <si>
    <t>lutfeia</t>
  </si>
  <si>
    <t>wafaa alsaour</t>
  </si>
  <si>
    <t>fatlallh</t>
  </si>
  <si>
    <t>wafaa reda</t>
  </si>
  <si>
    <t>moafak</t>
  </si>
  <si>
    <t>etedal</t>
  </si>
  <si>
    <t>walaa mohsen</t>
  </si>
  <si>
    <t>bader aldeen</t>
  </si>
  <si>
    <t>naifa</t>
  </si>
  <si>
    <t>walaa watfa</t>
  </si>
  <si>
    <t>mayama</t>
  </si>
  <si>
    <t>yasmin alhayf</t>
  </si>
  <si>
    <t>sori</t>
  </si>
  <si>
    <t>morifa</t>
  </si>
  <si>
    <t>daman</t>
  </si>
  <si>
    <t>yasmin mery</t>
  </si>
  <si>
    <t>fayyad</t>
  </si>
  <si>
    <t>easmen mahdi</t>
  </si>
  <si>
    <t>shaker</t>
  </si>
  <si>
    <t>rweda</t>
  </si>
  <si>
    <t>yazin alsmady</t>
  </si>
  <si>
    <t>waeall</t>
  </si>
  <si>
    <t>jaassm</t>
  </si>
  <si>
    <t>yazan altaha</t>
  </si>
  <si>
    <t>walid</t>
  </si>
  <si>
    <t>yazan hamra</t>
  </si>
  <si>
    <t>mouhen</t>
  </si>
  <si>
    <t>yaarob akel</t>
  </si>
  <si>
    <t xml:space="preserve">ghaedaa </t>
  </si>
  <si>
    <t>yousef fadel</t>
  </si>
  <si>
    <t>ali kher bik</t>
  </si>
  <si>
    <t>kaesar</t>
  </si>
  <si>
    <t>MHD TAREQ ALNJJAR</t>
  </si>
  <si>
    <t>NASSER</t>
  </si>
  <si>
    <t>RAGDAH</t>
  </si>
  <si>
    <t>razan abo amer</t>
  </si>
  <si>
    <t>ghazi</t>
  </si>
  <si>
    <t>jumanah</t>
  </si>
  <si>
    <t>aber greba</t>
  </si>
  <si>
    <t>hnaa</t>
  </si>
  <si>
    <t>ahmad alaloul</t>
  </si>
  <si>
    <t>seri</t>
  </si>
  <si>
    <t>ahmad redwan</t>
  </si>
  <si>
    <t>wazera</t>
  </si>
  <si>
    <t>ahmad shamdeen</t>
  </si>
  <si>
    <t>aram samara</t>
  </si>
  <si>
    <t>hazaa</t>
  </si>
  <si>
    <t>esraa etmah</t>
  </si>
  <si>
    <t>ASMAA ISMAIEL</t>
  </si>
  <si>
    <t>ABDALHAKEEM</t>
  </si>
  <si>
    <t>MONEERA</t>
  </si>
  <si>
    <t>SORGHAEA</t>
  </si>
  <si>
    <t>asmaa ali</t>
  </si>
  <si>
    <t>sheikha</t>
  </si>
  <si>
    <t>ikraam  alkasabra</t>
  </si>
  <si>
    <t>alharak</t>
  </si>
  <si>
    <t>alaa hosen</t>
  </si>
  <si>
    <t>amani</t>
  </si>
  <si>
    <t>alsaida zaynab</t>
  </si>
  <si>
    <t>alisar abed alhalik</t>
  </si>
  <si>
    <t>raiesa</t>
  </si>
  <si>
    <t>Aleen Tayfour</t>
  </si>
  <si>
    <t>Hamed</t>
  </si>
  <si>
    <t>Solafa</t>
  </si>
  <si>
    <t>alen mohmoud</t>
  </si>
  <si>
    <t>mohomod</t>
  </si>
  <si>
    <t>ragoa</t>
  </si>
  <si>
    <t>tartaus</t>
  </si>
  <si>
    <t>Amani Aldarakh</t>
  </si>
  <si>
    <t>Thabet</t>
  </si>
  <si>
    <t>Rawda</t>
  </si>
  <si>
    <t>Alramadi</t>
  </si>
  <si>
    <t>AMANY  ZEN ALDEEN</t>
  </si>
  <si>
    <t>SALAM</t>
  </si>
  <si>
    <t>NASEEM</t>
  </si>
  <si>
    <t>amjed khdr</t>
  </si>
  <si>
    <t>fayze</t>
  </si>
  <si>
    <t>AMENAH TENAH</t>
  </si>
  <si>
    <t>AKRAM</t>
  </si>
  <si>
    <t>aya saleh</t>
  </si>
  <si>
    <t>horiah</t>
  </si>
  <si>
    <t>aya alsahnawi</t>
  </si>
  <si>
    <t>safi</t>
  </si>
  <si>
    <t>BATOUL ALSHALABI</t>
  </si>
  <si>
    <t>ABEER</t>
  </si>
  <si>
    <t>batou hamoudi</t>
  </si>
  <si>
    <t>namaa</t>
  </si>
  <si>
    <t>batool youssef</t>
  </si>
  <si>
    <t>mohammed ali</t>
  </si>
  <si>
    <t>boshra asaad</t>
  </si>
  <si>
    <t>drekesh</t>
  </si>
  <si>
    <t>BUSHRA MADADAH</t>
  </si>
  <si>
    <t>YOUSRA</t>
  </si>
  <si>
    <t>tamara eissa</t>
  </si>
  <si>
    <t>hela</t>
  </si>
  <si>
    <t>temaa alyousef</t>
  </si>
  <si>
    <t>mehalbia</t>
  </si>
  <si>
    <t>jalal kasem</t>
  </si>
  <si>
    <t>ikbal</t>
  </si>
  <si>
    <t>joelle abo sekkeh</t>
  </si>
  <si>
    <t>HAZEM AL BADISH</t>
  </si>
  <si>
    <t>AHSAN</t>
  </si>
  <si>
    <t>HANAN</t>
  </si>
  <si>
    <t>hosam alhousen</t>
  </si>
  <si>
    <t>Hossen Sawan</t>
  </si>
  <si>
    <t>Abd alrazak</t>
  </si>
  <si>
    <t>Sabah</t>
  </si>
  <si>
    <t>Sarghaia</t>
  </si>
  <si>
    <t>hala alaboud</t>
  </si>
  <si>
    <t>tadef</t>
  </si>
  <si>
    <t>HANEN MASOUD</t>
  </si>
  <si>
    <t>RANDA</t>
  </si>
  <si>
    <t>Dania Alhamed</t>
  </si>
  <si>
    <t>Iman</t>
  </si>
  <si>
    <t>doaa alrhea</t>
  </si>
  <si>
    <t>wafwka</t>
  </si>
  <si>
    <t>masakn ngha</t>
  </si>
  <si>
    <t>duzkin mahmouad</t>
  </si>
  <si>
    <t>arwsa</t>
  </si>
  <si>
    <t>rama reda</t>
  </si>
  <si>
    <t>damascase</t>
  </si>
  <si>
    <t>RAEDA ALHOMAM</t>
  </si>
  <si>
    <t>FAREZ</t>
  </si>
  <si>
    <t>FATOMA</t>
  </si>
  <si>
    <t>DAMS SUBRUB</t>
  </si>
  <si>
    <t>razan esmil</t>
  </si>
  <si>
    <t>mawan</t>
  </si>
  <si>
    <t>khitam</t>
  </si>
  <si>
    <t>raqqa</t>
  </si>
  <si>
    <t>RAZAN FATE</t>
  </si>
  <si>
    <t>ASAD</t>
  </si>
  <si>
    <t>raghad smaddi</t>
  </si>
  <si>
    <t>RAGHAD ALEEAN</t>
  </si>
  <si>
    <t>YOUNS</t>
  </si>
  <si>
    <t>Rafif youssef</t>
  </si>
  <si>
    <t>Saleh</t>
  </si>
  <si>
    <t>Wissam</t>
  </si>
  <si>
    <t>Lattakia</t>
  </si>
  <si>
    <t>rana naser</t>
  </si>
  <si>
    <t>sageea</t>
  </si>
  <si>
    <t>yaza</t>
  </si>
  <si>
    <t>tattakia</t>
  </si>
  <si>
    <t>rahaf alhafar</t>
  </si>
  <si>
    <t>adman</t>
  </si>
  <si>
    <t>alnabek</t>
  </si>
  <si>
    <t>rahaf shhadat</t>
  </si>
  <si>
    <t>daraa dael</t>
  </si>
  <si>
    <t>rahaf sakr</t>
  </si>
  <si>
    <t>wageh</t>
  </si>
  <si>
    <t>rabah</t>
  </si>
  <si>
    <t>salhb</t>
  </si>
  <si>
    <t>ROLYAN SHABBNO</t>
  </si>
  <si>
    <t>AZIZA ALI</t>
  </si>
  <si>
    <t>REEM ALMOUSTAFA</t>
  </si>
  <si>
    <t>WADHA</t>
  </si>
  <si>
    <t>BTEHA</t>
  </si>
  <si>
    <t>reem  hasan</t>
  </si>
  <si>
    <t>mohe aldeen</t>
  </si>
  <si>
    <t>Zahraa Alhelow</t>
  </si>
  <si>
    <t>Mohammad Moneer</t>
  </si>
  <si>
    <t>Moseaf</t>
  </si>
  <si>
    <t>ZAIN ALABDEEN ABASS</t>
  </si>
  <si>
    <t>LAILA</t>
  </si>
  <si>
    <t>zainab hammoud</t>
  </si>
  <si>
    <t>nawazer</t>
  </si>
  <si>
    <t>zeinab mohammad</t>
  </si>
  <si>
    <t>SARA ALKANG</t>
  </si>
  <si>
    <t>MOUKLES</t>
  </si>
  <si>
    <t>NOUHIDA</t>
  </si>
  <si>
    <t>sara alnabulsi</t>
  </si>
  <si>
    <t>naif</t>
  </si>
  <si>
    <t>sarah abdulkader</t>
  </si>
  <si>
    <t>sarah mohammad</t>
  </si>
  <si>
    <t>samah
 Al Hammadi</t>
  </si>
  <si>
    <t>Essam</t>
  </si>
  <si>
    <t>Hazar</t>
  </si>
  <si>
    <t>souzan hamra</t>
  </si>
  <si>
    <t xml:space="preserve">amal </t>
  </si>
  <si>
    <t>shehnaz khatab</t>
  </si>
  <si>
    <t>nour alhouda</t>
  </si>
  <si>
    <t>doha mahmoud</t>
  </si>
  <si>
    <t>deaa habib</t>
  </si>
  <si>
    <t>naim</t>
  </si>
  <si>
    <t>naheda</t>
  </si>
  <si>
    <t>daraia</t>
  </si>
  <si>
    <t>abd alrahman faleh</t>
  </si>
  <si>
    <t>Abdallah Alhsenaoe</t>
  </si>
  <si>
    <t>Mayson</t>
  </si>
  <si>
    <t>afaf alsous</t>
  </si>
  <si>
    <t>youseph</t>
  </si>
  <si>
    <t>jamiela</t>
  </si>
  <si>
    <t>AILE ALSEDAWE</t>
  </si>
  <si>
    <t>MOHAMD JAOUAD</t>
  </si>
  <si>
    <t>ali ali</t>
  </si>
  <si>
    <t>omar alshayeb</t>
  </si>
  <si>
    <t>qutaifah</t>
  </si>
  <si>
    <t>gadeer abrahim</t>
  </si>
  <si>
    <t>rwlaa</t>
  </si>
  <si>
    <t>blgons</t>
  </si>
  <si>
    <t>GHAIDAA ALSAFADI</t>
  </si>
  <si>
    <t>RASLAN</t>
  </si>
  <si>
    <t>HIYAM</t>
  </si>
  <si>
    <t>fatema snobar</t>
  </si>
  <si>
    <t>mohammad hasan</t>
  </si>
  <si>
    <t>nihal</t>
  </si>
  <si>
    <t>jdedt alwady</t>
  </si>
  <si>
    <t>Farah Alshah</t>
  </si>
  <si>
    <t>raaed</t>
  </si>
  <si>
    <t>Yasrah</t>
  </si>
  <si>
    <t>Alkardaha</t>
  </si>
  <si>
    <t>Farah naisah</t>
  </si>
  <si>
    <t>Abdalrahman</t>
  </si>
  <si>
    <t>Salma</t>
  </si>
  <si>
    <t>fahd sliman</t>
  </si>
  <si>
    <t>amalia</t>
  </si>
  <si>
    <t>fairouz obide</t>
  </si>
  <si>
    <t>kamar bakr</t>
  </si>
  <si>
    <t>katreen nejma</t>
  </si>
  <si>
    <t>altali</t>
  </si>
  <si>
    <t>karam suliman</t>
  </si>
  <si>
    <t>kamal alsaftli</t>
  </si>
  <si>
    <t>alrinsieh</t>
  </si>
  <si>
    <t>Kamal Abdullah</t>
  </si>
  <si>
    <t>Khan Elshieh Camp</t>
  </si>
  <si>
    <t>lava ismael</t>
  </si>
  <si>
    <t>zalikha</t>
  </si>
  <si>
    <t>aen alarab</t>
  </si>
  <si>
    <t>lotus mounif</t>
  </si>
  <si>
    <t>tubramllah</t>
  </si>
  <si>
    <t>LAEAL RJESE</t>
  </si>
  <si>
    <t>FAEROZ</t>
  </si>
  <si>
    <t>Lylian Hamdoni</t>
  </si>
  <si>
    <t>Bader</t>
  </si>
  <si>
    <t>Maryam</t>
  </si>
  <si>
    <t>Zaghren</t>
  </si>
  <si>
    <t>leen alabyad</t>
  </si>
  <si>
    <t>suleiman</t>
  </si>
  <si>
    <t>albera</t>
  </si>
  <si>
    <t>majd dabora</t>
  </si>
  <si>
    <t>meghael</t>
  </si>
  <si>
    <t>mhd nour alnajjar</t>
  </si>
  <si>
    <t>mhd saleh</t>
  </si>
  <si>
    <t>marwa adjal</t>
  </si>
  <si>
    <t>mohammad rafek</t>
  </si>
  <si>
    <t>dir alzor</t>
  </si>
  <si>
    <t>maryam alahmar</t>
  </si>
  <si>
    <t>MARYAM FARZAT</t>
  </si>
  <si>
    <t>WAAD</t>
  </si>
  <si>
    <t>manar ahmad</t>
  </si>
  <si>
    <t>bdewy</t>
  </si>
  <si>
    <t>hamida</t>
  </si>
  <si>
    <t>manal younes</t>
  </si>
  <si>
    <t>fedaa</t>
  </si>
  <si>
    <t>MONERA  AJAJ</t>
  </si>
  <si>
    <t xml:space="preserve">MAHMOUD </t>
  </si>
  <si>
    <t xml:space="preserve">AMNA </t>
  </si>
  <si>
    <t>mirna ibrahim</t>
  </si>
  <si>
    <t>wazira</t>
  </si>
  <si>
    <t>homs-shenia</t>
  </si>
  <si>
    <t>Mirna Jarous</t>
  </si>
  <si>
    <t>Fayek</t>
  </si>
  <si>
    <t>Haifa</t>
  </si>
  <si>
    <t>Nataly habboos</t>
  </si>
  <si>
    <t>sbeea</t>
  </si>
  <si>
    <t>rokseen</t>
  </si>
  <si>
    <t>hims</t>
  </si>
  <si>
    <t>namaa allah almolowi</t>
  </si>
  <si>
    <t>NOUAR YOUSEF</t>
  </si>
  <si>
    <t>SHAKIB</t>
  </si>
  <si>
    <t>MAISAA ELIAS</t>
  </si>
  <si>
    <t>nour ahmad</t>
  </si>
  <si>
    <t>mahde</t>
  </si>
  <si>
    <t>sarab</t>
  </si>
  <si>
    <t>nour restom</t>
  </si>
  <si>
    <t>daher sheha</t>
  </si>
  <si>
    <t>hadiah alharby</t>
  </si>
  <si>
    <t>ziad zafer</t>
  </si>
  <si>
    <t>reef damas</t>
  </si>
  <si>
    <t>heba alkanabani</t>
  </si>
  <si>
    <t>kaed</t>
  </si>
  <si>
    <t>ahalas</t>
  </si>
  <si>
    <t>alsweeda</t>
  </si>
  <si>
    <t>heba  solyman</t>
  </si>
  <si>
    <t>farouk</t>
  </si>
  <si>
    <t>houda alhassien</t>
  </si>
  <si>
    <t>alkhara</t>
  </si>
  <si>
    <t>hadeel aldbs</t>
  </si>
  <si>
    <t>mouhamd</t>
  </si>
  <si>
    <t>yahmor</t>
  </si>
  <si>
    <t>hadeel mohamad aobeed</t>
  </si>
  <si>
    <t>wdaad</t>
  </si>
  <si>
    <t>HALA MANSOUR</t>
  </si>
  <si>
    <t>SALMAN</t>
  </si>
  <si>
    <t>SAHNAYA</t>
  </si>
  <si>
    <t>Wesal Rankousi</t>
  </si>
  <si>
    <t>Nihad</t>
  </si>
  <si>
    <t>walaa sharaf alden abou faker</t>
  </si>
  <si>
    <t>alsuwayda</t>
  </si>
  <si>
    <t>yara naser</t>
  </si>
  <si>
    <t>moueen</t>
  </si>
  <si>
    <t>reema</t>
  </si>
  <si>
    <t xml:space="preserve">yara zalaf </t>
  </si>
  <si>
    <t>yehya nabeel</t>
  </si>
  <si>
    <t>lenda abas</t>
  </si>
  <si>
    <t>malakeh</t>
  </si>
  <si>
    <t>mohammad haj mohammad</t>
  </si>
  <si>
    <t>samee</t>
  </si>
  <si>
    <t>raheemh</t>
  </si>
  <si>
    <t>ادبي</t>
  </si>
  <si>
    <t xml:space="preserve">                                                       المقررات المسجلة في الفصل الثاني للعام الدراسي 2021/ 2022
ملاحظة 1:تقع اختيار جميع هذه المقررات على مسؤولية الطالب.
ملاحظة 2 :لا تعدل هذه المقررات أو يضاف تسجيل أي مقرر بعد تسديد الرسوم وتثبيت التسجيل .</t>
  </si>
  <si>
    <t>إستمارة طالب برنامج الإعلام الفصل الثاني للعام الدراسي 2022/2021</t>
  </si>
  <si>
    <t>استنفذت بنتيجة امتحانات الفصل الأول للعام 2021-2022</t>
  </si>
  <si>
    <t>استنفذت بنتيجة امتحانات الفصل الثاني للعام 2020-2021</t>
  </si>
  <si>
    <t>الفصل الأول 2021-2022</t>
  </si>
  <si>
    <t>في حال وجود أي خطأ يمكنك التعديل من هنا</t>
  </si>
  <si>
    <t>الاستنفاذ</t>
  </si>
  <si>
    <t>لين شيخ اوغلي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</si>
</sst>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yyyy/mm/dd;@"/>
    <numFmt numFmtId="165" formatCode="#,##0\ &quot;ل.س.‏&quot;"/>
  </numFmts>
  <fonts count="95" x14ac:knownFonts="1">
    <font>
      <sz val="11"/>
      <color theme="1"/>
      <name val="Arial"/>
      <family val="2"/>
      <scheme val="minor"/>
    </font>
    <font>
      <b/>
      <sz val="10"/>
      <name val="Arial"/>
      <family val="2"/>
    </font>
    <font>
      <b/>
      <sz val="16"/>
      <name val="Arial"/>
      <family val="2"/>
    </font>
    <font>
      <b/>
      <sz val="12"/>
      <name val="Arial"/>
      <family val="2"/>
    </font>
    <font>
      <b/>
      <sz val="11"/>
      <name val="Arial"/>
      <family val="2"/>
    </font>
    <font>
      <sz val="11"/>
      <name val="Arial"/>
      <family val="2"/>
    </font>
    <font>
      <sz val="12"/>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6"/>
      <color theme="0"/>
      <name val="Arial"/>
      <family val="2"/>
    </font>
    <font>
      <sz val="1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6"/>
      <color theme="1"/>
      <name val="Arial"/>
      <family val="2"/>
      <scheme val="minor"/>
    </font>
    <font>
      <sz val="14"/>
      <color theme="10"/>
      <name val="Arial"/>
      <family val="2"/>
    </font>
    <font>
      <b/>
      <sz val="14"/>
      <color theme="7" tint="0.59999389629810485"/>
      <name val="Arial"/>
      <family val="2"/>
      <scheme val="minor"/>
    </font>
    <font>
      <b/>
      <u/>
      <sz val="12"/>
      <color theme="10"/>
      <name val="Arial"/>
      <family val="2"/>
    </font>
    <font>
      <b/>
      <sz val="14"/>
      <name val="Arial"/>
      <family val="2"/>
      <scheme val="minor"/>
    </font>
    <font>
      <b/>
      <sz val="12"/>
      <color theme="0"/>
      <name val="Arial"/>
      <family val="2"/>
    </font>
    <font>
      <b/>
      <sz val="16"/>
      <color theme="0"/>
      <name val="Arial"/>
      <family val="2"/>
      <scheme val="minor"/>
    </font>
    <font>
      <b/>
      <sz val="10"/>
      <color theme="0"/>
      <name val="Arial"/>
      <family val="2"/>
    </font>
    <font>
      <b/>
      <sz val="8"/>
      <name val="Arial"/>
      <family val="2"/>
    </font>
    <font>
      <sz val="8"/>
      <name val="Arial"/>
      <family val="2"/>
      <scheme val="minor"/>
    </font>
    <font>
      <sz val="11"/>
      <color theme="5" tint="0.59999389629810485"/>
      <name val="Arial"/>
      <family val="2"/>
      <scheme val="minor"/>
    </font>
    <font>
      <b/>
      <sz val="12"/>
      <color rgb="FFFF0000"/>
      <name val="Sakkal Majalla"/>
    </font>
    <font>
      <sz val="8"/>
      <name val="Arial"/>
      <family val="2"/>
    </font>
    <font>
      <b/>
      <sz val="12"/>
      <color theme="1"/>
      <name val="Sakkal Majalla"/>
    </font>
    <font>
      <b/>
      <sz val="16"/>
      <color theme="1"/>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1"/>
      <color theme="0"/>
      <name val="Arial"/>
      <family val="2"/>
      <scheme val="minor"/>
    </font>
    <font>
      <b/>
      <sz val="16"/>
      <color theme="4" tint="-0.249977111117893"/>
      <name val="Arial"/>
      <family val="2"/>
      <scheme val="minor"/>
    </font>
    <font>
      <b/>
      <sz val="12"/>
      <color theme="0"/>
      <name val="Arial"/>
      <family val="2"/>
      <scheme val="minor"/>
    </font>
    <font>
      <b/>
      <sz val="12"/>
      <color theme="0"/>
      <name val="Sakkal Majalla"/>
    </font>
    <font>
      <b/>
      <sz val="12"/>
      <color rgb="FF002060"/>
      <name val="Arial"/>
      <family val="2"/>
    </font>
    <font>
      <b/>
      <sz val="12"/>
      <color rgb="FF002060"/>
      <name val="Arial"/>
      <family val="2"/>
      <scheme val="minor"/>
    </font>
    <font>
      <b/>
      <sz val="16"/>
      <color rgb="FF002060"/>
      <name val="Arial"/>
      <family val="2"/>
      <scheme val="minor"/>
    </font>
    <font>
      <sz val="12"/>
      <name val="Arial"/>
      <family val="2"/>
      <charset val="178"/>
    </font>
    <font>
      <sz val="12"/>
      <color rgb="FFFF0000"/>
      <name val="Arial"/>
      <family val="2"/>
      <charset val="178"/>
      <scheme val="minor"/>
    </font>
    <font>
      <b/>
      <sz val="16"/>
      <color theme="1"/>
      <name val="Arial"/>
      <family val="2"/>
    </font>
    <font>
      <sz val="20"/>
      <color theme="1"/>
      <name val="Arial"/>
      <family val="2"/>
    </font>
    <font>
      <sz val="11"/>
      <color theme="1"/>
      <name val="Arial"/>
      <family val="2"/>
    </font>
    <font>
      <b/>
      <sz val="10"/>
      <color theme="1"/>
      <name val="Arial"/>
      <family val="2"/>
    </font>
    <font>
      <sz val="10"/>
      <color theme="1"/>
      <name val="Arial"/>
      <family val="2"/>
    </font>
    <font>
      <sz val="10"/>
      <color rgb="FF002060"/>
      <name val="Arial"/>
      <family val="2"/>
    </font>
    <font>
      <b/>
      <sz val="12"/>
      <name val="Sakkal Majalla"/>
    </font>
    <font>
      <b/>
      <sz val="16"/>
      <color theme="0"/>
      <name val="Sakkal Majalla"/>
    </font>
    <font>
      <sz val="14"/>
      <name val="Sakkal Majalla"/>
    </font>
    <font>
      <sz val="14"/>
      <color rgb="FFFF0000"/>
      <name val="Sakkal Majalla"/>
    </font>
    <font>
      <sz val="12"/>
      <color theme="0"/>
      <name val="Arial"/>
      <family val="2"/>
      <charset val="178"/>
    </font>
    <font>
      <u/>
      <sz val="12"/>
      <name val="Arial"/>
      <family val="2"/>
      <charset val="178"/>
    </font>
    <font>
      <sz val="12"/>
      <color theme="1"/>
      <name val="Arial"/>
      <family val="2"/>
      <charset val="178"/>
      <scheme val="minor"/>
    </font>
    <font>
      <sz val="14"/>
      <name val="Arial"/>
      <family val="2"/>
      <charset val="178"/>
    </font>
    <font>
      <sz val="12"/>
      <color theme="0"/>
      <name val="Arial"/>
      <family val="2"/>
      <charset val="178"/>
      <scheme val="minor"/>
    </font>
    <font>
      <sz val="12"/>
      <color theme="0"/>
      <name val="Sakkal Majalla"/>
    </font>
    <font>
      <u/>
      <sz val="12"/>
      <color rgb="FF0070C0"/>
      <name val="Arial"/>
      <family val="2"/>
      <charset val="178"/>
    </font>
    <font>
      <sz val="12"/>
      <color rgb="FFFF0000"/>
      <name val="Arial"/>
      <family val="2"/>
      <charset val="178"/>
    </font>
    <font>
      <sz val="12"/>
      <color rgb="FFFF0000"/>
      <name val="Arial"/>
      <family val="2"/>
      <scheme val="minor"/>
    </font>
    <font>
      <sz val="10"/>
      <color theme="0"/>
      <name val="Arial"/>
      <family val="2"/>
    </font>
    <font>
      <sz val="9"/>
      <color theme="1"/>
      <name val="Arial"/>
      <family val="2"/>
    </font>
    <font>
      <sz val="9"/>
      <name val="Arial"/>
      <family val="2"/>
    </font>
    <font>
      <sz val="9"/>
      <color rgb="FF0070C0"/>
      <name val="Arial"/>
      <family val="2"/>
    </font>
    <font>
      <sz val="16"/>
      <color theme="1"/>
      <name val="Sakkal Majalla"/>
    </font>
  </fonts>
  <fills count="2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3" tint="0.79998168889431442"/>
        <bgColor indexed="64"/>
      </patternFill>
    </fill>
    <fill>
      <patternFill patternType="solid">
        <fgColor theme="8"/>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theme="4" tint="0.39997558519241921"/>
        <bgColor indexed="64"/>
      </patternFill>
    </fill>
    <fill>
      <patternFill patternType="solid">
        <fgColor rgb="FF3855A6"/>
        <bgColor indexed="64"/>
      </patternFill>
    </fill>
    <fill>
      <patternFill patternType="solid">
        <fgColor rgb="FFC00000"/>
        <bgColor indexed="64"/>
      </patternFill>
    </fill>
  </fills>
  <borders count="161">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ck">
        <color theme="0"/>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style="thick">
        <color theme="0"/>
      </right>
      <top/>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bottom style="thick">
        <color indexed="64"/>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style="thick">
        <color theme="0"/>
      </left>
      <right/>
      <top style="medium">
        <color indexed="64"/>
      </top>
      <bottom style="medium">
        <color indexed="64"/>
      </bottom>
      <diagonal/>
    </border>
    <border>
      <left style="thin">
        <color indexed="64"/>
      </left>
      <right/>
      <top style="medium">
        <color indexed="64"/>
      </top>
      <bottom/>
      <diagonal/>
    </border>
    <border>
      <left/>
      <right style="dashed">
        <color indexed="64"/>
      </right>
      <top style="medium">
        <color indexed="64"/>
      </top>
      <bottom/>
      <diagonal/>
    </border>
    <border>
      <left/>
      <right/>
      <top/>
      <bottom style="medium">
        <color theme="0"/>
      </bottom>
      <diagonal/>
    </border>
    <border>
      <left/>
      <right/>
      <top style="medium">
        <color theme="0"/>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style="thin">
        <color indexed="64"/>
      </right>
      <top/>
      <bottom style="thin">
        <color indexed="64"/>
      </bottom>
      <diagonal/>
    </border>
    <border>
      <left/>
      <right style="thin">
        <color indexed="64"/>
      </right>
      <top/>
      <bottom/>
      <diagonal/>
    </border>
    <border>
      <left/>
      <right/>
      <top style="thin">
        <color theme="0"/>
      </top>
      <bottom style="thin">
        <color theme="0"/>
      </bottom>
      <diagonal/>
    </border>
    <border>
      <left style="thick">
        <color theme="0"/>
      </left>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right style="dashed">
        <color indexed="64"/>
      </right>
      <top/>
      <bottom style="medium">
        <color indexed="64"/>
      </bottom>
      <diagonal/>
    </border>
    <border>
      <left style="dashed">
        <color indexed="64"/>
      </left>
      <right/>
      <top/>
      <bottom style="medium">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medium">
        <color indexed="64"/>
      </left>
      <right/>
      <top style="thin">
        <color indexed="64"/>
      </top>
      <bottom/>
      <diagonal/>
    </border>
    <border>
      <left/>
      <right style="medium">
        <color indexed="64"/>
      </right>
      <top style="thin">
        <color indexed="64"/>
      </top>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style="thick">
        <color auto="1"/>
      </left>
      <right/>
      <top/>
      <bottom/>
      <diagonal/>
    </border>
    <border>
      <left/>
      <right style="thick">
        <color auto="1"/>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thick">
        <color auto="1"/>
      </left>
      <right/>
      <top/>
      <bottom style="medium">
        <color auto="1"/>
      </bottom>
      <diagonal/>
    </border>
    <border>
      <left/>
      <right style="double">
        <color auto="1"/>
      </right>
      <top/>
      <bottom style="medium">
        <color auto="1"/>
      </bottom>
      <diagonal/>
    </border>
    <border>
      <left/>
      <right style="thick">
        <color auto="1"/>
      </right>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medium">
        <color auto="1"/>
      </top>
      <bottom style="thin">
        <color auto="1"/>
      </bottom>
      <diagonal/>
    </border>
    <border>
      <left/>
      <right style="mediumDashDot">
        <color auto="1"/>
      </right>
      <top style="medium">
        <color auto="1"/>
      </top>
      <bottom style="thin">
        <color auto="1"/>
      </bottom>
      <diagonal/>
    </border>
    <border>
      <left style="mediumDashDot">
        <color indexed="64"/>
      </left>
      <right/>
      <top style="medium">
        <color indexed="64"/>
      </top>
      <bottom style="thin">
        <color indexed="64"/>
      </bottom>
      <diagonal/>
    </border>
    <border>
      <left/>
      <right style="double">
        <color auto="1"/>
      </right>
      <top style="medium">
        <color indexed="64"/>
      </top>
      <bottom style="thin">
        <color indexed="64"/>
      </bottom>
      <diagonal/>
    </border>
    <border>
      <left/>
      <right style="thick">
        <color auto="1"/>
      </right>
      <top style="medium">
        <color indexed="64"/>
      </top>
      <bottom style="thin">
        <color indexed="64"/>
      </bottom>
      <diagonal/>
    </border>
    <border>
      <left style="thin">
        <color indexed="64"/>
      </left>
      <right style="thin">
        <color indexed="64"/>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style="double">
        <color indexed="64"/>
      </bottom>
      <diagonal/>
    </border>
    <border>
      <left style="double">
        <color indexed="64"/>
      </left>
      <right style="thin">
        <color indexed="64"/>
      </right>
      <top style="double">
        <color indexed="64"/>
      </top>
      <bottom style="dashed">
        <color indexed="64"/>
      </bottom>
      <diagonal/>
    </border>
    <border>
      <left style="double">
        <color indexed="64"/>
      </left>
      <right/>
      <top/>
      <bottom/>
      <diagonal/>
    </border>
  </borders>
  <cellStyleXfs count="4">
    <xf numFmtId="0" fontId="0" fillId="0" borderId="0"/>
    <xf numFmtId="0" fontId="11" fillId="0" borderId="0" applyNumberFormat="0" applyFill="0" applyBorder="0" applyAlignment="0" applyProtection="0"/>
    <xf numFmtId="0" fontId="7" fillId="0" borderId="0"/>
    <xf numFmtId="0" fontId="8" fillId="0" borderId="0"/>
  </cellStyleXfs>
  <cellXfs count="572">
    <xf numFmtId="0" fontId="0" fillId="0" borderId="0" xfId="0"/>
    <xf numFmtId="0" fontId="0" fillId="0" borderId="0" xfId="0" applyProtection="1">
      <protection hidden="1"/>
    </xf>
    <xf numFmtId="0" fontId="2" fillId="0" borderId="0" xfId="0" applyFont="1" applyProtection="1">
      <protection hidden="1"/>
    </xf>
    <xf numFmtId="0" fontId="12" fillId="0" borderId="0" xfId="0" applyFont="1" applyProtection="1">
      <protection hidden="1"/>
    </xf>
    <xf numFmtId="0" fontId="13" fillId="0" borderId="0" xfId="0" applyFont="1" applyAlignment="1" applyProtection="1">
      <alignment horizontal="center" vertical="center"/>
      <protection hidden="1"/>
    </xf>
    <xf numFmtId="0" fontId="13" fillId="0" borderId="0" xfId="0" applyFont="1" applyProtection="1">
      <protection hidden="1"/>
    </xf>
    <xf numFmtId="0" fontId="14" fillId="0" borderId="0" xfId="0" applyFont="1" applyProtection="1">
      <protection hidden="1"/>
    </xf>
    <xf numFmtId="0" fontId="13" fillId="0" borderId="0" xfId="0" applyFont="1" applyAlignment="1" applyProtection="1">
      <alignment horizontal="center"/>
      <protection hidden="1"/>
    </xf>
    <xf numFmtId="0" fontId="15" fillId="0" borderId="0" xfId="0" applyFont="1" applyAlignment="1" applyProtection="1">
      <alignment vertical="center"/>
      <protection hidden="1"/>
    </xf>
    <xf numFmtId="0" fontId="15" fillId="0" borderId="0" xfId="0" applyFont="1" applyAlignment="1" applyProtection="1">
      <alignment horizontal="right" vertical="center"/>
      <protection hidden="1"/>
    </xf>
    <xf numFmtId="0" fontId="16" fillId="0" borderId="0" xfId="0" applyFont="1" applyAlignment="1" applyProtection="1">
      <alignment vertical="center"/>
      <protection hidden="1"/>
    </xf>
    <xf numFmtId="0" fontId="17" fillId="0" borderId="0" xfId="1" applyFont="1" applyFill="1" applyBorder="1" applyProtection="1">
      <protection hidden="1"/>
    </xf>
    <xf numFmtId="0" fontId="13" fillId="0" borderId="0" xfId="0" applyFont="1" applyAlignment="1" applyProtection="1">
      <alignment horizontal="center" vertical="center" wrapText="1"/>
      <protection hidden="1"/>
    </xf>
    <xf numFmtId="0" fontId="18" fillId="0" borderId="0" xfId="0" applyFont="1" applyAlignment="1" applyProtection="1">
      <alignment vertic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0" fillId="0" borderId="0" xfId="0" applyFont="1" applyAlignment="1" applyProtection="1">
      <alignment vertical="center" shrinkToFit="1"/>
      <protection hidden="1"/>
    </xf>
    <xf numFmtId="0" fontId="20"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20" fillId="0" borderId="0" xfId="0" applyFont="1" applyAlignment="1" applyProtection="1">
      <alignment horizontal="center"/>
      <protection hidden="1"/>
    </xf>
    <xf numFmtId="0" fontId="21" fillId="0" borderId="0" xfId="0" applyFont="1" applyAlignment="1" applyProtection="1">
      <alignment horizontal="center"/>
      <protection hidden="1"/>
    </xf>
    <xf numFmtId="0" fontId="20" fillId="0" borderId="0" xfId="0" applyFont="1" applyProtection="1">
      <protection hidden="1"/>
    </xf>
    <xf numFmtId="0" fontId="13" fillId="0" borderId="0" xfId="0" applyFont="1" applyAlignment="1" applyProtection="1">
      <alignment horizontal="right"/>
      <protection hidden="1"/>
    </xf>
    <xf numFmtId="0" fontId="22" fillId="0" borderId="0" xfId="0" applyFont="1" applyProtection="1">
      <protection hidden="1"/>
    </xf>
    <xf numFmtId="0" fontId="22" fillId="0" borderId="0" xfId="0" applyFont="1" applyAlignment="1" applyProtection="1">
      <alignment vertical="center" textRotation="90"/>
      <protection hidden="1"/>
    </xf>
    <xf numFmtId="0" fontId="22"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23" fillId="0" borderId="0" xfId="0" applyFont="1" applyAlignment="1" applyProtection="1">
      <alignment shrinkToFit="1"/>
      <protection hidden="1"/>
    </xf>
    <xf numFmtId="0" fontId="24" fillId="0" borderId="0" xfId="0" applyFont="1" applyProtection="1">
      <protection hidden="1"/>
    </xf>
    <xf numFmtId="0" fontId="25" fillId="3" borderId="1" xfId="0" applyFont="1" applyFill="1" applyBorder="1" applyAlignment="1" applyProtection="1">
      <alignment horizontal="center" vertical="center"/>
      <protection hidden="1"/>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3" borderId="1" xfId="0" applyFill="1" applyBorder="1" applyAlignment="1">
      <alignment horizontal="center" vertical="center"/>
    </xf>
    <xf numFmtId="0" fontId="12" fillId="0" borderId="0" xfId="0" applyFont="1"/>
    <xf numFmtId="0" fontId="1"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10" fillId="6" borderId="8" xfId="0" applyFont="1" applyFill="1" applyBorder="1" applyAlignment="1">
      <alignment horizontal="center" vertical="center"/>
    </xf>
    <xf numFmtId="0" fontId="25" fillId="0" borderId="0" xfId="0" applyFont="1" applyAlignment="1" applyProtection="1">
      <alignment horizontal="center" vertical="center"/>
      <protection hidden="1"/>
    </xf>
    <xf numFmtId="0" fontId="3" fillId="5" borderId="0" xfId="0" applyFont="1" applyFill="1" applyAlignment="1" applyProtection="1">
      <alignment horizontal="center" vertical="center"/>
      <protection hidden="1"/>
    </xf>
    <xf numFmtId="0" fontId="26" fillId="0" borderId="29" xfId="0" applyFont="1" applyBorder="1" applyAlignment="1">
      <alignment horizontal="center" vertical="center"/>
    </xf>
    <xf numFmtId="0" fontId="26" fillId="0" borderId="0" xfId="0" applyFont="1" applyAlignment="1">
      <alignment horizontal="center" vertical="center"/>
    </xf>
    <xf numFmtId="0" fontId="0" fillId="0" borderId="30" xfId="0" applyBorder="1" applyAlignment="1">
      <alignment vertical="center"/>
    </xf>
    <xf numFmtId="0" fontId="4" fillId="5" borderId="0" xfId="0" applyFont="1" applyFill="1" applyAlignment="1" applyProtection="1">
      <alignment horizontal="center" vertical="center"/>
      <protection hidden="1"/>
    </xf>
    <xf numFmtId="0" fontId="0" fillId="6" borderId="0" xfId="0" applyFill="1" applyAlignment="1">
      <alignment vertical="center"/>
    </xf>
    <xf numFmtId="0" fontId="0" fillId="0" borderId="0" xfId="0" applyAlignment="1" applyProtection="1">
      <alignment horizontal="center" vertical="center"/>
      <protection hidden="1"/>
    </xf>
    <xf numFmtId="0" fontId="4" fillId="6" borderId="0" xfId="0" applyFont="1" applyFill="1" applyAlignment="1" applyProtection="1">
      <alignment horizontal="center" vertical="center" textRotation="90"/>
      <protection hidden="1"/>
    </xf>
    <xf numFmtId="0" fontId="10" fillId="0" borderId="0" xfId="0" applyFont="1" applyProtection="1">
      <protection hidden="1"/>
    </xf>
    <xf numFmtId="0" fontId="0" fillId="0" borderId="0" xfId="0" applyAlignment="1">
      <alignment horizontal="center" vertical="center"/>
    </xf>
    <xf numFmtId="0" fontId="4" fillId="3" borderId="0" xfId="0" applyFont="1" applyFill="1" applyAlignment="1" applyProtection="1">
      <alignment horizontal="center" vertical="center"/>
      <protection hidden="1"/>
    </xf>
    <xf numFmtId="0" fontId="0" fillId="0" borderId="39" xfId="0" applyBorder="1" applyAlignment="1">
      <alignment vertical="center"/>
    </xf>
    <xf numFmtId="0" fontId="4" fillId="3" borderId="17" xfId="0" applyFont="1" applyFill="1" applyBorder="1" applyAlignment="1" applyProtection="1">
      <alignment vertical="center"/>
      <protection hidden="1"/>
    </xf>
    <xf numFmtId="0" fontId="4" fillId="3" borderId="0" xfId="0" applyFont="1" applyFill="1" applyAlignment="1" applyProtection="1">
      <alignment vertical="center"/>
      <protection hidden="1"/>
    </xf>
    <xf numFmtId="0" fontId="33" fillId="0" borderId="0" xfId="0" applyFont="1" applyAlignment="1">
      <alignment horizontal="center" vertical="center"/>
    </xf>
    <xf numFmtId="0" fontId="30" fillId="0" borderId="0" xfId="0" applyFont="1"/>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2" fillId="0" borderId="0" xfId="0" applyFont="1" applyAlignment="1" applyProtection="1">
      <alignment vertical="center"/>
      <protection hidden="1"/>
    </xf>
    <xf numFmtId="0" fontId="43" fillId="0" borderId="0" xfId="0" applyFont="1"/>
    <xf numFmtId="0" fontId="44" fillId="6" borderId="17" xfId="0" applyFont="1" applyFill="1" applyBorder="1" applyAlignment="1">
      <alignment vertical="center"/>
    </xf>
    <xf numFmtId="0" fontId="10" fillId="0" borderId="30" xfId="0" applyFont="1" applyBorder="1" applyAlignment="1">
      <alignment vertical="center"/>
    </xf>
    <xf numFmtId="0" fontId="3" fillId="0" borderId="0" xfId="0" applyFont="1" applyAlignment="1" applyProtection="1">
      <alignment horizontal="center" vertical="center"/>
      <protection hidden="1"/>
    </xf>
    <xf numFmtId="0" fontId="25" fillId="0" borderId="0" xfId="0" applyFont="1" applyAlignment="1">
      <alignment horizontal="center" vertical="center"/>
    </xf>
    <xf numFmtId="0" fontId="3" fillId="0" borderId="0" xfId="0" applyFont="1" applyAlignment="1" applyProtection="1">
      <alignment horizontal="center" vertical="center" textRotation="90"/>
      <protection hidden="1"/>
    </xf>
    <xf numFmtId="0" fontId="4" fillId="0" borderId="0" xfId="0" applyFont="1" applyAlignment="1" applyProtection="1">
      <alignment horizontal="center" vertical="center" shrinkToFit="1"/>
      <protection hidden="1"/>
    </xf>
    <xf numFmtId="0" fontId="26" fillId="8" borderId="0" xfId="0" applyFont="1" applyFill="1" applyAlignment="1" applyProtection="1">
      <alignment horizontal="center" vertical="center"/>
      <protection hidden="1"/>
    </xf>
    <xf numFmtId="0" fontId="26" fillId="0" borderId="29" xfId="0" applyFont="1" applyBorder="1" applyAlignment="1" applyProtection="1">
      <alignment horizontal="center" vertical="center"/>
      <protection hidden="1"/>
    </xf>
    <xf numFmtId="0" fontId="33" fillId="0" borderId="0" xfId="0" applyFont="1" applyAlignment="1" applyProtection="1">
      <alignment horizontal="center" vertical="center"/>
      <protection hidden="1"/>
    </xf>
    <xf numFmtId="0" fontId="26" fillId="0" borderId="0" xfId="0" applyFont="1" applyAlignment="1" applyProtection="1">
      <alignment horizontal="center" vertical="center"/>
      <protection hidden="1"/>
    </xf>
    <xf numFmtId="0" fontId="22" fillId="6" borderId="57" xfId="0" applyFont="1" applyFill="1" applyBorder="1" applyAlignment="1" applyProtection="1">
      <alignment vertical="center" shrinkToFit="1"/>
      <protection hidden="1"/>
    </xf>
    <xf numFmtId="0" fontId="4" fillId="3" borderId="55" xfId="0" applyFont="1" applyFill="1" applyBorder="1" applyAlignment="1" applyProtection="1">
      <alignment vertical="center"/>
      <protection hidden="1"/>
    </xf>
    <xf numFmtId="0" fontId="4" fillId="3" borderId="56" xfId="0" applyFont="1" applyFill="1" applyBorder="1" applyAlignment="1" applyProtection="1">
      <alignment vertical="center"/>
      <protection hidden="1"/>
    </xf>
    <xf numFmtId="0" fontId="3" fillId="3" borderId="62"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65" xfId="0" applyFont="1" applyFill="1" applyBorder="1" applyAlignment="1" applyProtection="1">
      <alignment horizontal="center" vertical="center"/>
      <protection hidden="1"/>
    </xf>
    <xf numFmtId="0" fontId="3" fillId="3" borderId="66" xfId="0" applyFont="1" applyFill="1" applyBorder="1" applyAlignment="1" applyProtection="1">
      <alignment horizontal="center" vertical="center"/>
      <protection hidden="1"/>
    </xf>
    <xf numFmtId="0" fontId="49" fillId="0" borderId="0" xfId="0" applyFont="1"/>
    <xf numFmtId="0" fontId="52" fillId="0" borderId="0" xfId="0" applyFont="1" applyAlignment="1">
      <alignment horizontal="center"/>
    </xf>
    <xf numFmtId="0" fontId="52" fillId="0" borderId="0" xfId="0" applyFont="1"/>
    <xf numFmtId="0" fontId="55" fillId="12" borderId="82" xfId="1" applyFont="1" applyFill="1" applyBorder="1"/>
    <xf numFmtId="0" fontId="59" fillId="0" borderId="0" xfId="0" applyFont="1"/>
    <xf numFmtId="0" fontId="59" fillId="0" borderId="0" xfId="0" applyFont="1" applyAlignment="1">
      <alignment horizontal="center"/>
    </xf>
    <xf numFmtId="0" fontId="61" fillId="0" borderId="0" xfId="1" applyFont="1" applyFill="1" applyBorder="1" applyAlignment="1">
      <alignment vertical="center" wrapText="1"/>
    </xf>
    <xf numFmtId="0" fontId="61" fillId="0" borderId="0" xfId="1" applyFont="1" applyFill="1" applyAlignment="1"/>
    <xf numFmtId="0" fontId="63" fillId="18" borderId="23" xfId="0" applyFont="1" applyFill="1" applyBorder="1" applyAlignment="1" applyProtection="1">
      <alignment horizontal="center" vertical="center"/>
      <protection locked="0" hidden="1"/>
    </xf>
    <xf numFmtId="0" fontId="25" fillId="18" borderId="3" xfId="0" applyFont="1" applyFill="1" applyBorder="1" applyAlignment="1" applyProtection="1">
      <alignment horizontal="center" vertical="center"/>
      <protection hidden="1"/>
    </xf>
    <xf numFmtId="0" fontId="25" fillId="18" borderId="52" xfId="0" applyFont="1" applyFill="1" applyBorder="1" applyAlignment="1" applyProtection="1">
      <alignment horizontal="center" vertical="center"/>
      <protection hidden="1"/>
    </xf>
    <xf numFmtId="0" fontId="25" fillId="18" borderId="64" xfId="0" applyFont="1" applyFill="1" applyBorder="1" applyAlignment="1" applyProtection="1">
      <alignment horizontal="center" vertical="center"/>
      <protection hidden="1"/>
    </xf>
    <xf numFmtId="0" fontId="0" fillId="18" borderId="3" xfId="0" applyFill="1" applyBorder="1" applyAlignment="1" applyProtection="1">
      <alignment horizontal="center" vertical="center"/>
      <protection hidden="1"/>
    </xf>
    <xf numFmtId="0" fontId="0" fillId="18" borderId="52" xfId="0" applyFill="1" applyBorder="1" applyAlignment="1" applyProtection="1">
      <alignment horizontal="center" vertical="center"/>
      <protection hidden="1"/>
    </xf>
    <xf numFmtId="0" fontId="0" fillId="18" borderId="64" xfId="0" applyFill="1" applyBorder="1" applyAlignment="1" applyProtection="1">
      <alignment horizontal="center" vertical="center"/>
      <protection hidden="1"/>
    </xf>
    <xf numFmtId="0" fontId="30" fillId="11" borderId="0" xfId="0" applyFont="1" applyFill="1"/>
    <xf numFmtId="0" fontId="0" fillId="11" borderId="0" xfId="0" applyFill="1"/>
    <xf numFmtId="0" fontId="26" fillId="11" borderId="0" xfId="0" applyFont="1" applyFill="1"/>
    <xf numFmtId="0" fontId="26" fillId="11" borderId="0" xfId="0" applyFont="1" applyFill="1" applyAlignment="1" applyProtection="1">
      <alignment horizontal="center" vertical="center"/>
      <protection hidden="1"/>
    </xf>
    <xf numFmtId="0" fontId="10" fillId="0" borderId="16" xfId="0" applyFont="1" applyBorder="1" applyAlignment="1">
      <alignment vertical="center"/>
    </xf>
    <xf numFmtId="0" fontId="44" fillId="0" borderId="17" xfId="0" applyFont="1" applyBorder="1" applyAlignment="1">
      <alignment vertical="center"/>
    </xf>
    <xf numFmtId="0" fontId="0" fillId="0" borderId="16" xfId="0" applyBorder="1" applyAlignment="1">
      <alignment vertical="center"/>
    </xf>
    <xf numFmtId="0" fontId="10" fillId="0" borderId="17" xfId="0" applyFont="1" applyBorder="1" applyAlignment="1">
      <alignment vertical="center"/>
    </xf>
    <xf numFmtId="0" fontId="30" fillId="0" borderId="0" xfId="0" applyFont="1" applyProtection="1">
      <protection hidden="1"/>
    </xf>
    <xf numFmtId="0" fontId="0" fillId="0" borderId="0" xfId="0" applyAlignment="1" applyProtection="1">
      <alignment horizontal="center"/>
      <protection hidden="1"/>
    </xf>
    <xf numFmtId="0" fontId="25" fillId="7" borderId="10" xfId="0" applyFont="1" applyFill="1" applyBorder="1" applyAlignment="1">
      <alignment horizontal="center" vertical="center"/>
    </xf>
    <xf numFmtId="0" fontId="25" fillId="4" borderId="4" xfId="0" applyFont="1" applyFill="1" applyBorder="1" applyAlignment="1" applyProtection="1">
      <alignment horizontal="center" vertical="center"/>
      <protection hidden="1"/>
    </xf>
    <xf numFmtId="0" fontId="29" fillId="12" borderId="0" xfId="0" applyFont="1" applyFill="1" applyAlignment="1" applyProtection="1">
      <alignment vertical="center"/>
      <protection hidden="1"/>
    </xf>
    <xf numFmtId="0" fontId="57" fillId="21" borderId="102" xfId="0" applyFont="1" applyFill="1" applyBorder="1" applyAlignment="1" applyProtection="1">
      <alignment vertical="center"/>
      <protection hidden="1"/>
    </xf>
    <xf numFmtId="0" fontId="28" fillId="0" borderId="0" xfId="0" applyFont="1" applyAlignment="1" applyProtection="1">
      <alignment vertical="center"/>
      <protection hidden="1"/>
    </xf>
    <xf numFmtId="165" fontId="27" fillId="0" borderId="94" xfId="0" applyNumberFormat="1" applyFont="1" applyBorder="1" applyAlignment="1" applyProtection="1">
      <alignment vertical="center" shrinkToFit="1"/>
      <protection hidden="1"/>
    </xf>
    <xf numFmtId="0" fontId="0" fillId="0" borderId="94" xfId="0" applyBorder="1" applyProtection="1">
      <protection hidden="1"/>
    </xf>
    <xf numFmtId="0" fontId="64" fillId="0" borderId="94" xfId="0" applyFont="1" applyBorder="1" applyAlignment="1" applyProtection="1">
      <alignment vertical="center"/>
      <protection hidden="1"/>
    </xf>
    <xf numFmtId="165" fontId="67" fillId="0" borderId="94" xfId="0" applyNumberFormat="1" applyFont="1" applyBorder="1" applyAlignment="1" applyProtection="1">
      <alignment vertical="center" shrinkToFit="1"/>
      <protection hidden="1"/>
    </xf>
    <xf numFmtId="165" fontId="68" fillId="0" borderId="94" xfId="0" applyNumberFormat="1" applyFont="1" applyBorder="1" applyAlignment="1" applyProtection="1">
      <alignment vertical="center"/>
      <protection hidden="1"/>
    </xf>
    <xf numFmtId="165" fontId="26" fillId="0" borderId="94" xfId="0" applyNumberFormat="1" applyFont="1" applyBorder="1" applyAlignment="1" applyProtection="1">
      <alignment vertical="center" shrinkToFit="1"/>
      <protection hidden="1"/>
    </xf>
    <xf numFmtId="0" fontId="10" fillId="0" borderId="94" xfId="0" applyFont="1" applyBorder="1" applyAlignment="1" applyProtection="1">
      <alignment vertical="center"/>
      <protection hidden="1"/>
    </xf>
    <xf numFmtId="0" fontId="7" fillId="0" borderId="12" xfId="0" applyFont="1" applyBorder="1" applyAlignment="1" applyProtection="1">
      <alignment vertical="center" shrinkToFit="1"/>
      <protection hidden="1"/>
    </xf>
    <xf numFmtId="0" fontId="83" fillId="6" borderId="94" xfId="0" applyFont="1" applyFill="1" applyBorder="1" applyAlignment="1" applyProtection="1">
      <alignment horizontal="center" vertical="center" shrinkToFit="1"/>
      <protection hidden="1"/>
    </xf>
    <xf numFmtId="0" fontId="85" fillId="11" borderId="94" xfId="0" applyFont="1" applyFill="1" applyBorder="1" applyAlignment="1" applyProtection="1">
      <alignment horizontal="center" vertical="center" shrinkToFit="1"/>
      <protection hidden="1"/>
    </xf>
    <xf numFmtId="0" fontId="86" fillId="11" borderId="94" xfId="0" applyFont="1" applyFill="1" applyBorder="1" applyAlignment="1" applyProtection="1">
      <alignment horizontal="center" vertical="center" shrinkToFit="1"/>
      <protection hidden="1"/>
    </xf>
    <xf numFmtId="0" fontId="87" fillId="6" borderId="94" xfId="1" applyFont="1" applyFill="1" applyBorder="1" applyAlignment="1" applyProtection="1">
      <alignment horizontal="center" vertical="center" shrinkToFit="1"/>
      <protection hidden="1"/>
    </xf>
    <xf numFmtId="0" fontId="81" fillId="11" borderId="94" xfId="0" applyFont="1" applyFill="1" applyBorder="1" applyAlignment="1" applyProtection="1">
      <alignment horizontal="center" vertical="center" shrinkToFit="1"/>
      <protection hidden="1"/>
    </xf>
    <xf numFmtId="0" fontId="88" fillId="6" borderId="94" xfId="0" applyFont="1" applyFill="1" applyBorder="1" applyAlignment="1" applyProtection="1">
      <alignment horizontal="center" vertical="center" shrinkToFit="1"/>
      <protection hidden="1"/>
    </xf>
    <xf numFmtId="49" fontId="69" fillId="3" borderId="94" xfId="0" applyNumberFormat="1" applyFont="1" applyFill="1" applyBorder="1" applyAlignment="1" applyProtection="1">
      <alignment horizontal="center" vertical="center" shrinkToFit="1"/>
      <protection hidden="1"/>
    </xf>
    <xf numFmtId="164" fontId="69" fillId="3" borderId="94" xfId="0" applyNumberFormat="1" applyFont="1" applyFill="1" applyBorder="1" applyAlignment="1" applyProtection="1">
      <alignment horizontal="center" vertical="center" shrinkToFit="1"/>
      <protection hidden="1"/>
    </xf>
    <xf numFmtId="0" fontId="85" fillId="0" borderId="94" xfId="0" applyFont="1" applyBorder="1" applyAlignment="1" applyProtection="1">
      <alignment horizontal="center" vertical="center" shrinkToFit="1"/>
      <protection hidden="1"/>
    </xf>
    <xf numFmtId="14" fontId="70" fillId="0" borderId="94" xfId="0" applyNumberFormat="1" applyFont="1" applyBorder="1" applyAlignment="1" applyProtection="1">
      <alignment horizontal="center" vertical="center" shrinkToFit="1"/>
      <protection hidden="1"/>
    </xf>
    <xf numFmtId="0" fontId="69" fillId="3" borderId="94" xfId="1" applyFont="1" applyFill="1" applyBorder="1" applyAlignment="1" applyProtection="1">
      <alignment vertical="center" shrinkToFit="1"/>
      <protection hidden="1"/>
    </xf>
    <xf numFmtId="0" fontId="0" fillId="3" borderId="1" xfId="0" applyFill="1" applyBorder="1" applyAlignment="1">
      <alignment horizontal="center" vertical="center" shrinkToFit="1"/>
    </xf>
    <xf numFmtId="0" fontId="27" fillId="0" borderId="94" xfId="0" applyFont="1" applyBorder="1" applyAlignment="1" applyProtection="1">
      <alignment vertical="center"/>
      <protection hidden="1"/>
    </xf>
    <xf numFmtId="0" fontId="81" fillId="24" borderId="94" xfId="0" applyFont="1" applyFill="1" applyBorder="1" applyAlignment="1" applyProtection="1">
      <alignment horizontal="center" vertical="center" shrinkToFit="1"/>
      <protection hidden="1"/>
    </xf>
    <xf numFmtId="0" fontId="69" fillId="3" borderId="94" xfId="1" applyFont="1" applyFill="1" applyBorder="1" applyAlignment="1" applyProtection="1">
      <alignment horizontal="center" vertical="center" shrinkToFit="1"/>
      <protection hidden="1"/>
    </xf>
    <xf numFmtId="0" fontId="81" fillId="12" borderId="94" xfId="0" applyFont="1" applyFill="1" applyBorder="1" applyAlignment="1" applyProtection="1">
      <alignment horizontal="center" vertical="center" shrinkToFit="1"/>
      <protection hidden="1"/>
    </xf>
    <xf numFmtId="0" fontId="3" fillId="5" borderId="6" xfId="0" applyFont="1" applyFill="1" applyBorder="1" applyAlignment="1">
      <alignment horizontal="center" vertical="center"/>
    </xf>
    <xf numFmtId="0" fontId="69" fillId="3" borderId="94" xfId="0" applyFont="1" applyFill="1" applyBorder="1" applyAlignment="1" applyProtection="1">
      <alignment horizontal="center" vertical="center" shrinkToFit="1"/>
      <protection hidden="1"/>
    </xf>
    <xf numFmtId="0" fontId="29" fillId="11" borderId="8" xfId="0" applyFont="1" applyFill="1" applyBorder="1" applyAlignment="1">
      <alignment horizontal="center" vertical="center"/>
    </xf>
    <xf numFmtId="0" fontId="7" fillId="3" borderId="12" xfId="0" applyFont="1" applyFill="1" applyBorder="1" applyAlignment="1" applyProtection="1">
      <alignment horizontal="center" vertical="center" shrinkToFit="1"/>
      <protection hidden="1"/>
    </xf>
    <xf numFmtId="0" fontId="75" fillId="0" borderId="12" xfId="0" applyFont="1" applyBorder="1" applyAlignment="1" applyProtection="1">
      <alignment horizontal="center" vertical="center" shrinkToFit="1"/>
      <protection hidden="1"/>
    </xf>
    <xf numFmtId="0" fontId="4" fillId="3" borderId="19" xfId="0" applyFont="1" applyFill="1" applyBorder="1" applyAlignment="1" applyProtection="1">
      <alignment horizontal="center" vertical="center" shrinkToFit="1"/>
      <protection hidden="1"/>
    </xf>
    <xf numFmtId="0" fontId="4" fillId="3" borderId="18" xfId="0" applyFont="1" applyFill="1" applyBorder="1" applyAlignment="1" applyProtection="1">
      <alignment horizontal="center" vertical="center" shrinkToFit="1"/>
      <protection hidden="1"/>
    </xf>
    <xf numFmtId="0" fontId="4" fillId="3" borderId="2" xfId="0" applyFont="1" applyFill="1" applyBorder="1" applyAlignment="1" applyProtection="1">
      <alignment horizontal="center" vertical="center" shrinkToFit="1"/>
      <protection hidden="1"/>
    </xf>
    <xf numFmtId="0" fontId="42" fillId="2" borderId="19" xfId="0" applyFont="1" applyFill="1" applyBorder="1" applyAlignment="1" applyProtection="1">
      <alignment horizontal="center" vertical="center" wrapText="1"/>
      <protection hidden="1"/>
    </xf>
    <xf numFmtId="0" fontId="75" fillId="0" borderId="0" xfId="0" applyFont="1" applyProtection="1">
      <protection hidden="1"/>
    </xf>
    <xf numFmtId="0" fontId="75" fillId="3" borderId="1" xfId="0" applyFont="1" applyFill="1" applyBorder="1" applyAlignment="1" applyProtection="1">
      <alignment horizontal="center" vertical="center"/>
      <protection hidden="1"/>
    </xf>
    <xf numFmtId="0" fontId="75" fillId="24" borderId="0" xfId="0" applyFont="1" applyFill="1" applyAlignment="1" applyProtection="1">
      <alignment horizontal="center" vertical="center"/>
      <protection hidden="1"/>
    </xf>
    <xf numFmtId="0" fontId="75" fillId="24" borderId="0" xfId="0" applyFont="1" applyFill="1" applyProtection="1">
      <protection hidden="1"/>
    </xf>
    <xf numFmtId="0" fontId="74" fillId="0" borderId="29" xfId="0" applyFont="1" applyBorder="1" applyAlignment="1" applyProtection="1">
      <alignment horizontal="center" vertical="center"/>
      <protection hidden="1"/>
    </xf>
    <xf numFmtId="0" fontId="75" fillId="24" borderId="0" xfId="0" applyFont="1" applyFill="1" applyAlignment="1" applyProtection="1">
      <alignment horizontal="center" vertical="center" wrapText="1"/>
      <protection hidden="1"/>
    </xf>
    <xf numFmtId="0" fontId="74"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75" fillId="0" borderId="0" xfId="0" applyFont="1" applyAlignment="1" applyProtection="1">
      <alignment horizontal="center" vertical="center"/>
      <protection hidden="1"/>
    </xf>
    <xf numFmtId="0" fontId="1" fillId="2" borderId="19" xfId="0" applyFont="1" applyFill="1" applyBorder="1" applyAlignment="1" applyProtection="1">
      <alignment horizontal="center" vertical="center" wrapText="1"/>
      <protection hidden="1"/>
    </xf>
    <xf numFmtId="0" fontId="1" fillId="2" borderId="9"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shrinkToFit="1"/>
      <protection hidden="1"/>
    </xf>
    <xf numFmtId="0" fontId="1" fillId="2" borderId="3"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1" fillId="0" borderId="0" xfId="0" applyFont="1" applyAlignment="1" applyProtection="1">
      <alignment vertical="center" shrinkToFit="1"/>
      <protection hidden="1"/>
    </xf>
    <xf numFmtId="0" fontId="1" fillId="0" borderId="0" xfId="0" applyFont="1" applyAlignment="1" applyProtection="1">
      <alignment horizontal="center" vertical="center" shrinkToFit="1"/>
      <protection hidden="1"/>
    </xf>
    <xf numFmtId="0" fontId="90" fillId="0" borderId="0" xfId="0" applyFont="1" applyAlignment="1" applyProtection="1">
      <alignment horizontal="center" vertical="center"/>
      <protection hidden="1"/>
    </xf>
    <xf numFmtId="0" fontId="75" fillId="0" borderId="23" xfId="0" applyFont="1" applyBorder="1" applyAlignment="1" applyProtection="1">
      <alignment horizontal="center" vertical="center"/>
      <protection hidden="1"/>
    </xf>
    <xf numFmtId="0" fontId="75" fillId="0" borderId="52"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75" fillId="0" borderId="0" xfId="0" applyFont="1" applyAlignment="1" applyProtection="1">
      <alignment vertical="center"/>
      <protection hidden="1"/>
    </xf>
    <xf numFmtId="0" fontId="41" fillId="0" borderId="0" xfId="0" applyFont="1" applyAlignment="1" applyProtection="1">
      <alignment horizontal="center" vertical="center"/>
      <protection hidden="1"/>
    </xf>
    <xf numFmtId="0" fontId="75" fillId="0" borderId="0" xfId="0" applyFont="1" applyAlignment="1" applyProtection="1">
      <alignment vertical="center" wrapText="1"/>
      <protection hidden="1"/>
    </xf>
    <xf numFmtId="0" fontId="75" fillId="0" borderId="0" xfId="0" applyFont="1" applyAlignment="1" applyProtection="1">
      <alignment vertical="top" wrapText="1"/>
      <protection hidden="1"/>
    </xf>
    <xf numFmtId="0" fontId="92" fillId="0" borderId="14" xfId="0" applyFont="1" applyBorder="1" applyAlignment="1" applyProtection="1">
      <alignment horizontal="center" vertical="center" shrinkToFit="1"/>
      <protection hidden="1"/>
    </xf>
    <xf numFmtId="0" fontId="92" fillId="0" borderId="12" xfId="0" applyFont="1" applyBorder="1" applyAlignment="1" applyProtection="1">
      <alignment horizontal="right" vertical="center" shrinkToFit="1"/>
      <protection hidden="1"/>
    </xf>
    <xf numFmtId="0" fontId="92" fillId="0" borderId="12" xfId="0" applyFont="1" applyBorder="1" applyAlignment="1" applyProtection="1">
      <alignment horizontal="left" vertical="center" shrinkToFit="1"/>
      <protection hidden="1"/>
    </xf>
    <xf numFmtId="0" fontId="91" fillId="0" borderId="12" xfId="0" applyFont="1" applyBorder="1" applyAlignment="1" applyProtection="1">
      <alignment horizontal="right" vertical="center" shrinkToFit="1"/>
      <protection hidden="1"/>
    </xf>
    <xf numFmtId="0" fontId="91" fillId="0" borderId="13" xfId="0" applyFont="1" applyBorder="1" applyAlignment="1" applyProtection="1">
      <alignment horizontal="right" vertical="center" shrinkToFit="1"/>
      <protection hidden="1"/>
    </xf>
    <xf numFmtId="165" fontId="27" fillId="0" borderId="101" xfId="0" applyNumberFormat="1" applyFont="1" applyBorder="1" applyAlignment="1" applyProtection="1">
      <alignment vertical="center" shrinkToFit="1"/>
      <protection hidden="1"/>
    </xf>
    <xf numFmtId="0" fontId="27" fillId="0" borderId="101" xfId="0" applyFont="1" applyBorder="1" applyAlignment="1" applyProtection="1">
      <alignment vertical="center" shrinkToFit="1"/>
      <protection hidden="1"/>
    </xf>
    <xf numFmtId="0" fontId="14" fillId="24" borderId="0" xfId="0" applyFont="1" applyFill="1" applyProtection="1">
      <protection hidden="1"/>
    </xf>
    <xf numFmtId="0" fontId="7" fillId="0" borderId="18" xfId="0" applyFont="1" applyBorder="1" applyAlignment="1" applyProtection="1">
      <alignment horizontal="center" vertical="center"/>
      <protection hidden="1"/>
    </xf>
    <xf numFmtId="0" fontId="1" fillId="0" borderId="53" xfId="0" applyFont="1" applyBorder="1" applyAlignment="1" applyProtection="1">
      <alignment vertical="center" textRotation="90" shrinkToFit="1"/>
      <protection hidden="1"/>
    </xf>
    <xf numFmtId="0" fontId="1" fillId="0" borderId="53" xfId="0" applyFont="1" applyBorder="1" applyAlignment="1" applyProtection="1">
      <alignment horizontal="center" vertical="top" shrinkToFit="1"/>
      <protection hidden="1"/>
    </xf>
    <xf numFmtId="0" fontId="75" fillId="0" borderId="53" xfId="0" applyFont="1" applyBorder="1" applyAlignment="1" applyProtection="1">
      <alignment horizontal="center" vertical="center" shrinkToFit="1"/>
      <protection hidden="1"/>
    </xf>
    <xf numFmtId="0" fontId="72" fillId="5" borderId="20" xfId="0" applyFont="1" applyFill="1" applyBorder="1" applyAlignment="1" applyProtection="1">
      <alignment horizontal="center" vertical="center" wrapText="1"/>
      <protection locked="0" hidden="1"/>
    </xf>
    <xf numFmtId="0" fontId="72" fillId="0" borderId="60" xfId="0" applyFont="1" applyBorder="1" applyAlignment="1" applyProtection="1">
      <alignment horizontal="center" vertical="center"/>
      <protection hidden="1"/>
    </xf>
    <xf numFmtId="49" fontId="0" fillId="0" borderId="0" xfId="0" applyNumberFormat="1" applyProtection="1">
      <protection hidden="1"/>
    </xf>
    <xf numFmtId="0" fontId="47" fillId="10" borderId="148" xfId="0" applyFont="1" applyFill="1" applyBorder="1" applyAlignment="1" applyProtection="1">
      <alignment horizontal="center" vertical="center"/>
      <protection hidden="1"/>
    </xf>
    <xf numFmtId="49" fontId="47" fillId="10" borderId="148" xfId="0" applyNumberFormat="1" applyFont="1" applyFill="1" applyBorder="1" applyAlignment="1" applyProtection="1">
      <alignment horizontal="center" vertical="center"/>
      <protection hidden="1"/>
    </xf>
    <xf numFmtId="0" fontId="47" fillId="10" borderId="149" xfId="0" applyFont="1" applyFill="1" applyBorder="1" applyAlignment="1" applyProtection="1">
      <alignment horizontal="center" vertical="center"/>
      <protection hidden="1"/>
    </xf>
    <xf numFmtId="49" fontId="89" fillId="5" borderId="150" xfId="0" applyNumberFormat="1" applyFont="1" applyFill="1" applyBorder="1" applyAlignment="1" applyProtection="1">
      <alignment horizontal="center" vertical="center" shrinkToFit="1"/>
      <protection locked="0" hidden="1"/>
    </xf>
    <xf numFmtId="0" fontId="89" fillId="5" borderId="150" xfId="0" applyFont="1" applyFill="1" applyBorder="1" applyAlignment="1" applyProtection="1">
      <alignment horizontal="center" vertical="center" shrinkToFit="1"/>
      <protection locked="0" hidden="1"/>
    </xf>
    <xf numFmtId="0" fontId="89" fillId="5" borderId="151" xfId="0" applyFont="1" applyFill="1" applyBorder="1" applyAlignment="1" applyProtection="1">
      <alignment horizontal="center" vertical="center" shrinkToFit="1"/>
      <protection locked="0" hidden="1"/>
    </xf>
    <xf numFmtId="0" fontId="47" fillId="10" borderId="152" xfId="0" applyFont="1" applyFill="1" applyBorder="1" applyAlignment="1" applyProtection="1">
      <alignment horizontal="center" vertical="center"/>
      <protection hidden="1"/>
    </xf>
    <xf numFmtId="0" fontId="47" fillId="10" borderId="153" xfId="0" applyFont="1" applyFill="1" applyBorder="1" applyAlignment="1" applyProtection="1">
      <alignment horizontal="center" vertical="center"/>
      <protection hidden="1"/>
    </xf>
    <xf numFmtId="0" fontId="47" fillId="10" borderId="154" xfId="0" applyFont="1" applyFill="1" applyBorder="1" applyAlignment="1" applyProtection="1">
      <alignment horizontal="center" vertical="center"/>
      <protection hidden="1"/>
    </xf>
    <xf numFmtId="49" fontId="73" fillId="0" borderId="0" xfId="0" applyNumberFormat="1" applyFont="1" applyAlignment="1" applyProtection="1">
      <alignment shrinkToFit="1"/>
      <protection hidden="1"/>
    </xf>
    <xf numFmtId="0" fontId="89" fillId="5" borderId="156" xfId="0" applyFont="1" applyFill="1" applyBorder="1" applyAlignment="1" applyProtection="1">
      <alignment horizontal="center" vertical="center" shrinkToFit="1"/>
      <protection hidden="1"/>
    </xf>
    <xf numFmtId="0" fontId="0" fillId="0" borderId="0" xfId="0" applyAlignment="1" applyProtection="1">
      <alignment wrapText="1"/>
      <protection hidden="1"/>
    </xf>
    <xf numFmtId="0" fontId="89" fillId="5" borderId="158" xfId="0" applyFont="1" applyFill="1" applyBorder="1" applyAlignment="1" applyProtection="1">
      <alignment horizontal="center" vertical="center" shrinkToFit="1"/>
      <protection locked="0" hidden="1"/>
    </xf>
    <xf numFmtId="0" fontId="47" fillId="10" borderId="159" xfId="0" applyFont="1" applyFill="1" applyBorder="1" applyAlignment="1" applyProtection="1">
      <alignment horizontal="center" vertical="center"/>
      <protection hidden="1"/>
    </xf>
    <xf numFmtId="164" fontId="89" fillId="5" borderId="158" xfId="0" applyNumberFormat="1" applyFont="1" applyFill="1" applyBorder="1" applyAlignment="1" applyProtection="1">
      <alignment horizontal="center" vertical="center" shrinkToFit="1"/>
      <protection locked="0" hidden="1"/>
    </xf>
    <xf numFmtId="0" fontId="89" fillId="5" borderId="155" xfId="0" applyFont="1" applyFill="1" applyBorder="1" applyAlignment="1" applyProtection="1">
      <alignment horizontal="center" vertical="center" shrinkToFit="1"/>
      <protection hidden="1"/>
    </xf>
    <xf numFmtId="0" fontId="89" fillId="5" borderId="157" xfId="0" applyFont="1" applyFill="1" applyBorder="1" applyAlignment="1" applyProtection="1">
      <alignment horizontal="center" vertical="center" shrinkToFit="1"/>
      <protection hidden="1"/>
    </xf>
    <xf numFmtId="164" fontId="89" fillId="5" borderId="155" xfId="0" applyNumberFormat="1" applyFont="1" applyFill="1" applyBorder="1" applyAlignment="1" applyProtection="1">
      <alignment horizontal="center" vertical="center" shrinkToFit="1"/>
      <protection hidden="1"/>
    </xf>
    <xf numFmtId="0" fontId="28" fillId="0" borderId="0" xfId="0" applyFont="1" applyAlignment="1" applyProtection="1">
      <alignment horizontal="center" vertical="center"/>
      <protection hidden="1"/>
    </xf>
    <xf numFmtId="0" fontId="31" fillId="12" borderId="31" xfId="0" applyFont="1" applyFill="1" applyBorder="1" applyAlignment="1" applyProtection="1">
      <alignment horizontal="center" vertical="center"/>
      <protection hidden="1"/>
    </xf>
    <xf numFmtId="0" fontId="31" fillId="12" borderId="32" xfId="0" applyFont="1" applyFill="1" applyBorder="1" applyAlignment="1" applyProtection="1">
      <alignment horizontal="center" vertical="center"/>
      <protection hidden="1"/>
    </xf>
    <xf numFmtId="14" fontId="31" fillId="12" borderId="32" xfId="0" applyNumberFormat="1" applyFont="1" applyFill="1" applyBorder="1" applyAlignment="1" applyProtection="1">
      <alignment horizontal="center" vertical="center"/>
      <protection hidden="1"/>
    </xf>
    <xf numFmtId="0" fontId="27" fillId="0" borderId="29" xfId="0" applyFont="1" applyBorder="1" applyAlignment="1" applyProtection="1">
      <alignment vertical="center"/>
      <protection hidden="1"/>
    </xf>
    <xf numFmtId="0" fontId="32" fillId="12" borderId="31" xfId="0" applyFont="1" applyFill="1" applyBorder="1" applyAlignment="1" applyProtection="1">
      <alignment horizontal="center" vertical="center"/>
      <protection hidden="1"/>
    </xf>
    <xf numFmtId="0" fontId="32" fillId="12" borderId="32" xfId="0" applyFont="1" applyFill="1" applyBorder="1" applyAlignment="1" applyProtection="1">
      <alignment horizontal="center" vertical="center"/>
      <protection hidden="1"/>
    </xf>
    <xf numFmtId="14" fontId="32" fillId="12" borderId="32" xfId="0" applyNumberFormat="1" applyFont="1" applyFill="1" applyBorder="1" applyAlignment="1" applyProtection="1">
      <alignment horizontal="center" vertical="center"/>
      <protection hidden="1"/>
    </xf>
    <xf numFmtId="0" fontId="79" fillId="20" borderId="33" xfId="0" applyFont="1" applyFill="1" applyBorder="1" applyAlignment="1" applyProtection="1">
      <alignment horizontal="center"/>
      <protection hidden="1"/>
    </xf>
    <xf numFmtId="164" fontId="79" fillId="20" borderId="33" xfId="0" applyNumberFormat="1" applyFont="1" applyFill="1" applyBorder="1" applyAlignment="1" applyProtection="1">
      <alignment horizontal="center"/>
      <protection hidden="1"/>
    </xf>
    <xf numFmtId="49" fontId="79" fillId="20" borderId="33" xfId="0" applyNumberFormat="1" applyFont="1" applyFill="1" applyBorder="1" applyAlignment="1" applyProtection="1">
      <alignment horizontal="center"/>
      <protection hidden="1"/>
    </xf>
    <xf numFmtId="0" fontId="79" fillId="20" borderId="34" xfId="0" applyFont="1" applyFill="1" applyBorder="1" applyAlignment="1" applyProtection="1">
      <alignment horizontal="center"/>
      <protection hidden="1"/>
    </xf>
    <xf numFmtId="0" fontId="79" fillId="20" borderId="41" xfId="0" applyFont="1" applyFill="1" applyBorder="1" applyAlignment="1" applyProtection="1">
      <alignment horizontal="center"/>
      <protection hidden="1"/>
    </xf>
    <xf numFmtId="0" fontId="79" fillId="20" borderId="35" xfId="0" applyFont="1" applyFill="1" applyBorder="1" applyAlignment="1" applyProtection="1">
      <alignment horizontal="center"/>
      <protection hidden="1"/>
    </xf>
    <xf numFmtId="0" fontId="79" fillId="20" borderId="140" xfId="0" applyFont="1" applyFill="1" applyBorder="1" applyAlignment="1" applyProtection="1">
      <alignment horizontal="center"/>
      <protection hidden="1"/>
    </xf>
    <xf numFmtId="0" fontId="51" fillId="18" borderId="141" xfId="0" applyFont="1" applyFill="1" applyBorder="1" applyAlignment="1" applyProtection="1">
      <alignment horizontal="center" vertical="center"/>
      <protection hidden="1"/>
    </xf>
    <xf numFmtId="0" fontId="79" fillId="10" borderId="20" xfId="0" applyFont="1" applyFill="1" applyBorder="1" applyAlignment="1" applyProtection="1">
      <alignment horizontal="center" vertical="center"/>
      <protection hidden="1"/>
    </xf>
    <xf numFmtId="0" fontId="51" fillId="18" borderId="20" xfId="0" applyFont="1" applyFill="1" applyBorder="1" applyAlignment="1" applyProtection="1">
      <alignment horizontal="center" vertical="center"/>
      <protection hidden="1"/>
    </xf>
    <xf numFmtId="0" fontId="79" fillId="10" borderId="134" xfId="0" applyFont="1" applyFill="1" applyBorder="1" applyAlignment="1" applyProtection="1">
      <alignment horizontal="center" vertical="center"/>
      <protection hidden="1"/>
    </xf>
    <xf numFmtId="0" fontId="51" fillId="18" borderId="133" xfId="0" applyFont="1" applyFill="1" applyBorder="1" applyAlignment="1" applyProtection="1">
      <alignment horizontal="center" vertical="center"/>
      <protection hidden="1"/>
    </xf>
    <xf numFmtId="0" fontId="79" fillId="10" borderId="142" xfId="0" applyFont="1" applyFill="1" applyBorder="1" applyAlignment="1" applyProtection="1">
      <alignment horizontal="center" vertical="center"/>
      <protection hidden="1"/>
    </xf>
    <xf numFmtId="0" fontId="79" fillId="3" borderId="133" xfId="0" applyFont="1" applyFill="1" applyBorder="1" applyAlignment="1" applyProtection="1">
      <alignment horizontal="center" vertical="center"/>
      <protection hidden="1"/>
    </xf>
    <xf numFmtId="0" fontId="79" fillId="3" borderId="20" xfId="0" applyFont="1" applyFill="1" applyBorder="1" applyAlignment="1" applyProtection="1">
      <alignment horizontal="center" vertical="center"/>
      <protection hidden="1"/>
    </xf>
    <xf numFmtId="1" fontId="79" fillId="3" borderId="134" xfId="0" applyNumberFormat="1" applyFont="1" applyFill="1" applyBorder="1" applyAlignment="1" applyProtection="1">
      <alignment horizontal="center"/>
      <protection hidden="1"/>
    </xf>
    <xf numFmtId="0" fontId="79" fillId="3" borderId="134" xfId="0" applyFont="1" applyFill="1" applyBorder="1" applyAlignment="1" applyProtection="1">
      <alignment horizontal="center"/>
      <protection hidden="1"/>
    </xf>
    <xf numFmtId="0" fontId="79" fillId="3" borderId="133" xfId="0" applyFont="1" applyFill="1" applyBorder="1" applyAlignment="1" applyProtection="1">
      <alignment horizontal="center"/>
      <protection hidden="1"/>
    </xf>
    <xf numFmtId="0" fontId="79" fillId="3" borderId="20" xfId="0" applyFont="1" applyFill="1" applyBorder="1" applyAlignment="1" applyProtection="1">
      <alignment horizontal="center"/>
      <protection hidden="1"/>
    </xf>
    <xf numFmtId="0" fontId="80" fillId="3" borderId="20" xfId="0" applyFont="1" applyFill="1" applyBorder="1" applyAlignment="1" applyProtection="1">
      <alignment horizontal="center"/>
      <protection hidden="1"/>
    </xf>
    <xf numFmtId="0" fontId="79" fillId="3" borderId="20" xfId="0" applyFont="1" applyFill="1" applyBorder="1" applyProtection="1">
      <protection hidden="1"/>
    </xf>
    <xf numFmtId="0" fontId="79" fillId="3" borderId="134" xfId="0" applyFont="1" applyFill="1" applyBorder="1" applyAlignment="1" applyProtection="1">
      <alignment horizontal="center" vertical="center"/>
      <protection hidden="1"/>
    </xf>
    <xf numFmtId="0" fontId="30" fillId="0" borderId="20" xfId="0" applyFont="1" applyBorder="1" applyProtection="1">
      <protection hidden="1"/>
    </xf>
    <xf numFmtId="14" fontId="0" fillId="0" borderId="0" xfId="0" applyNumberFormat="1" applyProtection="1">
      <protection hidden="1"/>
    </xf>
    <xf numFmtId="0" fontId="10" fillId="0" borderId="0" xfId="0" applyFont="1" applyAlignment="1">
      <alignment shrinkToFit="1"/>
    </xf>
    <xf numFmtId="164" fontId="10" fillId="0" borderId="0" xfId="0" applyNumberFormat="1" applyFont="1" applyAlignment="1">
      <alignment shrinkToFit="1"/>
    </xf>
    <xf numFmtId="14" fontId="10" fillId="0" borderId="0" xfId="0" applyNumberFormat="1" applyFont="1" applyAlignment="1">
      <alignment shrinkToFit="1"/>
    </xf>
    <xf numFmtId="0" fontId="65" fillId="10" borderId="59" xfId="0" applyFont="1" applyFill="1" applyBorder="1" applyAlignment="1">
      <alignment horizontal="center" vertical="center" shrinkToFit="1"/>
    </xf>
    <xf numFmtId="0" fontId="10" fillId="0" borderId="0" xfId="0" applyFont="1"/>
    <xf numFmtId="0" fontId="56" fillId="12" borderId="81" xfId="0" applyFont="1" applyFill="1" applyBorder="1" applyAlignment="1">
      <alignment horizontal="right" wrapText="1"/>
    </xf>
    <xf numFmtId="0" fontId="56" fillId="12" borderId="40" xfId="0" applyFont="1" applyFill="1" applyBorder="1" applyAlignment="1">
      <alignment horizontal="right" wrapText="1"/>
    </xf>
    <xf numFmtId="0" fontId="56" fillId="12" borderId="82" xfId="0" applyFont="1" applyFill="1" applyBorder="1" applyAlignment="1">
      <alignment horizontal="right" wrapText="1"/>
    </xf>
    <xf numFmtId="0" fontId="60" fillId="0" borderId="0" xfId="0" applyFont="1" applyAlignment="1">
      <alignment horizontal="center" vertical="center" wrapText="1"/>
    </xf>
    <xf numFmtId="0" fontId="60" fillId="0" borderId="0" xfId="0" applyFont="1" applyAlignment="1">
      <alignment horizontal="center" vertical="center"/>
    </xf>
    <xf numFmtId="0" fontId="56" fillId="12" borderId="58" xfId="0" applyFont="1" applyFill="1" applyBorder="1" applyAlignment="1">
      <alignment horizontal="right" wrapText="1"/>
    </xf>
    <xf numFmtId="0" fontId="56" fillId="12" borderId="0" xfId="0" applyFont="1" applyFill="1" applyAlignment="1">
      <alignment horizontal="right" wrapText="1"/>
    </xf>
    <xf numFmtId="0" fontId="56" fillId="12" borderId="8" xfId="0" applyFont="1" applyFill="1" applyBorder="1" applyAlignment="1">
      <alignment horizontal="right" wrapText="1"/>
    </xf>
    <xf numFmtId="0" fontId="51" fillId="0" borderId="0" xfId="0" applyFont="1" applyAlignment="1">
      <alignment horizontal="right" vertical="center" wrapText="1"/>
    </xf>
    <xf numFmtId="0" fontId="51" fillId="0" borderId="0" xfId="0" applyFont="1" applyAlignment="1">
      <alignment horizontal="center"/>
    </xf>
    <xf numFmtId="0" fontId="56" fillId="12" borderId="81" xfId="0" applyFont="1" applyFill="1" applyBorder="1" applyAlignment="1">
      <alignment horizontal="center"/>
    </xf>
    <xf numFmtId="0" fontId="56" fillId="12" borderId="40" xfId="0" applyFont="1" applyFill="1" applyBorder="1" applyAlignment="1">
      <alignment horizontal="center"/>
    </xf>
    <xf numFmtId="0" fontId="58" fillId="12" borderId="40" xfId="1" applyFont="1" applyFill="1" applyBorder="1" applyAlignment="1">
      <alignment horizontal="center"/>
    </xf>
    <xf numFmtId="0" fontId="58" fillId="12" borderId="82" xfId="1" applyFont="1" applyFill="1" applyBorder="1" applyAlignment="1">
      <alignment horizontal="center"/>
    </xf>
    <xf numFmtId="0" fontId="56" fillId="12" borderId="83" xfId="0" applyFont="1" applyFill="1" applyBorder="1" applyAlignment="1">
      <alignment horizontal="right"/>
    </xf>
    <xf numFmtId="0" fontId="56" fillId="12" borderId="84" xfId="0" applyFont="1" applyFill="1" applyBorder="1" applyAlignment="1">
      <alignment horizontal="right"/>
    </xf>
    <xf numFmtId="0" fontId="56" fillId="12" borderId="85" xfId="0" applyFont="1" applyFill="1" applyBorder="1" applyAlignment="1">
      <alignment horizontal="right"/>
    </xf>
    <xf numFmtId="9" fontId="56" fillId="12" borderId="78" xfId="0" applyNumberFormat="1" applyFont="1" applyFill="1" applyBorder="1" applyAlignment="1">
      <alignment horizontal="right" vertical="center"/>
    </xf>
    <xf numFmtId="0" fontId="56" fillId="12" borderId="86" xfId="0" applyFont="1" applyFill="1" applyBorder="1" applyAlignment="1">
      <alignment horizontal="right" vertical="center"/>
    </xf>
    <xf numFmtId="0" fontId="56" fillId="12" borderId="58" xfId="0" applyFont="1" applyFill="1" applyBorder="1" applyAlignment="1">
      <alignment horizontal="center" vertical="center" wrapText="1"/>
    </xf>
    <xf numFmtId="0" fontId="56" fillId="12" borderId="0" xfId="0" applyFont="1" applyFill="1" applyAlignment="1">
      <alignment horizontal="center" vertical="center" wrapText="1"/>
    </xf>
    <xf numFmtId="0" fontId="56" fillId="12" borderId="57" xfId="0" applyFont="1" applyFill="1" applyBorder="1" applyAlignment="1">
      <alignment horizontal="center" vertical="center" wrapText="1"/>
    </xf>
    <xf numFmtId="0" fontId="56" fillId="12" borderId="77" xfId="0" applyFont="1" applyFill="1" applyBorder="1" applyAlignment="1">
      <alignment horizontal="right" vertical="center" wrapText="1"/>
    </xf>
    <xf numFmtId="0" fontId="56" fillId="12" borderId="78" xfId="0" applyFont="1" applyFill="1" applyBorder="1" applyAlignment="1">
      <alignment horizontal="right" vertical="center" wrapText="1"/>
    </xf>
    <xf numFmtId="9" fontId="56" fillId="12" borderId="78" xfId="0" applyNumberFormat="1" applyFont="1" applyFill="1" applyBorder="1" applyAlignment="1">
      <alignment horizontal="right"/>
    </xf>
    <xf numFmtId="0" fontId="56" fillId="12" borderId="86" xfId="0" applyFont="1" applyFill="1" applyBorder="1" applyAlignment="1">
      <alignment horizontal="right"/>
    </xf>
    <xf numFmtId="0" fontId="56" fillId="12" borderId="78" xfId="0" applyFont="1" applyFill="1" applyBorder="1" applyAlignment="1">
      <alignment horizontal="right"/>
    </xf>
    <xf numFmtId="0" fontId="56" fillId="12" borderId="83" xfId="0" applyFont="1" applyFill="1" applyBorder="1" applyAlignment="1">
      <alignment horizontal="right" vertical="center"/>
    </xf>
    <xf numFmtId="0" fontId="56" fillId="12" borderId="84" xfId="0" applyFont="1" applyFill="1" applyBorder="1" applyAlignment="1">
      <alignment horizontal="right" vertical="center"/>
    </xf>
    <xf numFmtId="0" fontId="56" fillId="12" borderId="85" xfId="0" applyFont="1" applyFill="1" applyBorder="1" applyAlignment="1">
      <alignment horizontal="right" vertical="center"/>
    </xf>
    <xf numFmtId="9" fontId="56" fillId="12" borderId="78" xfId="0" applyNumberFormat="1" applyFont="1" applyFill="1" applyBorder="1" applyAlignment="1">
      <alignment horizontal="right" vertical="center" wrapText="1"/>
    </xf>
    <xf numFmtId="0" fontId="56" fillId="12" borderId="86" xfId="0" applyFont="1" applyFill="1" applyBorder="1" applyAlignment="1">
      <alignment horizontal="right" vertical="center" wrapText="1"/>
    </xf>
    <xf numFmtId="0" fontId="56" fillId="12" borderId="83" xfId="0" applyFont="1" applyFill="1" applyBorder="1" applyAlignment="1">
      <alignment horizontal="right" wrapText="1"/>
    </xf>
    <xf numFmtId="0" fontId="56" fillId="12" borderId="84" xfId="0" applyFont="1" applyFill="1" applyBorder="1" applyAlignment="1">
      <alignment horizontal="right" wrapText="1"/>
    </xf>
    <xf numFmtId="0" fontId="56" fillId="12" borderId="85" xfId="0" applyFont="1" applyFill="1" applyBorder="1" applyAlignment="1">
      <alignment horizontal="right" wrapText="1"/>
    </xf>
    <xf numFmtId="0" fontId="56" fillId="12" borderId="87" xfId="0" applyFont="1" applyFill="1" applyBorder="1" applyAlignment="1">
      <alignment horizontal="right" vertical="center"/>
    </xf>
    <xf numFmtId="0" fontId="56" fillId="12" borderId="88" xfId="0" applyFont="1" applyFill="1" applyBorder="1" applyAlignment="1">
      <alignment horizontal="right" vertical="center"/>
    </xf>
    <xf numFmtId="0" fontId="56" fillId="12" borderId="89" xfId="0" applyFont="1" applyFill="1" applyBorder="1" applyAlignment="1">
      <alignment horizontal="right" vertical="center"/>
    </xf>
    <xf numFmtId="9" fontId="56" fillId="12" borderId="90" xfId="0" applyNumberFormat="1" applyFont="1" applyFill="1" applyBorder="1" applyAlignment="1">
      <alignment horizontal="right" vertical="center"/>
    </xf>
    <xf numFmtId="0" fontId="56" fillId="12" borderId="91" xfId="0" applyFont="1" applyFill="1" applyBorder="1" applyAlignment="1">
      <alignment horizontal="right" vertical="center"/>
    </xf>
    <xf numFmtId="0" fontId="56" fillId="12" borderId="77" xfId="0" applyFont="1" applyFill="1" applyBorder="1" applyAlignment="1">
      <alignment horizontal="right" vertical="center"/>
    </xf>
    <xf numFmtId="0" fontId="56" fillId="12" borderId="78" xfId="0" applyFont="1" applyFill="1" applyBorder="1" applyAlignment="1">
      <alignment horizontal="right" vertical="center"/>
    </xf>
    <xf numFmtId="9" fontId="56" fillId="12" borderId="78" xfId="1" applyNumberFormat="1" applyFont="1" applyFill="1" applyBorder="1" applyAlignment="1">
      <alignment horizontal="right" vertical="center"/>
    </xf>
    <xf numFmtId="0" fontId="56" fillId="12" borderId="86" xfId="1" applyFont="1" applyFill="1" applyBorder="1" applyAlignment="1">
      <alignment horizontal="right" vertical="center"/>
    </xf>
    <xf numFmtId="0" fontId="56" fillId="12" borderId="81" xfId="0" applyFont="1" applyFill="1" applyBorder="1" applyAlignment="1">
      <alignment horizontal="right"/>
    </xf>
    <xf numFmtId="0" fontId="56" fillId="12" borderId="40" xfId="0" applyFont="1" applyFill="1" applyBorder="1" applyAlignment="1">
      <alignment horizontal="right"/>
    </xf>
    <xf numFmtId="0" fontId="56" fillId="12" borderId="82" xfId="0" applyFont="1" applyFill="1" applyBorder="1" applyAlignment="1">
      <alignment horizontal="right"/>
    </xf>
    <xf numFmtId="0" fontId="57" fillId="12" borderId="78" xfId="0" applyFont="1" applyFill="1" applyBorder="1" applyAlignment="1">
      <alignment horizontal="right" vertical="center"/>
    </xf>
    <xf numFmtId="0" fontId="57" fillId="12" borderId="86" xfId="0" applyFont="1" applyFill="1" applyBorder="1" applyAlignment="1">
      <alignment horizontal="right" vertical="center"/>
    </xf>
    <xf numFmtId="0" fontId="55" fillId="12" borderId="81" xfId="1" applyFont="1" applyFill="1" applyBorder="1" applyAlignment="1">
      <alignment horizontal="right"/>
    </xf>
    <xf numFmtId="0" fontId="55" fillId="12" borderId="40" xfId="1" applyFont="1" applyFill="1" applyBorder="1" applyAlignment="1">
      <alignment horizontal="right"/>
    </xf>
    <xf numFmtId="0" fontId="55" fillId="12" borderId="82" xfId="1" applyFont="1" applyFill="1" applyBorder="1" applyAlignment="1">
      <alignment horizontal="right"/>
    </xf>
    <xf numFmtId="0" fontId="50" fillId="0" borderId="0" xfId="0" applyFont="1" applyAlignment="1">
      <alignment horizontal="center"/>
    </xf>
    <xf numFmtId="0" fontId="51" fillId="0" borderId="8" xfId="0" applyFont="1" applyBorder="1" applyAlignment="1">
      <alignment horizontal="right"/>
    </xf>
    <xf numFmtId="0" fontId="53" fillId="12" borderId="70" xfId="0" applyFont="1" applyFill="1" applyBorder="1" applyAlignment="1">
      <alignment horizontal="center" vertical="center"/>
    </xf>
    <xf numFmtId="0" fontId="54" fillId="12" borderId="71" xfId="0" applyFont="1" applyFill="1" applyBorder="1" applyAlignment="1">
      <alignment horizontal="center" vertical="center"/>
    </xf>
    <xf numFmtId="0" fontId="54" fillId="12" borderId="77" xfId="0" applyFont="1" applyFill="1" applyBorder="1" applyAlignment="1">
      <alignment horizontal="center" vertical="center"/>
    </xf>
    <xf numFmtId="0" fontId="54" fillId="12" borderId="78" xfId="0" applyFont="1" applyFill="1" applyBorder="1" applyAlignment="1">
      <alignment horizontal="center" vertical="center"/>
    </xf>
    <xf numFmtId="0" fontId="54" fillId="12" borderId="72" xfId="0" applyFont="1" applyFill="1" applyBorder="1" applyAlignment="1">
      <alignment horizontal="center" vertical="center"/>
    </xf>
    <xf numFmtId="0" fontId="54" fillId="12" borderId="73" xfId="0" applyFont="1" applyFill="1" applyBorder="1" applyAlignment="1">
      <alignment horizontal="center" vertical="center"/>
    </xf>
    <xf numFmtId="0" fontId="54" fillId="12" borderId="79" xfId="0" applyFont="1" applyFill="1" applyBorder="1" applyAlignment="1">
      <alignment horizontal="center" vertical="center"/>
    </xf>
    <xf numFmtId="0" fontId="54" fillId="12" borderId="80" xfId="0" applyFont="1" applyFill="1" applyBorder="1" applyAlignment="1">
      <alignment horizontal="center" vertical="center"/>
    </xf>
    <xf numFmtId="0" fontId="55" fillId="12" borderId="74" xfId="1" applyFont="1" applyFill="1" applyBorder="1" applyAlignment="1">
      <alignment horizontal="right"/>
    </xf>
    <xf numFmtId="0" fontId="55" fillId="12" borderId="75" xfId="1" applyFont="1" applyFill="1" applyBorder="1" applyAlignment="1">
      <alignment horizontal="right"/>
    </xf>
    <xf numFmtId="0" fontId="55" fillId="12" borderId="76" xfId="1" applyFont="1" applyFill="1" applyBorder="1" applyAlignment="1">
      <alignment horizontal="right"/>
    </xf>
    <xf numFmtId="0" fontId="94" fillId="0" borderId="0" xfId="0" applyFont="1" applyAlignment="1" applyProtection="1">
      <alignment horizontal="center" vertical="center"/>
      <protection hidden="1"/>
    </xf>
    <xf numFmtId="0" fontId="94" fillId="0" borderId="60" xfId="0" applyFont="1" applyBorder="1" applyAlignment="1" applyProtection="1">
      <alignment horizontal="center" vertical="center"/>
      <protection hidden="1"/>
    </xf>
    <xf numFmtId="0" fontId="0" fillId="0" borderId="0" xfId="0" applyAlignment="1" applyProtection="1">
      <alignment horizontal="center"/>
      <protection hidden="1"/>
    </xf>
    <xf numFmtId="0" fontId="71" fillId="23" borderId="0" xfId="0" applyFont="1" applyFill="1" applyAlignment="1" applyProtection="1">
      <alignment horizontal="right" vertical="center"/>
      <protection hidden="1"/>
    </xf>
    <xf numFmtId="0" fontId="89" fillId="0" borderId="0" xfId="0" applyFont="1" applyAlignment="1" applyProtection="1">
      <alignment horizontal="right" vertical="center" wrapText="1"/>
      <protection hidden="1"/>
    </xf>
    <xf numFmtId="0" fontId="82" fillId="0" borderId="94" xfId="1" applyFont="1" applyFill="1" applyBorder="1" applyAlignment="1" applyProtection="1">
      <alignment horizontal="right" vertical="center" shrinkToFit="1"/>
      <protection hidden="1"/>
    </xf>
    <xf numFmtId="0" fontId="81" fillId="24" borderId="94" xfId="0" applyFont="1" applyFill="1" applyBorder="1" applyAlignment="1" applyProtection="1">
      <alignment horizontal="center" vertical="center" shrinkToFit="1"/>
      <protection hidden="1"/>
    </xf>
    <xf numFmtId="164" fontId="69" fillId="3" borderId="94" xfId="1" applyNumberFormat="1" applyFont="1" applyFill="1" applyBorder="1" applyAlignment="1" applyProtection="1">
      <alignment horizontal="center" vertical="center" shrinkToFit="1"/>
      <protection hidden="1"/>
    </xf>
    <xf numFmtId="0" fontId="69" fillId="0" borderId="94" xfId="0" applyFont="1" applyBorder="1" applyAlignment="1" applyProtection="1">
      <alignment horizontal="right" vertical="center" shrinkToFit="1"/>
      <protection hidden="1"/>
    </xf>
    <xf numFmtId="0" fontId="69" fillId="3" borderId="94" xfId="0" applyFont="1" applyFill="1" applyBorder="1" applyAlignment="1" applyProtection="1">
      <alignment horizontal="right" vertical="center" shrinkToFit="1"/>
      <protection hidden="1"/>
    </xf>
    <xf numFmtId="0" fontId="81" fillId="12" borderId="94" xfId="0" applyFont="1" applyFill="1" applyBorder="1" applyAlignment="1" applyProtection="1">
      <alignment horizontal="center" vertical="center" shrinkToFit="1"/>
      <protection hidden="1"/>
    </xf>
    <xf numFmtId="0" fontId="84" fillId="3" borderId="94" xfId="1" applyFont="1" applyFill="1" applyBorder="1" applyAlignment="1" applyProtection="1">
      <alignment horizontal="center" vertical="center" shrinkToFit="1"/>
      <protection hidden="1"/>
    </xf>
    <xf numFmtId="0" fontId="69" fillId="3" borderId="94" xfId="1" applyFont="1" applyFill="1" applyBorder="1" applyAlignment="1" applyProtection="1">
      <alignment horizontal="right" vertical="center" shrinkToFit="1"/>
      <protection hidden="1"/>
    </xf>
    <xf numFmtId="0" fontId="69" fillId="3" borderId="94" xfId="1" applyFont="1" applyFill="1" applyBorder="1" applyAlignment="1" applyProtection="1">
      <alignment horizontal="center" vertical="center" shrinkToFit="1"/>
      <protection hidden="1"/>
    </xf>
    <xf numFmtId="0" fontId="69" fillId="3" borderId="94" xfId="1" applyNumberFormat="1" applyFont="1" applyFill="1" applyBorder="1" applyAlignment="1" applyProtection="1">
      <alignment horizontal="center" vertical="center" shrinkToFit="1"/>
      <protection hidden="1"/>
    </xf>
    <xf numFmtId="0" fontId="69" fillId="3" borderId="94" xfId="1" applyFont="1" applyFill="1" applyBorder="1" applyAlignment="1" applyProtection="1">
      <alignment horizontal="center" vertical="center" shrinkToFit="1"/>
      <protection locked="0" hidden="1"/>
    </xf>
    <xf numFmtId="0" fontId="82" fillId="3" borderId="94" xfId="1" applyFont="1" applyFill="1" applyBorder="1" applyAlignment="1" applyProtection="1">
      <alignment horizontal="center" vertical="center" wrapText="1" shrinkToFit="1"/>
      <protection hidden="1"/>
    </xf>
    <xf numFmtId="0" fontId="82" fillId="3" borderId="94" xfId="1" applyFont="1" applyFill="1" applyBorder="1" applyAlignment="1" applyProtection="1">
      <alignment horizontal="center" vertical="center" shrinkToFit="1"/>
      <protection hidden="1"/>
    </xf>
    <xf numFmtId="0" fontId="34" fillId="5" borderId="21" xfId="0" applyFont="1" applyFill="1" applyBorder="1" applyAlignment="1">
      <alignment horizontal="center" vertical="center"/>
    </xf>
    <xf numFmtId="0" fontId="34" fillId="5" borderId="6" xfId="0" applyFont="1" applyFill="1" applyBorder="1" applyAlignment="1">
      <alignment horizontal="center" vertical="center"/>
    </xf>
    <xf numFmtId="0" fontId="34" fillId="5" borderId="27" xfId="0" applyFont="1" applyFill="1" applyBorder="1" applyAlignment="1">
      <alignment horizontal="center" vertical="center"/>
    </xf>
    <xf numFmtId="49" fontId="69" fillId="3" borderId="94" xfId="1" applyNumberFormat="1" applyFont="1" applyFill="1" applyBorder="1" applyAlignment="1" applyProtection="1">
      <alignment horizontal="center" vertical="center" shrinkToFit="1"/>
      <protection hidden="1"/>
    </xf>
    <xf numFmtId="1" fontId="69" fillId="3" borderId="94" xfId="1" applyNumberFormat="1" applyFont="1" applyFill="1" applyBorder="1" applyAlignment="1" applyProtection="1">
      <alignment horizontal="center" vertical="center" shrinkToFit="1"/>
      <protection hidden="1"/>
    </xf>
    <xf numFmtId="0" fontId="81" fillId="25" borderId="94" xfId="0" applyFont="1" applyFill="1" applyBorder="1" applyAlignment="1" applyProtection="1">
      <alignment horizontal="center" vertical="center" shrinkToFit="1"/>
      <protection hidden="1"/>
    </xf>
    <xf numFmtId="0" fontId="69" fillId="0" borderId="94" xfId="1" applyFont="1" applyFill="1" applyBorder="1" applyAlignment="1" applyProtection="1">
      <alignment horizontal="right" vertical="center" shrinkToFit="1"/>
      <protection hidden="1"/>
    </xf>
    <xf numFmtId="0" fontId="26" fillId="0" borderId="94" xfId="0" applyFont="1" applyBorder="1" applyAlignment="1" applyProtection="1">
      <alignment horizontal="center" vertical="center"/>
      <protection hidden="1"/>
    </xf>
    <xf numFmtId="0" fontId="69" fillId="3" borderId="94" xfId="0" applyFont="1" applyFill="1" applyBorder="1" applyAlignment="1" applyProtection="1">
      <alignment horizontal="center" vertical="center" shrinkToFit="1"/>
      <protection hidden="1"/>
    </xf>
    <xf numFmtId="0" fontId="5" fillId="3" borderId="23" xfId="0" applyFont="1" applyFill="1" applyBorder="1" applyAlignment="1" applyProtection="1">
      <alignment horizontal="center" vertical="center" shrinkToFit="1"/>
      <protection hidden="1"/>
    </xf>
    <xf numFmtId="0" fontId="5" fillId="3" borderId="15" xfId="0" applyFont="1" applyFill="1" applyBorder="1" applyAlignment="1" applyProtection="1">
      <alignment horizontal="center" vertical="center" shrinkToFit="1"/>
      <protection hidden="1"/>
    </xf>
    <xf numFmtId="0" fontId="5" fillId="3" borderId="9" xfId="0" applyFont="1" applyFill="1" applyBorder="1" applyAlignment="1" applyProtection="1">
      <alignment horizontal="center" vertical="center" shrinkToFit="1"/>
      <protection hidden="1"/>
    </xf>
    <xf numFmtId="0" fontId="29" fillId="11" borderId="6" xfId="0" applyFont="1" applyFill="1" applyBorder="1" applyAlignment="1">
      <alignment horizontal="center" vertical="center" wrapText="1"/>
    </xf>
    <xf numFmtId="0" fontId="29" fillId="11" borderId="8" xfId="0" applyFont="1" applyFill="1" applyBorder="1" applyAlignment="1">
      <alignment horizontal="center" vertical="center" wrapText="1"/>
    </xf>
    <xf numFmtId="0" fontId="29" fillId="11" borderId="28"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1" xfId="0" applyFont="1" applyFill="1" applyBorder="1" applyAlignment="1">
      <alignment horizontal="center" vertical="center"/>
    </xf>
    <xf numFmtId="0" fontId="29" fillId="11" borderId="7" xfId="0" applyFont="1" applyFill="1" applyBorder="1" applyAlignment="1">
      <alignment horizontal="center" vertical="center"/>
    </xf>
    <xf numFmtId="0" fontId="29" fillId="11" borderId="8" xfId="0" applyFont="1" applyFill="1" applyBorder="1" applyAlignment="1">
      <alignment horizontal="center" vertical="center"/>
    </xf>
    <xf numFmtId="0" fontId="5" fillId="3" borderId="24" xfId="0" applyFont="1" applyFill="1" applyBorder="1" applyAlignment="1" applyProtection="1">
      <alignment horizontal="center" vertical="center" shrinkToFit="1"/>
      <protection hidden="1"/>
    </xf>
    <xf numFmtId="0" fontId="5" fillId="3" borderId="12" xfId="0" applyFont="1" applyFill="1" applyBorder="1" applyAlignment="1" applyProtection="1">
      <alignment horizontal="center" vertical="center" shrinkToFit="1"/>
      <protection hidden="1"/>
    </xf>
    <xf numFmtId="0" fontId="5" fillId="3" borderId="67" xfId="0" applyFont="1" applyFill="1" applyBorder="1" applyAlignment="1" applyProtection="1">
      <alignment horizontal="center" vertical="center" shrinkToFit="1"/>
      <protection hidden="1"/>
    </xf>
    <xf numFmtId="0" fontId="5" fillId="3" borderId="25" xfId="0" applyFont="1" applyFill="1" applyBorder="1" applyAlignment="1" applyProtection="1">
      <alignment horizontal="center" vertical="center" shrinkToFit="1"/>
      <protection hidden="1"/>
    </xf>
    <xf numFmtId="0" fontId="5" fillId="3" borderId="14" xfId="0" applyFont="1" applyFill="1" applyBorder="1" applyAlignment="1" applyProtection="1">
      <alignment horizontal="center" vertical="center" shrinkToFit="1"/>
      <protection hidden="1"/>
    </xf>
    <xf numFmtId="0" fontId="5" fillId="3" borderId="26" xfId="0" applyFont="1" applyFill="1" applyBorder="1" applyAlignment="1" applyProtection="1">
      <alignment horizontal="center" vertical="center" shrinkToFit="1"/>
      <protection hidden="1"/>
    </xf>
    <xf numFmtId="0" fontId="65" fillId="21" borderId="103" xfId="0" applyFont="1" applyFill="1" applyBorder="1" applyAlignment="1" applyProtection="1">
      <alignment horizontal="center" vertical="center"/>
      <protection hidden="1"/>
    </xf>
    <xf numFmtId="0" fontId="65" fillId="21" borderId="0" xfId="0" applyFont="1" applyFill="1" applyAlignment="1" applyProtection="1">
      <alignment horizontal="center" vertical="center"/>
      <protection hidden="1"/>
    </xf>
    <xf numFmtId="0" fontId="29" fillId="11" borderId="6" xfId="0" applyFont="1" applyFill="1" applyBorder="1" applyAlignment="1">
      <alignment horizontal="center" vertical="center"/>
    </xf>
    <xf numFmtId="0" fontId="29" fillId="11" borderId="27" xfId="0" applyFont="1" applyFill="1" applyBorder="1" applyAlignment="1">
      <alignment horizontal="center" vertical="center"/>
    </xf>
    <xf numFmtId="165" fontId="27" fillId="13" borderId="94" xfId="0" applyNumberFormat="1" applyFont="1" applyFill="1" applyBorder="1" applyAlignment="1" applyProtection="1">
      <alignment horizontal="center" vertical="center" shrinkToFit="1"/>
      <protection hidden="1"/>
    </xf>
    <xf numFmtId="0" fontId="37" fillId="11" borderId="17" xfId="1" applyFont="1" applyFill="1" applyBorder="1" applyAlignment="1" applyProtection="1">
      <alignment horizontal="center" vertical="center"/>
    </xf>
    <xf numFmtId="0" fontId="37" fillId="11" borderId="0" xfId="1" applyFont="1" applyFill="1" applyBorder="1" applyAlignment="1" applyProtection="1">
      <alignment horizontal="center" vertical="center"/>
    </xf>
    <xf numFmtId="0" fontId="37" fillId="11" borderId="17" xfId="1" applyFont="1" applyFill="1" applyBorder="1" applyAlignment="1" applyProtection="1">
      <alignment horizontal="center" vertical="center" wrapText="1"/>
    </xf>
    <xf numFmtId="0" fontId="37" fillId="11" borderId="0" xfId="1" applyFont="1" applyFill="1" applyBorder="1" applyAlignment="1" applyProtection="1">
      <alignment horizontal="center" vertical="center" wrapText="1"/>
    </xf>
    <xf numFmtId="0" fontId="5" fillId="3" borderId="68" xfId="0" applyFont="1" applyFill="1" applyBorder="1" applyAlignment="1" applyProtection="1">
      <alignment horizontal="center" vertical="center" shrinkToFit="1"/>
      <protection hidden="1"/>
    </xf>
    <xf numFmtId="0" fontId="5" fillId="3" borderId="22" xfId="0" applyFont="1" applyFill="1" applyBorder="1" applyAlignment="1" applyProtection="1">
      <alignment horizontal="center" vertical="center" shrinkToFit="1"/>
      <protection hidden="1"/>
    </xf>
    <xf numFmtId="0" fontId="5" fillId="3" borderId="69" xfId="0" applyFont="1" applyFill="1" applyBorder="1" applyAlignment="1" applyProtection="1">
      <alignment horizontal="center" vertical="center" shrinkToFit="1"/>
      <protection hidden="1"/>
    </xf>
    <xf numFmtId="0" fontId="29" fillId="11" borderId="54" xfId="0" applyFont="1" applyFill="1" applyBorder="1" applyAlignment="1">
      <alignment horizontal="center" vertical="center"/>
    </xf>
    <xf numFmtId="0" fontId="35" fillId="11" borderId="0" xfId="1" applyFont="1" applyFill="1" applyBorder="1" applyAlignment="1" applyProtection="1">
      <alignment horizontal="center" vertical="center" wrapText="1"/>
    </xf>
    <xf numFmtId="0" fontId="46" fillId="3" borderId="68" xfId="0" applyFont="1" applyFill="1" applyBorder="1" applyAlignment="1" applyProtection="1">
      <alignment horizontal="center" vertical="center" shrinkToFit="1"/>
      <protection hidden="1"/>
    </xf>
    <xf numFmtId="0" fontId="46" fillId="3" borderId="22" xfId="0" applyFont="1" applyFill="1" applyBorder="1" applyAlignment="1" applyProtection="1">
      <alignment horizontal="center" vertical="center" shrinkToFit="1"/>
      <protection hidden="1"/>
    </xf>
    <xf numFmtId="0" fontId="46" fillId="3" borderId="69" xfId="0" applyFont="1" applyFill="1" applyBorder="1" applyAlignment="1" applyProtection="1">
      <alignment horizontal="center" vertical="center" shrinkToFit="1"/>
      <protection hidden="1"/>
    </xf>
    <xf numFmtId="0" fontId="39" fillId="0" borderId="95" xfId="0" applyFont="1" applyBorder="1" applyAlignment="1" applyProtection="1">
      <alignment horizontal="center" vertical="center"/>
      <protection hidden="1"/>
    </xf>
    <xf numFmtId="0" fontId="39" fillId="0" borderId="94" xfId="0" applyFont="1" applyBorder="1" applyAlignment="1" applyProtection="1">
      <alignment horizontal="center" vertical="center"/>
      <protection hidden="1"/>
    </xf>
    <xf numFmtId="0" fontId="40" fillId="17" borderId="94" xfId="0" applyFont="1" applyFill="1" applyBorder="1" applyAlignment="1" applyProtection="1">
      <alignment horizontal="center" vertical="center"/>
      <protection hidden="1"/>
    </xf>
    <xf numFmtId="0" fontId="41" fillId="0" borderId="94" xfId="0" applyFont="1" applyBorder="1" applyAlignment="1" applyProtection="1">
      <alignment horizontal="center" vertical="center"/>
      <protection hidden="1"/>
    </xf>
    <xf numFmtId="0" fontId="65" fillId="11" borderId="99" xfId="0" applyFont="1" applyFill="1" applyBorder="1" applyAlignment="1" applyProtection="1">
      <alignment horizontal="center" vertical="center"/>
      <protection hidden="1"/>
    </xf>
    <xf numFmtId="0" fontId="66" fillId="6" borderId="0" xfId="0" applyFont="1" applyFill="1" applyAlignment="1" applyProtection="1">
      <alignment horizontal="center"/>
      <protection hidden="1"/>
    </xf>
    <xf numFmtId="0" fontId="10" fillId="0" borderId="94" xfId="0" applyFont="1" applyBorder="1" applyAlignment="1" applyProtection="1">
      <alignment horizontal="center" vertical="center"/>
      <protection hidden="1"/>
    </xf>
    <xf numFmtId="0" fontId="62" fillId="0" borderId="94" xfId="0" applyFont="1" applyBorder="1" applyAlignment="1" applyProtection="1">
      <alignment horizontal="center"/>
      <protection hidden="1"/>
    </xf>
    <xf numFmtId="0" fontId="65" fillId="11" borderId="99" xfId="0" applyFont="1" applyFill="1" applyBorder="1" applyAlignment="1" applyProtection="1">
      <alignment horizontal="center" vertical="center" wrapText="1"/>
      <protection hidden="1"/>
    </xf>
    <xf numFmtId="0" fontId="64" fillId="0" borderId="94" xfId="0" applyFont="1" applyBorder="1" applyAlignment="1" applyProtection="1">
      <alignment horizontal="center" vertical="center"/>
      <protection hidden="1"/>
    </xf>
    <xf numFmtId="0" fontId="40" fillId="17" borderId="100" xfId="0" applyFont="1" applyFill="1" applyBorder="1" applyAlignment="1" applyProtection="1">
      <alignment horizontal="center" vertical="center"/>
      <protection hidden="1"/>
    </xf>
    <xf numFmtId="0" fontId="40" fillId="17" borderId="101" xfId="0" applyFont="1" applyFill="1" applyBorder="1" applyAlignment="1" applyProtection="1">
      <alignment horizontal="center" vertical="center"/>
      <protection hidden="1"/>
    </xf>
    <xf numFmtId="0" fontId="29" fillId="12" borderId="0" xfId="0" applyFont="1" applyFill="1" applyAlignment="1" applyProtection="1">
      <alignment horizontal="center" vertical="center"/>
      <protection hidden="1"/>
    </xf>
    <xf numFmtId="0" fontId="57" fillId="21" borderId="102" xfId="0" applyFont="1" applyFill="1" applyBorder="1" applyAlignment="1" applyProtection="1">
      <alignment horizontal="center" vertical="center"/>
      <protection hidden="1"/>
    </xf>
    <xf numFmtId="0" fontId="65" fillId="21" borderId="102" xfId="0" applyFont="1" applyFill="1" applyBorder="1" applyAlignment="1" applyProtection="1">
      <alignment horizontal="center" vertical="center"/>
      <protection hidden="1"/>
    </xf>
    <xf numFmtId="0" fontId="65" fillId="21" borderId="99" xfId="0" applyFont="1" applyFill="1" applyBorder="1" applyAlignment="1" applyProtection="1">
      <alignment horizontal="center" vertical="center"/>
      <protection hidden="1"/>
    </xf>
    <xf numFmtId="0" fontId="27" fillId="13" borderId="100" xfId="0" applyFont="1" applyFill="1" applyBorder="1" applyAlignment="1" applyProtection="1">
      <alignment horizontal="center" vertical="center"/>
      <protection locked="0" hidden="1"/>
    </xf>
    <xf numFmtId="0" fontId="27" fillId="13" borderId="94" xfId="0" applyFont="1" applyFill="1" applyBorder="1" applyAlignment="1" applyProtection="1">
      <alignment horizontal="center" vertical="center"/>
      <protection locked="0" hidden="1"/>
    </xf>
    <xf numFmtId="0" fontId="27" fillId="13" borderId="101" xfId="0" applyFont="1" applyFill="1" applyBorder="1" applyAlignment="1" applyProtection="1">
      <alignment horizontal="center" vertical="center"/>
      <protection locked="0" hidden="1"/>
    </xf>
    <xf numFmtId="0" fontId="45" fillId="22" borderId="100" xfId="0" applyFont="1" applyFill="1" applyBorder="1" applyAlignment="1" applyProtection="1">
      <alignment horizontal="center" vertical="center"/>
      <protection hidden="1"/>
    </xf>
    <xf numFmtId="0" fontId="45" fillId="22" borderId="94" xfId="0" applyFont="1" applyFill="1" applyBorder="1" applyAlignment="1" applyProtection="1">
      <alignment horizontal="center" vertical="center"/>
      <protection hidden="1"/>
    </xf>
    <xf numFmtId="0" fontId="45" fillId="22" borderId="101" xfId="0" applyFont="1" applyFill="1" applyBorder="1" applyAlignment="1" applyProtection="1">
      <alignment horizontal="center" vertical="center"/>
      <protection hidden="1"/>
    </xf>
    <xf numFmtId="165" fontId="26" fillId="13" borderId="100" xfId="0" applyNumberFormat="1" applyFont="1" applyFill="1" applyBorder="1" applyAlignment="1" applyProtection="1">
      <alignment horizontal="center" vertical="center" shrinkToFit="1"/>
      <protection hidden="1"/>
    </xf>
    <xf numFmtId="165" fontId="26" fillId="13" borderId="94" xfId="0" applyNumberFormat="1" applyFont="1" applyFill="1" applyBorder="1" applyAlignment="1" applyProtection="1">
      <alignment horizontal="center" vertical="center" shrinkToFit="1"/>
      <protection hidden="1"/>
    </xf>
    <xf numFmtId="165" fontId="26" fillId="13" borderId="101" xfId="0" applyNumberFormat="1" applyFont="1" applyFill="1" applyBorder="1" applyAlignment="1" applyProtection="1">
      <alignment horizontal="center" vertical="center" shrinkToFit="1"/>
      <protection hidden="1"/>
    </xf>
    <xf numFmtId="165" fontId="27" fillId="13" borderId="100" xfId="0" applyNumberFormat="1" applyFont="1" applyFill="1" applyBorder="1" applyAlignment="1" applyProtection="1">
      <alignment horizontal="center" vertical="center" shrinkToFit="1"/>
      <protection hidden="1"/>
    </xf>
    <xf numFmtId="165" fontId="27" fillId="13" borderId="101" xfId="0" applyNumberFormat="1" applyFont="1" applyFill="1" applyBorder="1" applyAlignment="1" applyProtection="1">
      <alignment horizontal="center" vertical="center" shrinkToFit="1"/>
      <protection hidden="1"/>
    </xf>
    <xf numFmtId="165" fontId="48" fillId="13" borderId="111" xfId="0" applyNumberFormat="1" applyFont="1" applyFill="1" applyBorder="1" applyAlignment="1" applyProtection="1">
      <alignment horizontal="center" vertical="center" shrinkToFit="1"/>
      <protection hidden="1"/>
    </xf>
    <xf numFmtId="165" fontId="48" fillId="13" borderId="112" xfId="0" applyNumberFormat="1" applyFont="1" applyFill="1" applyBorder="1" applyAlignment="1" applyProtection="1">
      <alignment horizontal="center" vertical="center" shrinkToFit="1"/>
      <protection hidden="1"/>
    </xf>
    <xf numFmtId="165" fontId="48" fillId="13" borderId="113" xfId="0" applyNumberFormat="1" applyFont="1" applyFill="1" applyBorder="1" applyAlignment="1" applyProtection="1">
      <alignment horizontal="center" vertical="center" shrinkToFit="1"/>
      <protection hidden="1"/>
    </xf>
    <xf numFmtId="165" fontId="48" fillId="13" borderId="103" xfId="0" applyNumberFormat="1" applyFont="1" applyFill="1" applyBorder="1" applyAlignment="1" applyProtection="1">
      <alignment horizontal="center" vertical="center" shrinkToFit="1"/>
      <protection hidden="1"/>
    </xf>
    <xf numFmtId="165" fontId="48" fillId="13" borderId="0" xfId="0" applyNumberFormat="1" applyFont="1" applyFill="1" applyAlignment="1" applyProtection="1">
      <alignment horizontal="center" vertical="center" shrinkToFit="1"/>
      <protection hidden="1"/>
    </xf>
    <xf numFmtId="165" fontId="48" fillId="13" borderId="114" xfId="0" applyNumberFormat="1" applyFont="1" applyFill="1" applyBorder="1" applyAlignment="1" applyProtection="1">
      <alignment horizontal="center" vertical="center" shrinkToFit="1"/>
      <protection hidden="1"/>
    </xf>
    <xf numFmtId="165" fontId="48" fillId="13" borderId="115" xfId="0" applyNumberFormat="1" applyFont="1" applyFill="1" applyBorder="1" applyAlignment="1" applyProtection="1">
      <alignment horizontal="center" vertical="center" shrinkToFit="1"/>
      <protection hidden="1"/>
    </xf>
    <xf numFmtId="165" fontId="48" fillId="13" borderId="102" xfId="0" applyNumberFormat="1" applyFont="1" applyFill="1" applyBorder="1" applyAlignment="1" applyProtection="1">
      <alignment horizontal="center" vertical="center" shrinkToFit="1"/>
      <protection hidden="1"/>
    </xf>
    <xf numFmtId="165" fontId="48" fillId="13" borderId="116" xfId="0" applyNumberFormat="1" applyFont="1" applyFill="1" applyBorder="1" applyAlignment="1" applyProtection="1">
      <alignment horizontal="center" vertical="center" shrinkToFit="1"/>
      <protection hidden="1"/>
    </xf>
    <xf numFmtId="0" fontId="65" fillId="21" borderId="111" xfId="0" applyFont="1" applyFill="1" applyBorder="1" applyAlignment="1" applyProtection="1">
      <alignment horizontal="center" vertical="center" shrinkToFit="1"/>
      <protection hidden="1"/>
    </xf>
    <xf numFmtId="0" fontId="65" fillId="21" borderId="112" xfId="0" applyFont="1" applyFill="1" applyBorder="1" applyAlignment="1" applyProtection="1">
      <alignment horizontal="center" vertical="center" shrinkToFit="1"/>
      <protection hidden="1"/>
    </xf>
    <xf numFmtId="0" fontId="65" fillId="21" borderId="113" xfId="0" applyFont="1" applyFill="1" applyBorder="1" applyAlignment="1" applyProtection="1">
      <alignment horizontal="center" vertical="center" shrinkToFit="1"/>
      <protection hidden="1"/>
    </xf>
    <xf numFmtId="0" fontId="65" fillId="21" borderId="103" xfId="0" applyFont="1" applyFill="1" applyBorder="1" applyAlignment="1" applyProtection="1">
      <alignment horizontal="center" vertical="center" shrinkToFit="1"/>
      <protection hidden="1"/>
    </xf>
    <xf numFmtId="0" fontId="65" fillId="21" borderId="0" xfId="0" applyFont="1" applyFill="1" applyAlignment="1" applyProtection="1">
      <alignment horizontal="center" vertical="center" shrinkToFit="1"/>
      <protection hidden="1"/>
    </xf>
    <xf numFmtId="0" fontId="65" fillId="21" borderId="114" xfId="0" applyFont="1" applyFill="1" applyBorder="1" applyAlignment="1" applyProtection="1">
      <alignment horizontal="center" vertical="center" shrinkToFit="1"/>
      <protection hidden="1"/>
    </xf>
    <xf numFmtId="0" fontId="65" fillId="21" borderId="115" xfId="0" applyFont="1" applyFill="1" applyBorder="1" applyAlignment="1" applyProtection="1">
      <alignment horizontal="center" vertical="center" shrinkToFit="1"/>
      <protection hidden="1"/>
    </xf>
    <xf numFmtId="0" fontId="65" fillId="21" borderId="102" xfId="0" applyFont="1" applyFill="1" applyBorder="1" applyAlignment="1" applyProtection="1">
      <alignment horizontal="center" vertical="center" shrinkToFit="1"/>
      <protection hidden="1"/>
    </xf>
    <xf numFmtId="0" fontId="65" fillId="21" borderId="116" xfId="0" applyFont="1" applyFill="1" applyBorder="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75" fillId="0" borderId="96" xfId="0" applyFont="1" applyBorder="1" applyAlignment="1" applyProtection="1">
      <alignment horizontal="right" vertical="center" shrinkToFit="1"/>
      <protection hidden="1"/>
    </xf>
    <xf numFmtId="0" fontId="75" fillId="0" borderId="12" xfId="0" applyFont="1" applyBorder="1" applyAlignment="1" applyProtection="1">
      <alignment horizontal="right" vertical="center" shrinkToFit="1"/>
      <protection hidden="1"/>
    </xf>
    <xf numFmtId="165" fontId="75" fillId="3" borderId="12" xfId="0" applyNumberFormat="1" applyFont="1" applyFill="1" applyBorder="1" applyAlignment="1" applyProtection="1">
      <alignment horizontal="right" vertical="center" shrinkToFit="1"/>
      <protection hidden="1"/>
    </xf>
    <xf numFmtId="165" fontId="75" fillId="3" borderId="97" xfId="0" applyNumberFormat="1" applyFont="1" applyFill="1" applyBorder="1" applyAlignment="1" applyProtection="1">
      <alignment horizontal="right" vertical="center" shrinkToFit="1"/>
      <protection hidden="1"/>
    </xf>
    <xf numFmtId="165" fontId="3" fillId="0" borderId="0" xfId="0" applyNumberFormat="1" applyFont="1" applyAlignment="1" applyProtection="1">
      <alignment horizontal="center" vertical="center" shrinkToFit="1"/>
      <protection hidden="1"/>
    </xf>
    <xf numFmtId="0" fontId="3" fillId="0" borderId="0" xfId="0" applyFont="1" applyAlignment="1" applyProtection="1">
      <alignment horizontal="center" vertical="center" shrinkToFit="1"/>
      <protection hidden="1"/>
    </xf>
    <xf numFmtId="0" fontId="6" fillId="0" borderId="0" xfId="0" applyFont="1" applyAlignment="1" applyProtection="1">
      <alignment horizontal="right" vertical="center" shrinkToFit="1"/>
      <protection hidden="1"/>
    </xf>
    <xf numFmtId="0" fontId="6" fillId="0" borderId="0" xfId="0" applyFont="1" applyAlignment="1" applyProtection="1">
      <alignment horizontal="center" shrinkToFit="1"/>
      <protection hidden="1"/>
    </xf>
    <xf numFmtId="0" fontId="3" fillId="0" borderId="0" xfId="0" applyFont="1" applyAlignment="1" applyProtection="1">
      <alignment horizontal="center" shrinkToFit="1"/>
      <protection hidden="1"/>
    </xf>
    <xf numFmtId="0" fontId="6" fillId="0" borderId="0" xfId="0" applyFont="1" applyAlignment="1" applyProtection="1">
      <alignment horizontal="right" shrinkToFit="1"/>
      <protection hidden="1"/>
    </xf>
    <xf numFmtId="0" fontId="75" fillId="3" borderId="12" xfId="0" applyFont="1" applyFill="1" applyBorder="1" applyAlignment="1" applyProtection="1">
      <alignment horizontal="center" vertical="center" shrinkToFit="1"/>
      <protection hidden="1"/>
    </xf>
    <xf numFmtId="0" fontId="75" fillId="3" borderId="97" xfId="0" applyFont="1" applyFill="1" applyBorder="1" applyAlignment="1" applyProtection="1">
      <alignment horizontal="center" vertical="center" shrinkToFit="1"/>
      <protection hidden="1"/>
    </xf>
    <xf numFmtId="165" fontId="74" fillId="20" borderId="12" xfId="0" applyNumberFormat="1" applyFont="1" applyFill="1" applyBorder="1" applyAlignment="1" applyProtection="1">
      <alignment horizontal="right" vertical="center" shrinkToFit="1"/>
      <protection hidden="1"/>
    </xf>
    <xf numFmtId="165" fontId="74" fillId="20" borderId="97" xfId="0" applyNumberFormat="1" applyFont="1" applyFill="1" applyBorder="1" applyAlignment="1" applyProtection="1">
      <alignment horizontal="right" vertical="center" shrinkToFit="1"/>
      <protection hidden="1"/>
    </xf>
    <xf numFmtId="0" fontId="6" fillId="0" borderId="13" xfId="0" applyFont="1" applyBorder="1" applyAlignment="1" applyProtection="1">
      <alignment horizontal="right" vertical="top" shrinkToFit="1"/>
      <protection hidden="1"/>
    </xf>
    <xf numFmtId="0" fontId="1" fillId="0" borderId="53" xfId="0" applyFont="1" applyBorder="1" applyAlignment="1" applyProtection="1">
      <alignment horizontal="center" vertical="top" shrinkToFit="1"/>
      <protection hidden="1"/>
    </xf>
    <xf numFmtId="0" fontId="75" fillId="0" borderId="11" xfId="0" applyFont="1" applyBorder="1" applyAlignment="1" applyProtection="1">
      <alignment horizontal="center" shrinkToFit="1"/>
      <protection hidden="1"/>
    </xf>
    <xf numFmtId="0" fontId="1" fillId="0" borderId="13" xfId="0" applyFont="1" applyBorder="1" applyAlignment="1" applyProtection="1">
      <alignment horizontal="center" vertical="center" shrinkToFit="1"/>
      <protection hidden="1"/>
    </xf>
    <xf numFmtId="0" fontId="1" fillId="0" borderId="1" xfId="0" applyFont="1" applyBorder="1" applyAlignment="1" applyProtection="1">
      <alignment horizontal="right" vertical="center" shrinkToFit="1"/>
      <protection hidden="1"/>
    </xf>
    <xf numFmtId="0" fontId="1" fillId="0" borderId="11" xfId="0" applyFont="1" applyBorder="1" applyAlignment="1" applyProtection="1">
      <alignment horizontal="right" vertical="center" shrinkToFit="1"/>
      <protection hidden="1"/>
    </xf>
    <xf numFmtId="0" fontId="1" fillId="0" borderId="92" xfId="0" applyFont="1" applyBorder="1" applyAlignment="1" applyProtection="1">
      <alignment horizontal="right" vertical="center" shrinkToFit="1"/>
      <protection hidden="1"/>
    </xf>
    <xf numFmtId="0" fontId="74" fillId="20" borderId="61" xfId="0" applyFont="1" applyFill="1" applyBorder="1" applyAlignment="1" applyProtection="1">
      <alignment horizontal="center" vertical="center" shrinkToFit="1"/>
      <protection hidden="1"/>
    </xf>
    <xf numFmtId="0" fontId="74" fillId="20" borderId="13" xfId="0" applyFont="1" applyFill="1" applyBorder="1" applyAlignment="1" applyProtection="1">
      <alignment horizontal="center" vertical="center" shrinkToFit="1"/>
      <protection hidden="1"/>
    </xf>
    <xf numFmtId="0" fontId="75" fillId="24" borderId="120" xfId="0" applyFont="1" applyFill="1" applyBorder="1" applyAlignment="1" applyProtection="1">
      <alignment horizontal="center" vertical="center"/>
      <protection hidden="1"/>
    </xf>
    <xf numFmtId="0" fontId="75" fillId="0" borderId="61" xfId="0" applyFont="1" applyBorder="1" applyAlignment="1" applyProtection="1">
      <alignment horizontal="center" vertical="center" shrinkToFit="1"/>
      <protection hidden="1"/>
    </xf>
    <xf numFmtId="0" fontId="75" fillId="0" borderId="13" xfId="0" applyFont="1" applyBorder="1" applyAlignment="1" applyProtection="1">
      <alignment horizontal="center" vertical="center" shrinkToFit="1"/>
      <protection hidden="1"/>
    </xf>
    <xf numFmtId="165" fontId="7" fillId="3" borderId="13" xfId="0" applyNumberFormat="1" applyFont="1" applyFill="1" applyBorder="1" applyAlignment="1" applyProtection="1">
      <alignment horizontal="center" vertical="center" shrinkToFit="1"/>
      <protection hidden="1"/>
    </xf>
    <xf numFmtId="165" fontId="7" fillId="3" borderId="98" xfId="0" applyNumberFormat="1" applyFont="1" applyFill="1" applyBorder="1" applyAlignment="1" applyProtection="1">
      <alignment horizontal="center" vertical="center" shrinkToFit="1"/>
      <protection hidden="1"/>
    </xf>
    <xf numFmtId="0" fontId="75" fillId="0" borderId="20" xfId="0" applyFont="1" applyBorder="1" applyAlignment="1" applyProtection="1">
      <alignment horizontal="center" vertical="center" shrinkToFit="1"/>
      <protection hidden="1"/>
    </xf>
    <xf numFmtId="0" fontId="75" fillId="0" borderId="60" xfId="0" applyFont="1" applyBorder="1" applyAlignment="1" applyProtection="1">
      <alignment horizontal="center" vertical="center" shrinkToFit="1"/>
      <protection hidden="1"/>
    </xf>
    <xf numFmtId="0" fontId="75" fillId="0" borderId="0" xfId="0" applyFont="1" applyAlignment="1" applyProtection="1">
      <alignment horizontal="center" vertical="center" shrinkToFit="1"/>
      <protection hidden="1"/>
    </xf>
    <xf numFmtId="0" fontId="75" fillId="0" borderId="96" xfId="0" applyFont="1" applyBorder="1" applyAlignment="1" applyProtection="1">
      <alignment horizontal="center" vertical="center" shrinkToFit="1"/>
      <protection hidden="1"/>
    </xf>
    <xf numFmtId="0" fontId="75" fillId="0" borderId="12" xfId="0" applyFont="1" applyBorder="1" applyAlignment="1" applyProtection="1">
      <alignment horizontal="center" vertical="center" shrinkToFit="1"/>
      <protection hidden="1"/>
    </xf>
    <xf numFmtId="0" fontId="76" fillId="6" borderId="61" xfId="0" applyFont="1" applyFill="1" applyBorder="1" applyAlignment="1" applyProtection="1">
      <alignment horizontal="center" shrinkToFit="1"/>
      <protection hidden="1"/>
    </xf>
    <xf numFmtId="0" fontId="76" fillId="6" borderId="13" xfId="0" applyFont="1" applyFill="1" applyBorder="1" applyAlignment="1" applyProtection="1">
      <alignment horizontal="center" shrinkToFit="1"/>
      <protection hidden="1"/>
    </xf>
    <xf numFmtId="0" fontId="76" fillId="6" borderId="98" xfId="0" applyFont="1" applyFill="1" applyBorder="1" applyAlignment="1" applyProtection="1">
      <alignment horizontal="center" shrinkToFit="1"/>
      <protection hidden="1"/>
    </xf>
    <xf numFmtId="0" fontId="76" fillId="6" borderId="60" xfId="0" applyFont="1" applyFill="1" applyBorder="1" applyAlignment="1" applyProtection="1">
      <alignment horizontal="center" vertical="center" shrinkToFit="1"/>
      <protection hidden="1"/>
    </xf>
    <xf numFmtId="0" fontId="76" fillId="6" borderId="0" xfId="0" applyFont="1" applyFill="1" applyAlignment="1" applyProtection="1">
      <alignment horizontal="center" vertical="center" shrinkToFit="1"/>
      <protection hidden="1"/>
    </xf>
    <xf numFmtId="0" fontId="76" fillId="6" borderId="93" xfId="0" applyFont="1" applyFill="1" applyBorder="1" applyAlignment="1" applyProtection="1">
      <alignment horizontal="center" vertical="center" shrinkToFit="1"/>
      <protection hidden="1"/>
    </xf>
    <xf numFmtId="0" fontId="76" fillId="6" borderId="11" xfId="0" applyFont="1" applyFill="1" applyBorder="1" applyAlignment="1" applyProtection="1">
      <alignment horizontal="center" vertical="center" shrinkToFit="1"/>
      <protection hidden="1"/>
    </xf>
    <xf numFmtId="0" fontId="76" fillId="6" borderId="92" xfId="0" applyFont="1" applyFill="1" applyBorder="1" applyAlignment="1" applyProtection="1">
      <alignment horizontal="center" vertical="center" shrinkToFit="1"/>
      <protection hidden="1"/>
    </xf>
    <xf numFmtId="0" fontId="7" fillId="3" borderId="12" xfId="0" applyFont="1" applyFill="1" applyBorder="1" applyAlignment="1" applyProtection="1">
      <alignment horizontal="center" vertical="center" shrinkToFit="1"/>
      <protection hidden="1"/>
    </xf>
    <xf numFmtId="0" fontId="7" fillId="3" borderId="97" xfId="0" applyFont="1" applyFill="1" applyBorder="1" applyAlignment="1" applyProtection="1">
      <alignment horizontal="center" vertical="center" shrinkToFit="1"/>
      <protection hidden="1"/>
    </xf>
    <xf numFmtId="165" fontId="75" fillId="3" borderId="12" xfId="0" applyNumberFormat="1" applyFont="1" applyFill="1" applyBorder="1" applyAlignment="1" applyProtection="1">
      <alignment horizontal="right" shrinkToFit="1"/>
      <protection hidden="1"/>
    </xf>
    <xf numFmtId="165" fontId="75" fillId="3" borderId="97" xfId="0" applyNumberFormat="1" applyFont="1" applyFill="1" applyBorder="1" applyAlignment="1" applyProtection="1">
      <alignment horizontal="right" shrinkToFit="1"/>
      <protection hidden="1"/>
    </xf>
    <xf numFmtId="0" fontId="76" fillId="6" borderId="1" xfId="0" applyFont="1" applyFill="1" applyBorder="1" applyAlignment="1" applyProtection="1">
      <alignment horizontal="center" vertical="center" shrinkToFit="1"/>
      <protection hidden="1"/>
    </xf>
    <xf numFmtId="0" fontId="13" fillId="0" borderId="0" xfId="0" applyFont="1" applyAlignment="1" applyProtection="1">
      <alignment horizontal="right" vertical="center" wrapText="1"/>
      <protection hidden="1"/>
    </xf>
    <xf numFmtId="0" fontId="13" fillId="0" borderId="11" xfId="0" applyFont="1" applyBorder="1" applyAlignment="1" applyProtection="1">
      <alignment horizontal="right" vertical="center" wrapText="1"/>
      <protection hidden="1"/>
    </xf>
    <xf numFmtId="0" fontId="7" fillId="0" borderId="23" xfId="0" applyFont="1" applyBorder="1" applyAlignment="1" applyProtection="1">
      <alignment horizontal="center" vertical="center" shrinkToFit="1"/>
      <protection hidden="1"/>
    </xf>
    <xf numFmtId="0" fontId="7" fillId="0" borderId="96"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164" fontId="75" fillId="3" borderId="12" xfId="0" applyNumberFormat="1" applyFont="1" applyFill="1" applyBorder="1" applyAlignment="1" applyProtection="1">
      <alignment horizontal="center" vertical="center" shrinkToFit="1"/>
      <protection hidden="1"/>
    </xf>
    <xf numFmtId="0" fontId="75" fillId="24" borderId="119" xfId="0" applyFont="1" applyFill="1" applyBorder="1" applyAlignment="1" applyProtection="1">
      <alignment horizontal="right" vertical="center" wrapText="1"/>
      <protection hidden="1"/>
    </xf>
    <xf numFmtId="0" fontId="75" fillId="24" borderId="120" xfId="0" applyFont="1" applyFill="1" applyBorder="1" applyAlignment="1" applyProtection="1">
      <alignment horizontal="right" vertical="center" wrapText="1"/>
      <protection hidden="1"/>
    </xf>
    <xf numFmtId="0" fontId="75" fillId="24" borderId="121" xfId="0" applyFont="1" applyFill="1" applyBorder="1" applyAlignment="1" applyProtection="1">
      <alignment horizontal="right" vertical="center" wrapText="1"/>
      <protection hidden="1"/>
    </xf>
    <xf numFmtId="0" fontId="75" fillId="24" borderId="122" xfId="0" applyFont="1" applyFill="1" applyBorder="1" applyAlignment="1" applyProtection="1">
      <alignment horizontal="right" vertical="center" wrapText="1"/>
      <protection hidden="1"/>
    </xf>
    <xf numFmtId="0" fontId="75" fillId="24" borderId="123" xfId="0" applyFont="1" applyFill="1" applyBorder="1" applyAlignment="1" applyProtection="1">
      <alignment horizontal="right" vertical="center" wrapText="1"/>
      <protection hidden="1"/>
    </xf>
    <xf numFmtId="0" fontId="75" fillId="24" borderId="124" xfId="0" applyFont="1" applyFill="1" applyBorder="1" applyAlignment="1" applyProtection="1">
      <alignment horizontal="right" vertical="center" wrapText="1"/>
      <protection hidden="1"/>
    </xf>
    <xf numFmtId="0" fontId="91" fillId="3" borderId="12" xfId="0" applyFont="1" applyFill="1" applyBorder="1" applyAlignment="1" applyProtection="1">
      <alignment horizontal="center" vertical="center" shrinkToFit="1"/>
      <protection hidden="1"/>
    </xf>
    <xf numFmtId="0" fontId="91" fillId="0" borderId="12" xfId="0" applyFont="1" applyBorder="1" applyAlignment="1" applyProtection="1">
      <alignment horizontal="right" vertical="center" shrinkToFit="1"/>
      <protection hidden="1"/>
    </xf>
    <xf numFmtId="0" fontId="92" fillId="3" borderId="12" xfId="0" applyFont="1" applyFill="1" applyBorder="1" applyAlignment="1" applyProtection="1">
      <alignment horizontal="center" vertical="center" shrinkToFit="1"/>
      <protection hidden="1"/>
    </xf>
    <xf numFmtId="164" fontId="91" fillId="3" borderId="12" xfId="0" applyNumberFormat="1" applyFont="1" applyFill="1" applyBorder="1" applyAlignment="1" applyProtection="1">
      <alignment horizontal="center" vertical="center" shrinkToFit="1"/>
      <protection hidden="1"/>
    </xf>
    <xf numFmtId="22" fontId="74" fillId="0" borderId="51" xfId="0" applyNumberFormat="1" applyFont="1" applyBorder="1" applyAlignment="1" applyProtection="1">
      <alignment horizontal="center" vertical="center" readingOrder="2"/>
      <protection hidden="1"/>
    </xf>
    <xf numFmtId="0" fontId="92" fillId="0" borderId="104" xfId="0" applyFont="1" applyBorder="1" applyAlignment="1" applyProtection="1">
      <alignment horizontal="right" vertical="center" shrinkToFit="1"/>
      <protection hidden="1"/>
    </xf>
    <xf numFmtId="0" fontId="92" fillId="0" borderId="14" xfId="0" applyFont="1" applyBorder="1" applyAlignment="1" applyProtection="1">
      <alignment horizontal="right" vertical="center" shrinkToFit="1"/>
      <protection hidden="1"/>
    </xf>
    <xf numFmtId="0" fontId="93" fillId="3" borderId="14" xfId="1" applyNumberFormat="1" applyFont="1" applyFill="1" applyBorder="1" applyAlignment="1" applyProtection="1">
      <alignment horizontal="center" vertical="center" shrinkToFit="1"/>
      <protection hidden="1"/>
    </xf>
    <xf numFmtId="0" fontId="92" fillId="0" borderId="14" xfId="0" applyFont="1" applyBorder="1" applyAlignment="1" applyProtection="1">
      <alignment horizontal="center" vertical="center" shrinkToFit="1"/>
      <protection hidden="1"/>
    </xf>
    <xf numFmtId="0" fontId="91" fillId="3" borderId="14" xfId="0" applyFont="1" applyFill="1" applyBorder="1" applyAlignment="1" applyProtection="1">
      <alignment horizontal="center" vertical="center" shrinkToFit="1"/>
      <protection hidden="1"/>
    </xf>
    <xf numFmtId="0" fontId="92" fillId="3" borderId="14" xfId="0" applyFont="1" applyFill="1" applyBorder="1" applyAlignment="1" applyProtection="1">
      <alignment horizontal="center" vertical="center" shrinkToFit="1"/>
      <protection hidden="1"/>
    </xf>
    <xf numFmtId="0" fontId="92" fillId="0" borderId="106" xfId="0" applyFont="1" applyBorder="1" applyAlignment="1" applyProtection="1">
      <alignment horizontal="right" vertical="center" shrinkToFit="1"/>
      <protection hidden="1"/>
    </xf>
    <xf numFmtId="0" fontId="92" fillId="0" borderId="12" xfId="0" applyFont="1" applyBorder="1" applyAlignment="1" applyProtection="1">
      <alignment horizontal="right" vertical="center" shrinkToFit="1"/>
      <protection hidden="1"/>
    </xf>
    <xf numFmtId="0" fontId="74" fillId="0" borderId="51" xfId="0" applyFont="1" applyBorder="1" applyAlignment="1" applyProtection="1">
      <alignment horizontal="center" vertical="center" readingOrder="2"/>
      <protection hidden="1"/>
    </xf>
    <xf numFmtId="0" fontId="92" fillId="3" borderId="105" xfId="0" applyFont="1" applyFill="1" applyBorder="1" applyAlignment="1" applyProtection="1">
      <alignment horizontal="center" vertical="center" shrinkToFit="1"/>
      <protection hidden="1"/>
    </xf>
    <xf numFmtId="0" fontId="91" fillId="0" borderId="12" xfId="0" applyFont="1" applyBorder="1" applyAlignment="1" applyProtection="1">
      <alignment horizontal="left" vertical="center" shrinkToFit="1"/>
      <protection hidden="1"/>
    </xf>
    <xf numFmtId="0" fontId="13" fillId="14" borderId="5" xfId="0" applyFont="1" applyFill="1" applyBorder="1" applyAlignment="1" applyProtection="1">
      <alignment horizontal="right" vertical="center" wrapText="1"/>
      <protection hidden="1"/>
    </xf>
    <xf numFmtId="0" fontId="13" fillId="14" borderId="0" xfId="0" applyFont="1" applyFill="1" applyAlignment="1" applyProtection="1">
      <alignment horizontal="right" vertical="center" wrapText="1"/>
      <protection hidden="1"/>
    </xf>
    <xf numFmtId="0" fontId="91" fillId="3" borderId="107" xfId="0" applyFont="1" applyFill="1" applyBorder="1" applyAlignment="1" applyProtection="1">
      <alignment horizontal="center" vertical="center" shrinkToFit="1"/>
      <protection hidden="1"/>
    </xf>
    <xf numFmtId="0" fontId="91" fillId="0" borderId="117" xfId="0" applyFont="1" applyBorder="1" applyAlignment="1" applyProtection="1">
      <alignment horizontal="right" vertical="center" shrinkToFit="1"/>
      <protection hidden="1"/>
    </xf>
    <xf numFmtId="0" fontId="91" fillId="0" borderId="13" xfId="0" applyFont="1" applyBorder="1" applyAlignment="1" applyProtection="1">
      <alignment horizontal="right" vertical="center" shrinkToFit="1"/>
      <protection hidden="1"/>
    </xf>
    <xf numFmtId="0" fontId="91" fillId="0" borderId="106" xfId="0" applyFont="1" applyBorder="1" applyAlignment="1" applyProtection="1">
      <alignment horizontal="right" vertical="center" shrinkToFit="1"/>
      <protection hidden="1"/>
    </xf>
    <xf numFmtId="49" fontId="92" fillId="3" borderId="13" xfId="0" applyNumberFormat="1" applyFont="1" applyFill="1" applyBorder="1" applyAlignment="1" applyProtection="1">
      <alignment horizontal="center" vertical="center" shrinkToFit="1"/>
      <protection hidden="1"/>
    </xf>
    <xf numFmtId="0" fontId="92" fillId="3" borderId="13" xfId="0" applyFont="1" applyFill="1" applyBorder="1" applyAlignment="1" applyProtection="1">
      <alignment horizontal="center" vertical="center" shrinkToFit="1"/>
      <protection hidden="1"/>
    </xf>
    <xf numFmtId="49" fontId="91" fillId="3" borderId="13" xfId="0" applyNumberFormat="1" applyFont="1" applyFill="1" applyBorder="1" applyAlignment="1" applyProtection="1">
      <alignment horizontal="center" vertical="center" shrinkToFit="1"/>
      <protection hidden="1"/>
    </xf>
    <xf numFmtId="0" fontId="91" fillId="3" borderId="13" xfId="0" applyFont="1" applyFill="1" applyBorder="1" applyAlignment="1" applyProtection="1">
      <alignment horizontal="center" vertical="center" shrinkToFit="1"/>
      <protection hidden="1"/>
    </xf>
    <xf numFmtId="0" fontId="92" fillId="3" borderId="118" xfId="0" applyFont="1" applyFill="1" applyBorder="1" applyAlignment="1" applyProtection="1">
      <alignment horizontal="center" vertical="center" shrinkToFit="1"/>
      <protection hidden="1"/>
    </xf>
    <xf numFmtId="0" fontId="92" fillId="0" borderId="12" xfId="0" applyFont="1" applyBorder="1" applyAlignment="1" applyProtection="1">
      <alignment horizontal="left" vertical="center" shrinkToFit="1"/>
      <protection hidden="1"/>
    </xf>
    <xf numFmtId="0" fontId="92" fillId="0" borderId="107" xfId="0" applyFont="1" applyBorder="1" applyAlignment="1" applyProtection="1">
      <alignment horizontal="left" vertical="center" shrinkToFit="1"/>
      <protection hidden="1"/>
    </xf>
    <xf numFmtId="0" fontId="91" fillId="0" borderId="107" xfId="0" applyFont="1" applyBorder="1" applyAlignment="1" applyProtection="1">
      <alignment horizontal="left" vertical="center" shrinkToFit="1"/>
      <protection hidden="1"/>
    </xf>
    <xf numFmtId="0" fontId="7" fillId="0" borderId="96" xfId="0" applyFont="1" applyBorder="1" applyAlignment="1" applyProtection="1">
      <alignment horizontal="right" vertical="center" shrinkToFit="1"/>
      <protection hidden="1"/>
    </xf>
    <xf numFmtId="0" fontId="7" fillId="0" borderId="12" xfId="0" applyFont="1" applyBorder="1" applyAlignment="1" applyProtection="1">
      <alignment horizontal="right" vertical="center" shrinkToFit="1"/>
      <protection hidden="1"/>
    </xf>
    <xf numFmtId="0" fontId="74" fillId="3" borderId="12" xfId="0" applyFont="1" applyFill="1" applyBorder="1" applyAlignment="1" applyProtection="1">
      <alignment horizontal="right" vertical="center" shrinkToFit="1"/>
      <protection hidden="1"/>
    </xf>
    <xf numFmtId="0" fontId="74" fillId="3" borderId="97" xfId="0" applyFont="1" applyFill="1" applyBorder="1" applyAlignment="1" applyProtection="1">
      <alignment horizontal="right" vertical="center" shrinkToFit="1"/>
      <protection hidden="1"/>
    </xf>
    <xf numFmtId="0" fontId="75" fillId="0" borderId="12" xfId="0" applyFont="1" applyBorder="1" applyAlignment="1" applyProtection="1">
      <alignment horizontal="center" shrinkToFit="1"/>
      <protection hidden="1"/>
    </xf>
    <xf numFmtId="0" fontId="75" fillId="0" borderId="97" xfId="0" applyFont="1" applyBorder="1" applyAlignment="1" applyProtection="1">
      <alignment horizontal="center" shrinkToFit="1"/>
      <protection hidden="1"/>
    </xf>
    <xf numFmtId="0" fontId="1" fillId="2" borderId="25" xfId="0" applyFont="1" applyFill="1" applyBorder="1" applyAlignment="1" applyProtection="1">
      <alignment horizontal="center" vertical="center"/>
      <protection hidden="1"/>
    </xf>
    <xf numFmtId="0" fontId="1" fillId="2" borderId="14" xfId="0" applyFont="1" applyFill="1" applyBorder="1" applyAlignment="1" applyProtection="1">
      <alignment horizontal="center" vertical="center"/>
      <protection hidden="1"/>
    </xf>
    <xf numFmtId="0" fontId="1" fillId="2" borderId="26" xfId="0" applyFont="1" applyFill="1" applyBorder="1" applyAlignment="1" applyProtection="1">
      <alignment horizontal="center" vertical="center"/>
      <protection hidden="1"/>
    </xf>
    <xf numFmtId="0" fontId="48" fillId="10" borderId="160" xfId="0" applyFont="1" applyFill="1" applyBorder="1" applyAlignment="1" applyProtection="1">
      <alignment horizontal="center" vertical="center" wrapText="1"/>
      <protection hidden="1"/>
    </xf>
    <xf numFmtId="0" fontId="48" fillId="10" borderId="0" xfId="0" applyFont="1" applyFill="1" applyAlignment="1" applyProtection="1">
      <alignment horizontal="center" vertical="center" wrapText="1"/>
      <protection hidden="1"/>
    </xf>
    <xf numFmtId="0" fontId="27" fillId="0" borderId="29" xfId="0" applyFont="1" applyBorder="1" applyAlignment="1" applyProtection="1">
      <alignment horizontal="center" vertical="center"/>
      <protection hidden="1"/>
    </xf>
    <xf numFmtId="0" fontId="77" fillId="6" borderId="145" xfId="0" applyFont="1" applyFill="1" applyBorder="1" applyAlignment="1" applyProtection="1">
      <alignment horizontal="center" vertical="center"/>
      <protection hidden="1"/>
    </xf>
    <xf numFmtId="0" fontId="77" fillId="6" borderId="144" xfId="0" applyFont="1" applyFill="1" applyBorder="1" applyAlignment="1" applyProtection="1">
      <alignment horizontal="center" vertical="center"/>
      <protection hidden="1"/>
    </xf>
    <xf numFmtId="0" fontId="77" fillId="3" borderId="110" xfId="0" applyFont="1" applyFill="1" applyBorder="1" applyAlignment="1" applyProtection="1">
      <alignment horizontal="center" vertical="center" textRotation="90" wrapText="1"/>
      <protection hidden="1"/>
    </xf>
    <xf numFmtId="0" fontId="77" fillId="3" borderId="109" xfId="0" applyFont="1" applyFill="1" applyBorder="1" applyAlignment="1" applyProtection="1">
      <alignment horizontal="center" vertical="center" textRotation="90" wrapText="1"/>
      <protection hidden="1"/>
    </xf>
    <xf numFmtId="0" fontId="77" fillId="3" borderId="136" xfId="0" applyFont="1" applyFill="1" applyBorder="1" applyAlignment="1" applyProtection="1">
      <alignment horizontal="center" vertical="center" textRotation="90" wrapText="1"/>
      <protection hidden="1"/>
    </xf>
    <xf numFmtId="0" fontId="77" fillId="3" borderId="8" xfId="0" applyFont="1" applyFill="1" applyBorder="1" applyAlignment="1" applyProtection="1">
      <alignment horizontal="center" vertical="center" textRotation="90" wrapText="1"/>
      <protection hidden="1"/>
    </xf>
    <xf numFmtId="0" fontId="77" fillId="6" borderId="146" xfId="0" applyFont="1" applyFill="1" applyBorder="1" applyAlignment="1" applyProtection="1">
      <alignment horizontal="center" vertical="center"/>
      <protection hidden="1"/>
    </xf>
    <xf numFmtId="0" fontId="77" fillId="3" borderId="137" xfId="0" applyFont="1" applyFill="1" applyBorder="1" applyAlignment="1" applyProtection="1">
      <alignment horizontal="center" vertical="center" textRotation="90" wrapText="1"/>
      <protection hidden="1"/>
    </xf>
    <xf numFmtId="0" fontId="31" fillId="15" borderId="0" xfId="0" applyFont="1" applyFill="1" applyAlignment="1" applyProtection="1">
      <alignment horizontal="center" vertical="center"/>
      <protection hidden="1"/>
    </xf>
    <xf numFmtId="0" fontId="31" fillId="15" borderId="29" xfId="0" applyFont="1" applyFill="1" applyBorder="1" applyAlignment="1" applyProtection="1">
      <alignment horizontal="center" vertical="center"/>
      <protection hidden="1"/>
    </xf>
    <xf numFmtId="0" fontId="31" fillId="11" borderId="125" xfId="0" applyFont="1" applyFill="1" applyBorder="1" applyAlignment="1" applyProtection="1">
      <alignment horizontal="center" vertical="center"/>
      <protection hidden="1"/>
    </xf>
    <xf numFmtId="0" fontId="31" fillId="11" borderId="0" xfId="0" applyFont="1" applyFill="1" applyAlignment="1" applyProtection="1">
      <alignment horizontal="center" vertical="center"/>
      <protection hidden="1"/>
    </xf>
    <xf numFmtId="0" fontId="31" fillId="11" borderId="126" xfId="0" applyFont="1" applyFill="1" applyBorder="1" applyAlignment="1" applyProtection="1">
      <alignment horizontal="center" vertical="center"/>
      <protection hidden="1"/>
    </xf>
    <xf numFmtId="0" fontId="28" fillId="23" borderId="125" xfId="0" applyFont="1" applyFill="1" applyBorder="1" applyAlignment="1" applyProtection="1">
      <alignment horizontal="center" vertical="center"/>
      <protection hidden="1"/>
    </xf>
    <xf numFmtId="0" fontId="28" fillId="23" borderId="0" xfId="0" applyFont="1" applyFill="1" applyAlignment="1" applyProtection="1">
      <alignment horizontal="center" vertical="center"/>
      <protection hidden="1"/>
    </xf>
    <xf numFmtId="0" fontId="28" fillId="23" borderId="108" xfId="0" applyFont="1" applyFill="1" applyBorder="1" applyAlignment="1" applyProtection="1">
      <alignment horizontal="center" vertical="center"/>
      <protection hidden="1"/>
    </xf>
    <xf numFmtId="0" fontId="28" fillId="23" borderId="126" xfId="0" applyFont="1" applyFill="1" applyBorder="1" applyAlignment="1" applyProtection="1">
      <alignment horizontal="center" vertical="center"/>
      <protection hidden="1"/>
    </xf>
    <xf numFmtId="0" fontId="28" fillId="16" borderId="32" xfId="0" applyFont="1" applyFill="1" applyBorder="1" applyAlignment="1" applyProtection="1">
      <alignment horizontal="center" vertical="center"/>
      <protection hidden="1"/>
    </xf>
    <xf numFmtId="0" fontId="28" fillId="16" borderId="36" xfId="0" applyFont="1" applyFill="1" applyBorder="1" applyAlignment="1" applyProtection="1">
      <alignment horizontal="center" vertical="center"/>
      <protection hidden="1"/>
    </xf>
    <xf numFmtId="0" fontId="77" fillId="6" borderId="14" xfId="0" applyFont="1" applyFill="1" applyBorder="1" applyAlignment="1" applyProtection="1">
      <alignment horizontal="center" vertical="center"/>
      <protection hidden="1"/>
    </xf>
    <xf numFmtId="0" fontId="28" fillId="16" borderId="37" xfId="0" applyFont="1" applyFill="1" applyBorder="1" applyAlignment="1" applyProtection="1">
      <alignment horizontal="center" vertical="center"/>
      <protection hidden="1"/>
    </xf>
    <xf numFmtId="0" fontId="28" fillId="16" borderId="38" xfId="0" applyFont="1" applyFill="1" applyBorder="1" applyAlignment="1" applyProtection="1">
      <alignment horizontal="center" vertical="center"/>
      <protection hidden="1"/>
    </xf>
    <xf numFmtId="0" fontId="77" fillId="6" borderId="143" xfId="0" applyFont="1" applyFill="1" applyBorder="1" applyAlignment="1" applyProtection="1">
      <alignment horizontal="center" vertical="center"/>
      <protection hidden="1"/>
    </xf>
    <xf numFmtId="0" fontId="77" fillId="3" borderId="135" xfId="0" applyFont="1" applyFill="1" applyBorder="1" applyAlignment="1" applyProtection="1">
      <alignment horizontal="center" vertical="center" textRotation="90" wrapText="1"/>
      <protection hidden="1"/>
    </xf>
    <xf numFmtId="0" fontId="77" fillId="6" borderId="147" xfId="0" applyFont="1" applyFill="1" applyBorder="1" applyAlignment="1" applyProtection="1">
      <alignment horizontal="center" vertical="center"/>
      <protection hidden="1"/>
    </xf>
    <xf numFmtId="0" fontId="38" fillId="4" borderId="43" xfId="0" applyFont="1" applyFill="1" applyBorder="1" applyAlignment="1" applyProtection="1">
      <alignment horizontal="center" vertical="center"/>
      <protection hidden="1"/>
    </xf>
    <xf numFmtId="0" fontId="38" fillId="4" borderId="46" xfId="0" applyFont="1" applyFill="1" applyBorder="1" applyAlignment="1" applyProtection="1">
      <alignment horizontal="center" vertical="center"/>
      <protection hidden="1"/>
    </xf>
    <xf numFmtId="0" fontId="36" fillId="4" borderId="0" xfId="0" applyFont="1" applyFill="1" applyAlignment="1" applyProtection="1">
      <alignment horizontal="center" vertical="center"/>
      <protection hidden="1"/>
    </xf>
    <xf numFmtId="0" fontId="9" fillId="9" borderId="0" xfId="1" applyFont="1" applyFill="1" applyAlignment="1" applyProtection="1">
      <alignment horizontal="center" vertical="center"/>
      <protection hidden="1"/>
    </xf>
    <xf numFmtId="0" fontId="28" fillId="0" borderId="0" xfId="0" applyFont="1" applyAlignment="1" applyProtection="1">
      <alignment horizontal="center" vertical="center"/>
      <protection hidden="1"/>
    </xf>
    <xf numFmtId="0" fontId="38" fillId="4" borderId="42" xfId="0" applyFont="1" applyFill="1" applyBorder="1" applyAlignment="1" applyProtection="1">
      <alignment horizontal="center" vertical="center"/>
      <protection hidden="1"/>
    </xf>
    <xf numFmtId="0" fontId="38" fillId="4" borderId="45" xfId="0" applyFont="1" applyFill="1" applyBorder="1" applyAlignment="1" applyProtection="1">
      <alignment horizontal="center" vertical="center"/>
      <protection hidden="1"/>
    </xf>
    <xf numFmtId="0" fontId="38" fillId="4" borderId="48" xfId="0" applyFont="1" applyFill="1" applyBorder="1" applyAlignment="1" applyProtection="1">
      <alignment horizontal="center" vertical="center"/>
      <protection hidden="1"/>
    </xf>
    <xf numFmtId="0" fontId="38" fillId="4" borderId="49" xfId="0" applyFont="1" applyFill="1" applyBorder="1" applyAlignment="1" applyProtection="1">
      <alignment horizontal="center" vertical="center"/>
      <protection hidden="1"/>
    </xf>
    <xf numFmtId="0" fontId="38" fillId="4" borderId="50" xfId="0" applyFont="1" applyFill="1" applyBorder="1" applyAlignment="1" applyProtection="1">
      <alignment horizontal="center" vertical="center"/>
      <protection hidden="1"/>
    </xf>
    <xf numFmtId="0" fontId="38" fillId="4" borderId="44" xfId="0" applyFont="1" applyFill="1" applyBorder="1" applyAlignment="1" applyProtection="1">
      <alignment horizontal="center" vertical="center"/>
      <protection hidden="1"/>
    </xf>
    <xf numFmtId="0" fontId="38" fillId="4" borderId="47" xfId="0" applyFont="1" applyFill="1" applyBorder="1" applyAlignment="1" applyProtection="1">
      <alignment horizontal="center" vertical="center"/>
      <protection hidden="1"/>
    </xf>
    <xf numFmtId="0" fontId="39" fillId="19" borderId="138" xfId="0" applyFont="1" applyFill="1" applyBorder="1" applyAlignment="1" applyProtection="1">
      <alignment horizontal="center" vertical="center" wrapText="1"/>
      <protection hidden="1"/>
    </xf>
    <xf numFmtId="0" fontId="39" fillId="19" borderId="130" xfId="0" applyFont="1" applyFill="1" applyBorder="1" applyAlignment="1" applyProtection="1">
      <alignment horizontal="center" vertical="center" wrapText="1"/>
      <protection hidden="1"/>
    </xf>
    <xf numFmtId="0" fontId="39" fillId="19" borderId="20" xfId="0" applyFont="1" applyFill="1" applyBorder="1" applyAlignment="1" applyProtection="1">
      <alignment horizontal="center" vertical="center"/>
      <protection hidden="1"/>
    </xf>
    <xf numFmtId="0" fontId="39" fillId="19" borderId="139" xfId="0" applyFont="1" applyFill="1" applyBorder="1" applyAlignment="1" applyProtection="1">
      <alignment horizontal="center" vertical="center" wrapText="1"/>
      <protection hidden="1"/>
    </xf>
    <xf numFmtId="0" fontId="39" fillId="19" borderId="132" xfId="0" applyFont="1" applyFill="1" applyBorder="1" applyAlignment="1" applyProtection="1">
      <alignment horizontal="center" vertical="center" wrapText="1"/>
      <protection hidden="1"/>
    </xf>
    <xf numFmtId="0" fontId="39" fillId="19" borderId="133" xfId="0" applyFont="1" applyFill="1" applyBorder="1" applyAlignment="1" applyProtection="1">
      <alignment horizontal="center" vertical="center" wrapText="1"/>
      <protection hidden="1"/>
    </xf>
    <xf numFmtId="0" fontId="64" fillId="19" borderId="20" xfId="0" applyFont="1" applyFill="1" applyBorder="1" applyAlignment="1" applyProtection="1">
      <alignment horizontal="center" vertical="center" wrapText="1"/>
      <protection hidden="1"/>
    </xf>
    <xf numFmtId="0" fontId="64" fillId="19" borderId="20" xfId="0" applyFont="1" applyFill="1" applyBorder="1" applyAlignment="1" applyProtection="1">
      <alignment horizontal="center" vertical="center"/>
      <protection hidden="1"/>
    </xf>
    <xf numFmtId="0" fontId="39" fillId="19" borderId="59" xfId="0" applyFont="1" applyFill="1" applyBorder="1" applyAlignment="1" applyProtection="1">
      <alignment horizontal="center" vertical="center" wrapText="1"/>
      <protection hidden="1"/>
    </xf>
    <xf numFmtId="0" fontId="39" fillId="19" borderId="131" xfId="0" applyFont="1" applyFill="1" applyBorder="1" applyAlignment="1" applyProtection="1">
      <alignment horizontal="center" vertical="center" wrapText="1"/>
      <protection hidden="1"/>
    </xf>
    <xf numFmtId="0" fontId="28" fillId="0" borderId="127" xfId="0" applyFont="1" applyBorder="1" applyAlignment="1" applyProtection="1">
      <alignment horizontal="center" vertical="center"/>
      <protection hidden="1"/>
    </xf>
    <xf numFmtId="0" fontId="28" fillId="0" borderId="128" xfId="0" applyFont="1" applyBorder="1" applyAlignment="1" applyProtection="1">
      <alignment horizontal="center" vertical="center"/>
      <protection hidden="1"/>
    </xf>
    <xf numFmtId="0" fontId="28" fillId="0" borderId="129" xfId="0" applyFont="1" applyBorder="1" applyAlignment="1" applyProtection="1">
      <alignment horizontal="center" vertical="center"/>
      <protection hidden="1"/>
    </xf>
    <xf numFmtId="0" fontId="28" fillId="0" borderId="133" xfId="0" applyFont="1" applyBorder="1" applyAlignment="1" applyProtection="1">
      <alignment horizontal="center" vertical="center"/>
      <protection hidden="1"/>
    </xf>
    <xf numFmtId="0" fontId="28" fillId="0" borderId="20" xfId="0" applyFont="1" applyBorder="1" applyAlignment="1" applyProtection="1">
      <alignment horizontal="center" vertical="center"/>
      <protection hidden="1"/>
    </xf>
    <xf numFmtId="0" fontId="28" fillId="0" borderId="134" xfId="0" applyFont="1" applyBorder="1" applyAlignment="1" applyProtection="1">
      <alignment horizontal="center" vertical="center"/>
      <protection hidden="1"/>
    </xf>
    <xf numFmtId="0" fontId="28" fillId="0" borderId="130" xfId="0" applyFont="1" applyBorder="1" applyAlignment="1" applyProtection="1">
      <alignment horizontal="center" vertical="center"/>
      <protection hidden="1"/>
    </xf>
    <xf numFmtId="0" fontId="28" fillId="0" borderId="131" xfId="0" applyFont="1" applyBorder="1" applyAlignment="1" applyProtection="1">
      <alignment horizontal="center" vertical="center"/>
      <protection hidden="1"/>
    </xf>
    <xf numFmtId="0" fontId="28" fillId="0" borderId="132" xfId="0" applyFont="1" applyBorder="1" applyAlignment="1" applyProtection="1">
      <alignment horizontal="center" vertical="center"/>
      <protection hidden="1"/>
    </xf>
    <xf numFmtId="0" fontId="78" fillId="19" borderId="139" xfId="0" applyFont="1" applyFill="1" applyBorder="1" applyAlignment="1" applyProtection="1">
      <alignment horizontal="center" vertical="center"/>
      <protection hidden="1"/>
    </xf>
    <xf numFmtId="0" fontId="78" fillId="19" borderId="132" xfId="0" applyFont="1" applyFill="1" applyBorder="1" applyAlignment="1" applyProtection="1">
      <alignment horizontal="center" vertical="center"/>
      <protection hidden="1"/>
    </xf>
    <xf numFmtId="0" fontId="64" fillId="19" borderId="59" xfId="0" applyFont="1" applyFill="1" applyBorder="1" applyAlignment="1" applyProtection="1">
      <alignment horizontal="center" vertical="center" textRotation="90" wrapText="1"/>
      <protection hidden="1"/>
    </xf>
    <xf numFmtId="0" fontId="64" fillId="19" borderId="131" xfId="0" applyFont="1" applyFill="1" applyBorder="1" applyAlignment="1" applyProtection="1">
      <alignment horizontal="center" vertical="center" textRotation="90" wrapText="1"/>
      <protection hidden="1"/>
    </xf>
    <xf numFmtId="0" fontId="64" fillId="19" borderId="139" xfId="0" applyFont="1" applyFill="1" applyBorder="1" applyAlignment="1" applyProtection="1">
      <alignment horizontal="center" vertical="center" textRotation="90" wrapText="1"/>
      <protection hidden="1"/>
    </xf>
    <xf numFmtId="0" fontId="64" fillId="19" borderId="132" xfId="0" applyFont="1" applyFill="1" applyBorder="1" applyAlignment="1" applyProtection="1">
      <alignment horizontal="center" vertical="center" textRotation="90" wrapText="1"/>
      <protection hidden="1"/>
    </xf>
    <xf numFmtId="0" fontId="78" fillId="19" borderId="138" xfId="0" applyFont="1" applyFill="1" applyBorder="1" applyAlignment="1" applyProtection="1">
      <alignment horizontal="center" vertical="center"/>
      <protection hidden="1"/>
    </xf>
    <xf numFmtId="0" fontId="78" fillId="19" borderId="130" xfId="0" applyFont="1" applyFill="1" applyBorder="1" applyAlignment="1" applyProtection="1">
      <alignment horizontal="center" vertical="center"/>
      <protection hidden="1"/>
    </xf>
    <xf numFmtId="0" fontId="78" fillId="19" borderId="59" xfId="0" applyFont="1" applyFill="1" applyBorder="1" applyAlignment="1" applyProtection="1">
      <alignment horizontal="center" vertical="center"/>
      <protection hidden="1"/>
    </xf>
    <xf numFmtId="0" fontId="78" fillId="19" borderId="131" xfId="0" applyFont="1" applyFill="1" applyBorder="1" applyAlignment="1" applyProtection="1">
      <alignment horizontal="center" vertical="center"/>
      <protection hidden="1"/>
    </xf>
    <xf numFmtId="0" fontId="64" fillId="19" borderId="138" xfId="0" applyFont="1" applyFill="1" applyBorder="1" applyAlignment="1" applyProtection="1">
      <alignment horizontal="center" vertical="center" textRotation="90"/>
      <protection hidden="1"/>
    </xf>
    <xf numFmtId="0" fontId="64" fillId="19" borderId="130" xfId="0" applyFont="1" applyFill="1" applyBorder="1" applyAlignment="1" applyProtection="1">
      <alignment horizontal="center" vertical="center" textRotation="90"/>
      <protection hidden="1"/>
    </xf>
  </cellXfs>
  <cellStyles count="4">
    <cellStyle name="Normal 2" xfId="2" xr:uid="{00000000-0005-0000-0000-000002000000}"/>
    <cellStyle name="Normal 2 2" xfId="3" xr:uid="{00000000-0005-0000-0000-000003000000}"/>
    <cellStyle name="ارتباط تشعبي" xfId="1" builtinId="8"/>
    <cellStyle name="عادي" xfId="0" builtinId="0"/>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top/>
        <bottom/>
        <vertical/>
        <horizontal/>
      </border>
    </dxf>
    <dxf>
      <font>
        <color theme="0"/>
      </font>
      <border>
        <left/>
        <right/>
        <top/>
        <bottom/>
        <vertical/>
        <horizontal/>
      </border>
    </dxf>
    <dxf>
      <font>
        <color theme="0"/>
      </font>
      <fill>
        <patternFill patternType="none">
          <bgColor auto="1"/>
        </patternFill>
      </fill>
      <border>
        <left/>
        <right/>
        <top/>
        <bottom/>
        <vertical/>
        <horizontal/>
      </border>
    </dxf>
    <dxf>
      <font>
        <color theme="0"/>
      </font>
      <border>
        <left/>
        <right/>
        <top/>
        <bottom/>
        <vertical/>
        <horizontal/>
      </border>
    </dxf>
    <dxf>
      <font>
        <color theme="0"/>
      </font>
      <border>
        <vertical/>
        <horizontal/>
      </border>
    </dxf>
    <dxf>
      <font>
        <color rgb="FF00206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693420</xdr:colOff>
      <xdr:row>0</xdr:row>
      <xdr:rowOff>60960</xdr:rowOff>
    </xdr:from>
    <xdr:to>
      <xdr:col>1</xdr:col>
      <xdr:colOff>1264920</xdr:colOff>
      <xdr:row>0</xdr:row>
      <xdr:rowOff>320040</xdr:rowOff>
    </xdr:to>
    <xdr:sp macro="" textlink="">
      <xdr:nvSpPr>
        <xdr:cNvPr id="2" name="سهم: لليسار 1">
          <a:extLst>
            <a:ext uri="{FF2B5EF4-FFF2-40B4-BE49-F238E27FC236}">
              <a16:creationId xmlns:a16="http://schemas.microsoft.com/office/drawing/2014/main" id="{409428C6-9DDA-4DCA-B705-4C106185FFC8}"/>
            </a:ext>
          </a:extLst>
        </xdr:cNvPr>
        <xdr:cNvSpPr/>
      </xdr:nvSpPr>
      <xdr:spPr>
        <a:xfrm>
          <a:off x="10101613020" y="6096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35</xdr:col>
      <xdr:colOff>533400</xdr:colOff>
      <xdr:row>7</xdr:row>
      <xdr:rowOff>106680</xdr:rowOff>
    </xdr:from>
    <xdr:to>
      <xdr:col>36</xdr:col>
      <xdr:colOff>304800</xdr:colOff>
      <xdr:row>7</xdr:row>
      <xdr:rowOff>365760</xdr:rowOff>
    </xdr:to>
    <xdr:sp macro="" textlink="">
      <xdr:nvSpPr>
        <xdr:cNvPr id="3" name="سهم: لليسار 2">
          <a:extLst>
            <a:ext uri="{FF2B5EF4-FFF2-40B4-BE49-F238E27FC236}">
              <a16:creationId xmlns:a16="http://schemas.microsoft.com/office/drawing/2014/main" id="{A0C295FE-49D4-4542-B220-FDF17B35720F}"/>
            </a:ext>
          </a:extLst>
        </xdr:cNvPr>
        <xdr:cNvSpPr/>
      </xdr:nvSpPr>
      <xdr:spPr>
        <a:xfrm rot="10800000">
          <a:off x="10094739780" y="265176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35</xdr:col>
      <xdr:colOff>533400</xdr:colOff>
      <xdr:row>10</xdr:row>
      <xdr:rowOff>106680</xdr:rowOff>
    </xdr:from>
    <xdr:to>
      <xdr:col>36</xdr:col>
      <xdr:colOff>304800</xdr:colOff>
      <xdr:row>10</xdr:row>
      <xdr:rowOff>365760</xdr:rowOff>
    </xdr:to>
    <xdr:sp macro="" textlink="">
      <xdr:nvSpPr>
        <xdr:cNvPr id="4" name="سهم: لليسار 3">
          <a:extLst>
            <a:ext uri="{FF2B5EF4-FFF2-40B4-BE49-F238E27FC236}">
              <a16:creationId xmlns:a16="http://schemas.microsoft.com/office/drawing/2014/main" id="{736A2802-054B-4F84-ACC0-638BE1124E09}"/>
            </a:ext>
          </a:extLst>
        </xdr:cNvPr>
        <xdr:cNvSpPr/>
      </xdr:nvSpPr>
      <xdr:spPr>
        <a:xfrm rot="10800000">
          <a:off x="10103849066" y="3027680"/>
          <a:ext cx="389467"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238125</xdr:rowOff>
    </xdr:to>
    <xdr:pic>
      <xdr:nvPicPr>
        <xdr:cNvPr id="1030" name="صورة 1">
          <a:extLst>
            <a:ext uri="{FF2B5EF4-FFF2-40B4-BE49-F238E27FC236}">
              <a16:creationId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233654</xdr:rowOff>
    </xdr:to>
    <xdr:pic>
      <xdr:nvPicPr>
        <xdr:cNvPr id="3" name="صورة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3692710" y="1886729"/>
          <a:ext cx="0" cy="804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39</xdr:row>
      <xdr:rowOff>114300</xdr:rowOff>
    </xdr:from>
    <xdr:to>
      <xdr:col>16</xdr:col>
      <xdr:colOff>70167</xdr:colOff>
      <xdr:row>41</xdr:row>
      <xdr:rowOff>213411</xdr:rowOff>
    </xdr:to>
    <xdr:pic>
      <xdr:nvPicPr>
        <xdr:cNvPr id="7" name="صورة 6">
          <a:extLst>
            <a:ext uri="{FF2B5EF4-FFF2-40B4-BE49-F238E27FC236}">
              <a16:creationId xmlns:a16="http://schemas.microsoft.com/office/drawing/2014/main" id="{056B22EC-B7BF-4EE8-A155-48089A2951B9}"/>
            </a:ext>
          </a:extLst>
        </xdr:cNvPr>
        <xdr:cNvPicPr>
          <a:picLocks noChangeAspect="1"/>
        </xdr:cNvPicPr>
      </xdr:nvPicPr>
      <xdr:blipFill>
        <a:blip xmlns:r="http://schemas.openxmlformats.org/officeDocument/2006/relationships" r:embed="rId1"/>
        <a:stretch>
          <a:fillRect/>
        </a:stretch>
      </xdr:blipFill>
      <xdr:spPr>
        <a:xfrm>
          <a:off x="17892713" y="9212580"/>
          <a:ext cx="6590347" cy="579170"/>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hp92\AppData\Roaming\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1575;&#1587;&#1578;&#1605;&#1575;&#1585;&#1575;&#1578;%20&#1575;&#1604;&#1601;&#1589;&#1604;%20&#1575;&#1604;&#1575;&#1608;&#1604;%202019-2020/Users/Users/TOSHIBA/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0"/>
  <sheetViews>
    <sheetView showGridLines="0" rightToLeft="1" tabSelected="1" workbookViewId="0">
      <selection activeCell="B1" sqref="B1:U1"/>
    </sheetView>
  </sheetViews>
  <sheetFormatPr defaultColWidth="9" defaultRowHeight="18" x14ac:dyDescent="0.45"/>
  <cols>
    <col min="1" max="1" width="2.25" style="75" customWidth="1"/>
    <col min="2" max="2" width="4.5" style="75" customWidth="1"/>
    <col min="3" max="6" width="9" style="75"/>
    <col min="7" max="7" width="1.5" style="75" customWidth="1"/>
    <col min="8" max="8" width="12.625" style="75" customWidth="1"/>
    <col min="9" max="9" width="16.875" style="75" customWidth="1"/>
    <col min="10" max="10" width="5" style="75" customWidth="1"/>
    <col min="11" max="11" width="9" style="75" customWidth="1"/>
    <col min="12" max="12" width="2.625" style="75" customWidth="1"/>
    <col min="13" max="13" width="9" style="75"/>
    <col min="14" max="14" width="9" style="75" customWidth="1"/>
    <col min="15" max="15" width="3.5" style="75" customWidth="1"/>
    <col min="16" max="17" width="9" style="75"/>
    <col min="18" max="18" width="4.625" style="75" customWidth="1"/>
    <col min="19" max="19" width="2" style="75" customWidth="1"/>
    <col min="20" max="20" width="8.875" style="75" customWidth="1"/>
    <col min="21" max="21" width="15.5" style="75" customWidth="1"/>
    <col min="22" max="16384" width="9" style="75"/>
  </cols>
  <sheetData>
    <row r="1" spans="1:22" ht="28.5" thickBot="1" x14ac:dyDescent="0.7">
      <c r="B1" s="284" t="s">
        <v>368</v>
      </c>
      <c r="C1" s="284"/>
      <c r="D1" s="284"/>
      <c r="E1" s="284"/>
      <c r="F1" s="284"/>
      <c r="G1" s="284"/>
      <c r="H1" s="284"/>
      <c r="I1" s="284"/>
      <c r="J1" s="284"/>
      <c r="K1" s="284"/>
      <c r="L1" s="284"/>
      <c r="M1" s="284"/>
      <c r="N1" s="284"/>
      <c r="O1" s="284"/>
      <c r="P1" s="284"/>
      <c r="Q1" s="284"/>
      <c r="R1" s="284"/>
      <c r="S1" s="284"/>
      <c r="T1" s="284"/>
      <c r="U1" s="284"/>
    </row>
    <row r="2" spans="1:22" ht="19.5" customHeight="1" thickBot="1" x14ac:dyDescent="0.55000000000000004">
      <c r="B2" s="285" t="s">
        <v>193</v>
      </c>
      <c r="C2" s="285"/>
      <c r="D2" s="285"/>
      <c r="E2" s="285"/>
      <c r="F2" s="285"/>
      <c r="G2" s="285"/>
      <c r="H2" s="285"/>
      <c r="I2" s="285"/>
      <c r="J2" s="76"/>
      <c r="K2" s="286" t="s">
        <v>369</v>
      </c>
      <c r="L2" s="287"/>
      <c r="M2" s="287"/>
      <c r="N2" s="287"/>
      <c r="O2" s="287"/>
      <c r="P2" s="287"/>
      <c r="Q2" s="287"/>
      <c r="R2" s="287"/>
      <c r="S2" s="287"/>
      <c r="T2" s="290" t="s">
        <v>370</v>
      </c>
      <c r="U2" s="291"/>
    </row>
    <row r="3" spans="1:22" ht="22.5" customHeight="1" thickBot="1" x14ac:dyDescent="0.55000000000000004">
      <c r="A3" s="77">
        <v>1</v>
      </c>
      <c r="B3" s="294" t="s">
        <v>371</v>
      </c>
      <c r="C3" s="295"/>
      <c r="D3" s="295"/>
      <c r="E3" s="295"/>
      <c r="F3" s="295"/>
      <c r="G3" s="295"/>
      <c r="H3" s="295"/>
      <c r="I3" s="296"/>
      <c r="K3" s="288"/>
      <c r="L3" s="289"/>
      <c r="M3" s="289"/>
      <c r="N3" s="289"/>
      <c r="O3" s="289"/>
      <c r="P3" s="289"/>
      <c r="Q3" s="289"/>
      <c r="R3" s="289"/>
      <c r="S3" s="289"/>
      <c r="T3" s="292"/>
      <c r="U3" s="293"/>
    </row>
    <row r="4" spans="1:22" ht="22.5" customHeight="1" thickBot="1" x14ac:dyDescent="0.55000000000000004">
      <c r="A4" s="77">
        <v>2</v>
      </c>
      <c r="B4" s="281" t="s">
        <v>372</v>
      </c>
      <c r="C4" s="282"/>
      <c r="D4" s="282"/>
      <c r="E4" s="282"/>
      <c r="F4" s="282"/>
      <c r="G4" s="282"/>
      <c r="H4" s="282"/>
      <c r="I4" s="283"/>
      <c r="K4" s="259" t="s">
        <v>15</v>
      </c>
      <c r="L4" s="260"/>
      <c r="M4" s="260"/>
      <c r="N4" s="260"/>
      <c r="O4" s="260"/>
      <c r="P4" s="260"/>
      <c r="Q4" s="260"/>
      <c r="R4" s="260"/>
      <c r="S4" s="261"/>
      <c r="T4" s="274">
        <v>1</v>
      </c>
      <c r="U4" s="275"/>
    </row>
    <row r="5" spans="1:22" ht="22.5" customHeight="1" thickBot="1" x14ac:dyDescent="0.55000000000000004">
      <c r="A5" s="77"/>
      <c r="B5" s="242" t="s">
        <v>373</v>
      </c>
      <c r="C5" s="243"/>
      <c r="D5" s="243"/>
      <c r="E5" s="243"/>
      <c r="F5" s="243"/>
      <c r="G5" s="243"/>
      <c r="H5" s="243"/>
      <c r="I5" s="78"/>
      <c r="K5" s="272" t="s">
        <v>374</v>
      </c>
      <c r="L5" s="273"/>
      <c r="M5" s="273"/>
      <c r="N5" s="273"/>
      <c r="O5" s="273"/>
      <c r="P5" s="273"/>
      <c r="Q5" s="273"/>
      <c r="R5" s="273"/>
      <c r="S5" s="273"/>
      <c r="T5" s="274">
        <v>1</v>
      </c>
      <c r="U5" s="275"/>
    </row>
    <row r="6" spans="1:22" ht="22.5" customHeight="1" thickBot="1" x14ac:dyDescent="0.55000000000000004">
      <c r="A6" s="77"/>
      <c r="B6" s="276" t="s">
        <v>375</v>
      </c>
      <c r="C6" s="277"/>
      <c r="D6" s="277"/>
      <c r="E6" s="277"/>
      <c r="F6" s="277"/>
      <c r="G6" s="277"/>
      <c r="H6" s="277"/>
      <c r="I6" s="278"/>
      <c r="K6" s="272" t="s">
        <v>376</v>
      </c>
      <c r="L6" s="273"/>
      <c r="M6" s="273"/>
      <c r="N6" s="273"/>
      <c r="O6" s="273"/>
      <c r="P6" s="273"/>
      <c r="Q6" s="273"/>
      <c r="R6" s="273"/>
      <c r="S6" s="273"/>
      <c r="T6" s="279" t="s">
        <v>377</v>
      </c>
      <c r="U6" s="280"/>
    </row>
    <row r="7" spans="1:22" ht="22.5" customHeight="1" thickBot="1" x14ac:dyDescent="0.55000000000000004">
      <c r="A7" s="77">
        <v>3</v>
      </c>
      <c r="B7" s="242" t="s">
        <v>195</v>
      </c>
      <c r="C7" s="243"/>
      <c r="D7" s="243"/>
      <c r="E7" s="243"/>
      <c r="F7" s="243"/>
      <c r="G7" s="243"/>
      <c r="H7" s="244" t="s">
        <v>194</v>
      </c>
      <c r="I7" s="245"/>
      <c r="K7" s="246" t="s">
        <v>378</v>
      </c>
      <c r="L7" s="247"/>
      <c r="M7" s="247"/>
      <c r="N7" s="247"/>
      <c r="O7" s="247"/>
      <c r="P7" s="247"/>
      <c r="Q7" s="247"/>
      <c r="R7" s="247"/>
      <c r="S7" s="248"/>
      <c r="T7" s="249">
        <v>0.5</v>
      </c>
      <c r="U7" s="250"/>
      <c r="V7" s="79"/>
    </row>
    <row r="8" spans="1:22" ht="22.5" customHeight="1" x14ac:dyDescent="0.5">
      <c r="A8" s="77">
        <v>4</v>
      </c>
      <c r="B8" s="251" t="s">
        <v>819</v>
      </c>
      <c r="C8" s="251"/>
      <c r="D8" s="251"/>
      <c r="E8" s="251"/>
      <c r="F8" s="251"/>
      <c r="G8" s="251"/>
      <c r="H8" s="251"/>
      <c r="I8" s="251"/>
      <c r="J8" s="79"/>
      <c r="K8" s="254" t="s">
        <v>379</v>
      </c>
      <c r="L8" s="255"/>
      <c r="M8" s="255"/>
      <c r="N8" s="255"/>
      <c r="O8" s="255"/>
      <c r="P8" s="255"/>
      <c r="Q8" s="255"/>
      <c r="R8" s="255"/>
      <c r="S8" s="255"/>
      <c r="T8" s="256">
        <v>0.2</v>
      </c>
      <c r="U8" s="257"/>
    </row>
    <row r="9" spans="1:22" ht="22.5" customHeight="1" x14ac:dyDescent="0.5">
      <c r="A9" s="77"/>
      <c r="B9" s="252"/>
      <c r="C9" s="252"/>
      <c r="D9" s="252"/>
      <c r="E9" s="252"/>
      <c r="F9" s="252"/>
      <c r="G9" s="252"/>
      <c r="H9" s="252"/>
      <c r="I9" s="252"/>
      <c r="J9" s="80"/>
      <c r="K9" s="254"/>
      <c r="L9" s="255"/>
      <c r="M9" s="255"/>
      <c r="N9" s="255"/>
      <c r="O9" s="255"/>
      <c r="P9" s="255"/>
      <c r="Q9" s="255"/>
      <c r="R9" s="255"/>
      <c r="S9" s="255"/>
      <c r="T9" s="258"/>
      <c r="U9" s="257"/>
    </row>
    <row r="10" spans="1:22" ht="22.5" customHeight="1" x14ac:dyDescent="0.5">
      <c r="A10" s="77"/>
      <c r="B10" s="252"/>
      <c r="C10" s="252"/>
      <c r="D10" s="252"/>
      <c r="E10" s="252"/>
      <c r="F10" s="252"/>
      <c r="G10" s="252"/>
      <c r="H10" s="252"/>
      <c r="I10" s="252"/>
      <c r="K10" s="259" t="s">
        <v>380</v>
      </c>
      <c r="L10" s="260"/>
      <c r="M10" s="260"/>
      <c r="N10" s="260"/>
      <c r="O10" s="260"/>
      <c r="P10" s="260"/>
      <c r="Q10" s="260"/>
      <c r="R10" s="260"/>
      <c r="S10" s="261"/>
      <c r="T10" s="262">
        <v>0.2</v>
      </c>
      <c r="U10" s="263"/>
    </row>
    <row r="11" spans="1:22" ht="45" customHeight="1" x14ac:dyDescent="0.5">
      <c r="A11" s="77"/>
      <c r="B11" s="252"/>
      <c r="C11" s="252"/>
      <c r="D11" s="252"/>
      <c r="E11" s="252"/>
      <c r="F11" s="252"/>
      <c r="G11" s="252"/>
      <c r="H11" s="252"/>
      <c r="I11" s="252"/>
      <c r="K11" s="264" t="s">
        <v>381</v>
      </c>
      <c r="L11" s="265"/>
      <c r="M11" s="265"/>
      <c r="N11" s="265"/>
      <c r="O11" s="265"/>
      <c r="P11" s="265"/>
      <c r="Q11" s="265"/>
      <c r="R11" s="265"/>
      <c r="S11" s="266"/>
      <c r="T11" s="262">
        <v>0.2</v>
      </c>
      <c r="U11" s="263"/>
    </row>
    <row r="12" spans="1:22" ht="22.5" customHeight="1" thickBot="1" x14ac:dyDescent="0.55000000000000004">
      <c r="A12" s="77"/>
      <c r="B12" s="253"/>
      <c r="C12" s="253"/>
      <c r="D12" s="253"/>
      <c r="E12" s="253"/>
      <c r="F12" s="253"/>
      <c r="G12" s="253"/>
      <c r="H12" s="253"/>
      <c r="I12" s="253"/>
      <c r="K12" s="267" t="s">
        <v>382</v>
      </c>
      <c r="L12" s="268"/>
      <c r="M12" s="268"/>
      <c r="N12" s="268"/>
      <c r="O12" s="268"/>
      <c r="P12" s="268"/>
      <c r="Q12" s="268"/>
      <c r="R12" s="268"/>
      <c r="S12" s="269"/>
      <c r="T12" s="270">
        <v>0.5</v>
      </c>
      <c r="U12" s="271"/>
    </row>
    <row r="13" spans="1:22" ht="22.5" customHeight="1" thickBot="1" x14ac:dyDescent="0.55000000000000004">
      <c r="A13" s="77">
        <v>5</v>
      </c>
      <c r="B13" s="232" t="s">
        <v>383</v>
      </c>
      <c r="C13" s="233"/>
      <c r="D13" s="233"/>
      <c r="E13" s="233"/>
      <c r="F13" s="233"/>
      <c r="G13" s="233"/>
      <c r="H13" s="233"/>
      <c r="I13" s="234"/>
      <c r="K13" s="235" t="s">
        <v>384</v>
      </c>
      <c r="L13" s="236"/>
      <c r="M13" s="236"/>
      <c r="N13" s="236"/>
      <c r="O13" s="236"/>
      <c r="P13" s="236"/>
      <c r="Q13" s="236"/>
      <c r="R13" s="236"/>
      <c r="S13" s="236"/>
      <c r="T13" s="236"/>
      <c r="U13" s="236"/>
    </row>
    <row r="14" spans="1:22" ht="22.5" customHeight="1" x14ac:dyDescent="0.5">
      <c r="A14" s="77"/>
      <c r="B14" s="237" t="s">
        <v>820</v>
      </c>
      <c r="C14" s="237"/>
      <c r="D14" s="237"/>
      <c r="E14" s="237"/>
      <c r="F14" s="237"/>
      <c r="G14" s="237"/>
      <c r="H14" s="237"/>
      <c r="I14" s="237"/>
      <c r="K14" s="236"/>
      <c r="L14" s="236"/>
      <c r="M14" s="236"/>
      <c r="N14" s="236"/>
      <c r="O14" s="236"/>
      <c r="P14" s="236"/>
      <c r="Q14" s="236"/>
      <c r="R14" s="236"/>
      <c r="S14" s="236"/>
      <c r="T14" s="236"/>
      <c r="U14" s="236"/>
    </row>
    <row r="15" spans="1:22" ht="3.75" customHeight="1" x14ac:dyDescent="0.5">
      <c r="A15" s="77"/>
      <c r="B15" s="238"/>
      <c r="C15" s="238"/>
      <c r="D15" s="238"/>
      <c r="E15" s="238"/>
      <c r="F15" s="238"/>
      <c r="G15" s="238"/>
      <c r="H15" s="238"/>
      <c r="I15" s="238"/>
      <c r="K15" s="240"/>
      <c r="L15" s="240"/>
      <c r="M15" s="240"/>
      <c r="N15" s="240"/>
      <c r="O15" s="240"/>
      <c r="P15" s="240"/>
      <c r="Q15" s="240"/>
      <c r="R15" s="240"/>
      <c r="S15" s="240"/>
      <c r="T15" s="240"/>
      <c r="U15" s="240"/>
    </row>
    <row r="16" spans="1:22" ht="26.25" customHeight="1" x14ac:dyDescent="0.5">
      <c r="A16" s="77">
        <v>6</v>
      </c>
      <c r="B16" s="238"/>
      <c r="C16" s="238"/>
      <c r="D16" s="238"/>
      <c r="E16" s="238"/>
      <c r="F16" s="238"/>
      <c r="G16" s="238"/>
      <c r="H16" s="238"/>
      <c r="I16" s="238"/>
      <c r="K16" s="240"/>
      <c r="L16" s="240"/>
      <c r="M16" s="240"/>
      <c r="N16" s="240"/>
      <c r="O16" s="240"/>
      <c r="P16" s="240"/>
      <c r="Q16" s="240"/>
      <c r="R16" s="240"/>
      <c r="S16" s="240"/>
      <c r="T16" s="240"/>
      <c r="U16" s="240"/>
    </row>
    <row r="17" spans="2:21" ht="19.5" customHeight="1" x14ac:dyDescent="0.45">
      <c r="B17" s="238"/>
      <c r="C17" s="238"/>
      <c r="D17" s="238"/>
      <c r="E17" s="238"/>
      <c r="F17" s="238"/>
      <c r="G17" s="238"/>
      <c r="H17" s="238"/>
      <c r="I17" s="238"/>
      <c r="K17" s="240"/>
      <c r="L17" s="240"/>
      <c r="M17" s="240"/>
      <c r="N17" s="240"/>
      <c r="O17" s="240"/>
      <c r="P17" s="240"/>
      <c r="Q17" s="240"/>
      <c r="R17" s="240"/>
      <c r="S17" s="240"/>
      <c r="T17" s="240"/>
      <c r="U17" s="240"/>
    </row>
    <row r="18" spans="2:21" ht="19.5" customHeight="1" x14ac:dyDescent="0.5">
      <c r="B18" s="238"/>
      <c r="C18" s="238"/>
      <c r="D18" s="238"/>
      <c r="E18" s="238"/>
      <c r="F18" s="238"/>
      <c r="G18" s="238"/>
      <c r="H18" s="238"/>
      <c r="I18" s="238"/>
      <c r="K18" s="81"/>
      <c r="M18" s="240"/>
      <c r="N18" s="240"/>
      <c r="O18" s="240"/>
      <c r="P18" s="82"/>
      <c r="Q18" s="241"/>
      <c r="R18" s="241"/>
      <c r="S18" s="81"/>
      <c r="T18" s="81"/>
      <c r="U18" s="81"/>
    </row>
    <row r="19" spans="2:21" ht="21.75" customHeight="1" thickBot="1" x14ac:dyDescent="0.5">
      <c r="B19" s="239"/>
      <c r="C19" s="239"/>
      <c r="D19" s="239"/>
      <c r="E19" s="239"/>
      <c r="F19" s="239"/>
      <c r="G19" s="239"/>
      <c r="H19" s="239"/>
      <c r="I19" s="239"/>
    </row>
    <row r="20" spans="2:21" ht="3.75" customHeight="1" x14ac:dyDescent="0.45"/>
  </sheetData>
  <mergeCells count="33">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CC356-3652-47B8-AEAF-0B9818691C0A}">
  <dimension ref="A1:AS76"/>
  <sheetViews>
    <sheetView showGridLines="0" rightToLeft="1" zoomScale="90" zoomScaleNormal="90" workbookViewId="0">
      <selection activeCell="C1" sqref="C1"/>
    </sheetView>
  </sheetViews>
  <sheetFormatPr defaultColWidth="9" defaultRowHeight="14.25" x14ac:dyDescent="0.2"/>
  <cols>
    <col min="1" max="1" width="13.875" style="1" bestFit="1" customWidth="1"/>
    <col min="2" max="2" width="22.25" style="1" customWidth="1"/>
    <col min="3" max="3" width="18.875" style="1" customWidth="1"/>
    <col min="4" max="4" width="26" style="1" customWidth="1"/>
    <col min="5" max="5" width="20.5" style="1" customWidth="1"/>
    <col min="6" max="6" width="20" style="1" customWidth="1"/>
    <col min="7" max="7" width="11.375" style="1" bestFit="1" customWidth="1"/>
    <col min="8" max="8" width="18.875" style="1" hidden="1" customWidth="1"/>
    <col min="9" max="9" width="3.375" style="1" hidden="1" customWidth="1"/>
    <col min="10" max="10" width="14.375" style="1" hidden="1" customWidth="1"/>
    <col min="11" max="11" width="11" style="1" hidden="1" customWidth="1"/>
    <col min="12" max="12" width="3.375" style="1" hidden="1" customWidth="1"/>
    <col min="13" max="13" width="9" style="1" hidden="1" customWidth="1"/>
    <col min="14" max="14" width="20" style="176" hidden="1" customWidth="1"/>
    <col min="15" max="15" width="3" style="176" hidden="1" customWidth="1"/>
    <col min="16" max="16" width="13.625" style="1" hidden="1" customWidth="1"/>
    <col min="17" max="18" width="9" style="1" hidden="1" customWidth="1"/>
    <col min="19" max="19" width="2.25" style="1" hidden="1" customWidth="1"/>
    <col min="20" max="20" width="5.375" style="1" hidden="1" customWidth="1"/>
    <col min="21" max="21" width="2.25" style="1" hidden="1" customWidth="1"/>
    <col min="22" max="22" width="3.75" style="1" hidden="1" customWidth="1"/>
    <col min="23" max="23" width="2.25" style="1" hidden="1" customWidth="1"/>
    <col min="24" max="24" width="10.5" style="1" hidden="1" customWidth="1"/>
    <col min="25" max="26" width="0" style="1" hidden="1" customWidth="1"/>
    <col min="27" max="27" width="3.375" style="1" hidden="1" customWidth="1"/>
    <col min="28" max="28" width="5.5" style="1" hidden="1" customWidth="1"/>
    <col min="29" max="35" width="0" style="1" hidden="1" customWidth="1"/>
    <col min="36" max="16384" width="9" style="1"/>
  </cols>
  <sheetData>
    <row r="1" spans="1:45" ht="25.9" customHeight="1" x14ac:dyDescent="0.2">
      <c r="A1" s="300" t="s">
        <v>631</v>
      </c>
      <c r="B1" s="300"/>
      <c r="C1" s="174"/>
      <c r="D1" s="175" t="e">
        <f>VLOOKUP(C1,ورقة2!A2:B9910,2,0)</f>
        <v>#N/A</v>
      </c>
      <c r="F1" s="1" t="e">
        <f>IF(VLOOKUP(C1,ورقة2!A1:Z5959,24,0)="","",VLOOKUP(C1,ورقة2!A1:Z5959,24,0))</f>
        <v>#N/A</v>
      </c>
    </row>
    <row r="2" spans="1:45" ht="52.9" customHeight="1" x14ac:dyDescent="0.2">
      <c r="A2" s="301" t="e">
        <f>IF(F1="","",IF(F1="ضعف الرسوم","ستسدد ضعف الرسوم بناءً على قرار مجلس التعليم العالي رقم268 تاريخ"&amp;2021&amp;"/"&amp;8&amp;"/"&amp;11,"لقد"&amp;"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أي مقرر 35000 ليرة سورية "))</f>
        <v>#N/A</v>
      </c>
      <c r="B2" s="301"/>
      <c r="C2" s="301"/>
      <c r="D2" s="301"/>
      <c r="E2" s="301"/>
      <c r="F2" s="301"/>
      <c r="G2" s="301"/>
    </row>
    <row r="3" spans="1:45" ht="15" thickBot="1" x14ac:dyDescent="0.25">
      <c r="I3" s="299" t="s">
        <v>10</v>
      </c>
      <c r="J3" s="299"/>
      <c r="L3" s="299" t="s">
        <v>57</v>
      </c>
      <c r="M3" s="299"/>
      <c r="N3" s="1"/>
      <c r="O3" s="299"/>
      <c r="P3" s="299"/>
      <c r="S3" s="299" t="s">
        <v>632</v>
      </c>
      <c r="T3" s="299"/>
      <c r="U3" s="299" t="s">
        <v>11</v>
      </c>
      <c r="V3" s="299"/>
      <c r="X3" s="1" t="s">
        <v>9</v>
      </c>
      <c r="AA3" s="1">
        <v>1</v>
      </c>
      <c r="AB3" s="1">
        <v>1950</v>
      </c>
    </row>
    <row r="4" spans="1:45" ht="34.15" customHeight="1" thickTop="1" x14ac:dyDescent="0.2">
      <c r="A4" s="177" t="s">
        <v>52</v>
      </c>
      <c r="B4" s="177" t="s">
        <v>637</v>
      </c>
      <c r="C4" s="177" t="s">
        <v>331</v>
      </c>
      <c r="D4" s="178" t="s">
        <v>638</v>
      </c>
      <c r="E4" s="178" t="s">
        <v>345</v>
      </c>
      <c r="F4" s="177" t="s">
        <v>55</v>
      </c>
      <c r="G4" s="179" t="s">
        <v>198</v>
      </c>
      <c r="I4" s="99"/>
      <c r="J4" s="99"/>
      <c r="L4" s="99"/>
      <c r="M4" s="99"/>
      <c r="N4" s="1"/>
      <c r="O4" s="99"/>
      <c r="P4" s="99"/>
      <c r="S4" s="99"/>
      <c r="T4" s="99"/>
      <c r="U4" s="99"/>
      <c r="V4" s="99"/>
    </row>
    <row r="5" spans="1:45" ht="34.15" customHeight="1" thickBot="1" x14ac:dyDescent="0.25">
      <c r="A5" s="180"/>
      <c r="B5" s="181"/>
      <c r="C5" s="181"/>
      <c r="D5" s="180"/>
      <c r="E5" s="180"/>
      <c r="F5" s="181"/>
      <c r="G5" s="182"/>
      <c r="I5" s="99"/>
      <c r="J5" s="99"/>
      <c r="L5" s="99"/>
      <c r="M5" s="99"/>
      <c r="N5" s="1"/>
      <c r="O5" s="99"/>
      <c r="P5" s="99"/>
      <c r="S5" s="99"/>
      <c r="T5" s="99"/>
      <c r="U5" s="99"/>
      <c r="V5" s="99"/>
    </row>
    <row r="6" spans="1:45" ht="34.15" customHeight="1" thickTop="1" x14ac:dyDescent="0.2">
      <c r="A6" s="183" t="s">
        <v>49</v>
      </c>
      <c r="B6" s="184" t="s">
        <v>50</v>
      </c>
      <c r="C6" s="184" t="s">
        <v>337</v>
      </c>
      <c r="D6" s="184" t="s">
        <v>338</v>
      </c>
      <c r="E6" s="184" t="s">
        <v>339</v>
      </c>
      <c r="F6" s="185" t="s">
        <v>340</v>
      </c>
      <c r="I6" s="1">
        <v>1</v>
      </c>
      <c r="J6" s="1" t="s">
        <v>357</v>
      </c>
      <c r="L6" s="186" t="s">
        <v>633</v>
      </c>
      <c r="M6" s="1" t="s">
        <v>334</v>
      </c>
      <c r="N6" s="1"/>
      <c r="S6" s="1">
        <v>1</v>
      </c>
      <c r="T6" s="1" t="s">
        <v>335</v>
      </c>
      <c r="U6" s="1">
        <v>1</v>
      </c>
      <c r="V6" s="1" t="s">
        <v>355</v>
      </c>
      <c r="W6" s="1">
        <v>1</v>
      </c>
      <c r="X6" s="1" t="s">
        <v>426</v>
      </c>
      <c r="AA6" s="1">
        <v>2</v>
      </c>
      <c r="AB6" s="1">
        <v>1951</v>
      </c>
    </row>
    <row r="7" spans="1:45" s="188" customFormat="1" ht="34.15" customHeight="1" x14ac:dyDescent="0.2">
      <c r="A7" s="192" t="e">
        <f>IF(A8&lt;&gt;"",A8,VLOOKUP($C$1,ورقة2!$A$3:$L$5959,3,0))</f>
        <v>#N/A</v>
      </c>
      <c r="B7" s="187" t="e">
        <f>IF(B8&lt;&gt;"",B8,VLOOKUP($C$1,ورقة2!$A$3:$L$5959,4,0))</f>
        <v>#N/A</v>
      </c>
      <c r="C7" s="187" t="e">
        <f>UPPER(IF(C8&lt;&gt;"",C8,VLOOKUP($C$1,ورقة2!$A$3:$AB$5959,25,0)))</f>
        <v>#N/A</v>
      </c>
      <c r="D7" s="187" t="e">
        <f>UPPER(IF(D8&lt;&gt;"",D8,VLOOKUP($C$1,ورقة2!$A$3:$AB$5959,26,0)))</f>
        <v>#N/A</v>
      </c>
      <c r="E7" s="187" t="e">
        <f>UPPER(IF(E8&lt;&gt;"",E8,VLOOKUP($C$1,ورقة2!$A$3:$AB$5959,27,0)))</f>
        <v>#N/A</v>
      </c>
      <c r="F7" s="193" t="e">
        <f>UPPER(IF(F8&lt;&gt;"",F8,VLOOKUP($C$1,ورقة2!$A$3:$AB$5959,28,0)))</f>
        <v>#N/A</v>
      </c>
      <c r="I7" s="1">
        <v>2</v>
      </c>
      <c r="J7" s="1" t="s">
        <v>364</v>
      </c>
      <c r="L7" s="186" t="s">
        <v>634</v>
      </c>
      <c r="M7" s="1" t="s">
        <v>341</v>
      </c>
      <c r="N7" s="1"/>
      <c r="O7" s="176"/>
      <c r="P7" s="1"/>
      <c r="Q7" s="1"/>
      <c r="R7" s="1"/>
      <c r="S7" s="1">
        <v>2</v>
      </c>
      <c r="T7" s="1" t="s">
        <v>358</v>
      </c>
      <c r="U7" s="1">
        <v>2</v>
      </c>
      <c r="V7" s="1" t="s">
        <v>356</v>
      </c>
      <c r="W7" s="1">
        <v>2</v>
      </c>
      <c r="X7" s="1" t="s">
        <v>635</v>
      </c>
      <c r="Y7" s="1"/>
      <c r="AA7" s="1">
        <v>3</v>
      </c>
      <c r="AB7" s="1">
        <v>1952</v>
      </c>
    </row>
    <row r="8" spans="1:45" ht="34.15" customHeight="1" thickBot="1" x14ac:dyDescent="0.25">
      <c r="A8" s="189"/>
      <c r="B8" s="181"/>
      <c r="C8" s="181"/>
      <c r="D8" s="181"/>
      <c r="E8" s="181"/>
      <c r="F8" s="182"/>
      <c r="I8" s="1">
        <v>3</v>
      </c>
      <c r="J8" s="1" t="s">
        <v>656</v>
      </c>
      <c r="L8" s="186" t="s">
        <v>636</v>
      </c>
      <c r="M8" s="1" t="s">
        <v>336</v>
      </c>
      <c r="N8" s="1"/>
      <c r="S8" s="1">
        <v>6</v>
      </c>
      <c r="T8" s="1" t="s">
        <v>620</v>
      </c>
      <c r="W8" s="1">
        <v>3</v>
      </c>
      <c r="X8" s="1" t="s">
        <v>427</v>
      </c>
      <c r="AA8" s="1">
        <v>4</v>
      </c>
      <c r="AB8" s="1">
        <v>1953</v>
      </c>
      <c r="AJ8" s="297" t="s">
        <v>4408</v>
      </c>
      <c r="AK8" s="297"/>
      <c r="AL8" s="297"/>
      <c r="AM8" s="297"/>
      <c r="AN8" s="297"/>
      <c r="AO8" s="297"/>
      <c r="AP8" s="297"/>
      <c r="AQ8" s="297"/>
      <c r="AR8" s="297"/>
      <c r="AS8" s="297"/>
    </row>
    <row r="9" spans="1:45" ht="34.15" customHeight="1" thickTop="1" x14ac:dyDescent="0.2">
      <c r="A9" s="190" t="s">
        <v>51</v>
      </c>
      <c r="B9" s="177" t="s">
        <v>6</v>
      </c>
      <c r="C9" s="177" t="s">
        <v>10</v>
      </c>
      <c r="D9" s="179" t="s">
        <v>11</v>
      </c>
      <c r="E9" s="190" t="s">
        <v>348</v>
      </c>
      <c r="F9" s="177" t="s">
        <v>53</v>
      </c>
      <c r="G9" s="179" t="s">
        <v>54</v>
      </c>
      <c r="I9" s="1">
        <v>4</v>
      </c>
      <c r="J9" s="1" t="s">
        <v>366</v>
      </c>
      <c r="L9" s="186" t="s">
        <v>640</v>
      </c>
      <c r="M9" s="1" t="s">
        <v>342</v>
      </c>
      <c r="N9" s="1"/>
      <c r="S9" s="176"/>
      <c r="W9" s="1">
        <v>4</v>
      </c>
      <c r="X9" s="1" t="s">
        <v>429</v>
      </c>
      <c r="AA9" s="1">
        <v>5</v>
      </c>
      <c r="AB9" s="1">
        <v>1954</v>
      </c>
    </row>
    <row r="10" spans="1:45" ht="34.15" customHeight="1" x14ac:dyDescent="0.2">
      <c r="A10" s="194" t="e">
        <f>IF(A11&lt;&gt;"",A11,VLOOKUP($C$1,ورقة2!$A$3:$L$5959,6,0))</f>
        <v>#N/A</v>
      </c>
      <c r="B10" s="187" t="e">
        <f>IF(B11&lt;&gt;"",B11,VLOOKUP($C$1,ورقة2!$A$3:$L$5959,7,0))</f>
        <v>#N/A</v>
      </c>
      <c r="C10" s="187" t="e">
        <f>IF(C11&lt;&gt;"",C11,VLOOKUP($C$1,ورقة2!$A$3:$L$5959,8,0))</f>
        <v>#N/A</v>
      </c>
      <c r="D10" s="193" t="e">
        <f>IF(D11&lt;&gt;"",D11,VLOOKUP($C$1,ورقة2!$A$3:$L$5959,5,0))</f>
        <v>#N/A</v>
      </c>
      <c r="E10" s="192" t="e">
        <f>IF(E11&lt;&gt;"",E11,VLOOKUP($C$1,ورقة2!$A$3:$L$5959,10,0))</f>
        <v>#N/A</v>
      </c>
      <c r="F10" s="187" t="e">
        <f>IF(F11&lt;&gt;"",F11,VLOOKUP($C$1,ورقة2!$A$3:$L$5959,11,0))</f>
        <v>#N/A</v>
      </c>
      <c r="G10" s="193" t="e">
        <f>IF(G11&lt;&gt;"",G11,VLOOKUP($C$1,ورقة2!$A$3:$L$5959,12,0))</f>
        <v>#N/A</v>
      </c>
      <c r="I10" s="1">
        <v>5</v>
      </c>
      <c r="J10" s="1" t="s">
        <v>365</v>
      </c>
      <c r="L10" s="186" t="s">
        <v>641</v>
      </c>
      <c r="M10" s="1" t="s">
        <v>343</v>
      </c>
      <c r="N10" s="1"/>
      <c r="S10" s="176"/>
      <c r="W10" s="1">
        <v>5</v>
      </c>
      <c r="X10" s="1" t="s">
        <v>425</v>
      </c>
      <c r="AA10" s="1">
        <v>6</v>
      </c>
      <c r="AB10" s="1">
        <v>1955</v>
      </c>
    </row>
    <row r="11" spans="1:45" ht="34.15" customHeight="1" thickBot="1" x14ac:dyDescent="0.25">
      <c r="A11" s="191"/>
      <c r="B11" s="181"/>
      <c r="C11" s="181"/>
      <c r="D11" s="182"/>
      <c r="E11" s="189"/>
      <c r="F11" s="181"/>
      <c r="G11" s="182"/>
      <c r="I11" s="1">
        <v>6</v>
      </c>
      <c r="J11" s="1" t="s">
        <v>367</v>
      </c>
      <c r="L11" s="186" t="s">
        <v>639</v>
      </c>
      <c r="M11" s="1" t="s">
        <v>344</v>
      </c>
      <c r="N11" s="1"/>
      <c r="W11" s="1">
        <v>6</v>
      </c>
      <c r="X11" s="1" t="s">
        <v>428</v>
      </c>
      <c r="AA11" s="1">
        <v>7</v>
      </c>
      <c r="AB11" s="1">
        <v>1956</v>
      </c>
      <c r="AJ11" s="298" t="s">
        <v>4408</v>
      </c>
      <c r="AK11" s="297"/>
      <c r="AL11" s="297"/>
      <c r="AM11" s="297"/>
      <c r="AN11" s="297"/>
      <c r="AO11" s="297"/>
      <c r="AP11" s="297"/>
      <c r="AQ11" s="297"/>
      <c r="AR11" s="297"/>
      <c r="AS11" s="297"/>
    </row>
    <row r="12" spans="1:45" ht="23.25" customHeight="1" thickTop="1" x14ac:dyDescent="0.2">
      <c r="I12" s="1">
        <v>7</v>
      </c>
      <c r="J12" s="1" t="s">
        <v>541</v>
      </c>
      <c r="L12" s="186" t="s">
        <v>642</v>
      </c>
      <c r="M12" s="1" t="s">
        <v>347</v>
      </c>
      <c r="N12" s="1"/>
      <c r="W12" s="1">
        <v>7</v>
      </c>
      <c r="X12" s="1" t="s">
        <v>61</v>
      </c>
      <c r="AA12" s="1">
        <v>8</v>
      </c>
      <c r="AB12" s="1">
        <v>1957</v>
      </c>
    </row>
    <row r="13" spans="1:45" ht="33.75" customHeight="1" x14ac:dyDescent="0.2">
      <c r="I13" s="1">
        <v>8</v>
      </c>
      <c r="J13" s="1" t="s">
        <v>644</v>
      </c>
      <c r="L13" s="186" t="s">
        <v>643</v>
      </c>
      <c r="M13" s="1" t="s">
        <v>352</v>
      </c>
      <c r="N13" s="1"/>
      <c r="W13" s="1">
        <v>8</v>
      </c>
      <c r="X13" s="1" t="s">
        <v>67</v>
      </c>
      <c r="AA13" s="1">
        <v>9</v>
      </c>
      <c r="AB13" s="1">
        <v>1958</v>
      </c>
    </row>
    <row r="14" spans="1:45" ht="23.25" customHeight="1" x14ac:dyDescent="0.2">
      <c r="I14" s="1">
        <v>9</v>
      </c>
      <c r="J14" s="1" t="s">
        <v>657</v>
      </c>
      <c r="L14" s="186" t="s">
        <v>645</v>
      </c>
      <c r="M14" s="1" t="s">
        <v>353</v>
      </c>
      <c r="N14" s="1"/>
      <c r="O14" s="1"/>
      <c r="W14" s="1">
        <v>9</v>
      </c>
      <c r="X14" s="1" t="s">
        <v>628</v>
      </c>
      <c r="AA14" s="1">
        <v>10</v>
      </c>
      <c r="AB14" s="1">
        <v>1959</v>
      </c>
    </row>
    <row r="15" spans="1:45" ht="33.75" customHeight="1" x14ac:dyDescent="0.2">
      <c r="I15" s="1">
        <v>10</v>
      </c>
      <c r="J15" s="1" t="s">
        <v>658</v>
      </c>
      <c r="L15" s="186" t="s">
        <v>646</v>
      </c>
      <c r="M15" s="1" t="s">
        <v>346</v>
      </c>
      <c r="N15" s="1"/>
      <c r="O15" s="1"/>
      <c r="AA15" s="1">
        <v>11</v>
      </c>
      <c r="AB15" s="1">
        <v>1960</v>
      </c>
    </row>
    <row r="16" spans="1:45" x14ac:dyDescent="0.2">
      <c r="I16" s="1">
        <v>11</v>
      </c>
      <c r="J16" s="1" t="s">
        <v>659</v>
      </c>
      <c r="L16" s="186" t="s">
        <v>647</v>
      </c>
      <c r="M16" s="1" t="s">
        <v>354</v>
      </c>
      <c r="N16" s="1"/>
      <c r="O16" s="1"/>
      <c r="AA16" s="1">
        <v>12</v>
      </c>
      <c r="AB16" s="1">
        <v>1961</v>
      </c>
    </row>
    <row r="17" spans="7:28" x14ac:dyDescent="0.2">
      <c r="I17" s="1">
        <v>12</v>
      </c>
      <c r="J17" s="1" t="s">
        <v>660</v>
      </c>
      <c r="L17" s="186" t="s">
        <v>648</v>
      </c>
      <c r="M17" s="1" t="s">
        <v>351</v>
      </c>
      <c r="N17" s="1"/>
      <c r="O17" s="1"/>
      <c r="AA17" s="1">
        <v>13</v>
      </c>
      <c r="AB17" s="1">
        <v>1962</v>
      </c>
    </row>
    <row r="18" spans="7:28" x14ac:dyDescent="0.2">
      <c r="I18" s="1">
        <v>13</v>
      </c>
      <c r="J18" s="1" t="s">
        <v>661</v>
      </c>
      <c r="L18" s="186" t="s">
        <v>649</v>
      </c>
      <c r="M18" s="1" t="s">
        <v>349</v>
      </c>
      <c r="N18" s="1"/>
      <c r="O18" s="1"/>
      <c r="AA18" s="1">
        <v>14</v>
      </c>
      <c r="AB18" s="1">
        <v>1963</v>
      </c>
    </row>
    <row r="19" spans="7:28" x14ac:dyDescent="0.2">
      <c r="I19" s="1">
        <v>14</v>
      </c>
      <c r="J19" s="1" t="s">
        <v>662</v>
      </c>
      <c r="L19" s="186" t="s">
        <v>650</v>
      </c>
      <c r="M19" s="1" t="s">
        <v>350</v>
      </c>
      <c r="N19" s="1"/>
      <c r="O19" s="1"/>
      <c r="AA19" s="1">
        <v>15</v>
      </c>
      <c r="AB19" s="1">
        <v>1964</v>
      </c>
    </row>
    <row r="20" spans="7:28" x14ac:dyDescent="0.2">
      <c r="I20" s="1">
        <v>15</v>
      </c>
      <c r="J20" s="1" t="s">
        <v>717</v>
      </c>
      <c r="L20" s="186" t="s">
        <v>651</v>
      </c>
      <c r="M20" s="1" t="s">
        <v>619</v>
      </c>
      <c r="AA20" s="1">
        <v>16</v>
      </c>
      <c r="AB20" s="1">
        <v>1965</v>
      </c>
    </row>
    <row r="21" spans="7:28" x14ac:dyDescent="0.2">
      <c r="I21" s="1">
        <v>16</v>
      </c>
      <c r="J21" s="1" t="s">
        <v>736</v>
      </c>
      <c r="L21" s="186" t="s">
        <v>652</v>
      </c>
      <c r="M21" s="1" t="s">
        <v>653</v>
      </c>
      <c r="AA21" s="1">
        <v>17</v>
      </c>
      <c r="AB21" s="1">
        <v>1966</v>
      </c>
    </row>
    <row r="22" spans="7:28" x14ac:dyDescent="0.2">
      <c r="AA22" s="1">
        <v>18</v>
      </c>
      <c r="AB22" s="1">
        <v>1967</v>
      </c>
    </row>
    <row r="23" spans="7:28" x14ac:dyDescent="0.2">
      <c r="G23" s="46" t="s">
        <v>355</v>
      </c>
      <c r="AA23" s="1">
        <v>19</v>
      </c>
      <c r="AB23" s="1">
        <v>1968</v>
      </c>
    </row>
    <row r="24" spans="7:28" x14ac:dyDescent="0.2">
      <c r="G24" s="46" t="s">
        <v>356</v>
      </c>
      <c r="AA24" s="1">
        <v>20</v>
      </c>
      <c r="AB24" s="1">
        <v>1969</v>
      </c>
    </row>
    <row r="25" spans="7:28" x14ac:dyDescent="0.2">
      <c r="AA25" s="1">
        <v>21</v>
      </c>
      <c r="AB25" s="1">
        <v>1970</v>
      </c>
    </row>
    <row r="26" spans="7:28" x14ac:dyDescent="0.2">
      <c r="AA26" s="1">
        <v>22</v>
      </c>
      <c r="AB26" s="1">
        <v>1971</v>
      </c>
    </row>
    <row r="27" spans="7:28" x14ac:dyDescent="0.2">
      <c r="AA27" s="1">
        <v>23</v>
      </c>
      <c r="AB27" s="1">
        <v>1972</v>
      </c>
    </row>
    <row r="28" spans="7:28" x14ac:dyDescent="0.2">
      <c r="AA28" s="1">
        <v>24</v>
      </c>
      <c r="AB28" s="1">
        <v>1973</v>
      </c>
    </row>
    <row r="29" spans="7:28" x14ac:dyDescent="0.2">
      <c r="AA29" s="1">
        <v>25</v>
      </c>
      <c r="AB29" s="1">
        <v>1974</v>
      </c>
    </row>
    <row r="30" spans="7:28" x14ac:dyDescent="0.2">
      <c r="AA30" s="1">
        <v>26</v>
      </c>
      <c r="AB30" s="1">
        <v>1975</v>
      </c>
    </row>
    <row r="31" spans="7:28" x14ac:dyDescent="0.2">
      <c r="AA31" s="1">
        <v>27</v>
      </c>
      <c r="AB31" s="1">
        <v>1976</v>
      </c>
    </row>
    <row r="32" spans="7:28" x14ac:dyDescent="0.2">
      <c r="AA32" s="1">
        <v>28</v>
      </c>
      <c r="AB32" s="1">
        <v>1977</v>
      </c>
    </row>
    <row r="33" spans="27:28" x14ac:dyDescent="0.2">
      <c r="AA33" s="1">
        <v>29</v>
      </c>
      <c r="AB33" s="1">
        <v>1978</v>
      </c>
    </row>
    <row r="34" spans="27:28" x14ac:dyDescent="0.2">
      <c r="AA34" s="1">
        <v>30</v>
      </c>
      <c r="AB34" s="1">
        <v>1979</v>
      </c>
    </row>
    <row r="35" spans="27:28" x14ac:dyDescent="0.2">
      <c r="AA35" s="1">
        <v>31</v>
      </c>
      <c r="AB35" s="1">
        <v>1980</v>
      </c>
    </row>
    <row r="36" spans="27:28" x14ac:dyDescent="0.2">
      <c r="AA36" s="1">
        <v>32</v>
      </c>
      <c r="AB36" s="1">
        <v>1981</v>
      </c>
    </row>
    <row r="37" spans="27:28" x14ac:dyDescent="0.2">
      <c r="AA37" s="1">
        <v>33</v>
      </c>
      <c r="AB37" s="1">
        <v>1982</v>
      </c>
    </row>
    <row r="38" spans="27:28" x14ac:dyDescent="0.2">
      <c r="AA38" s="1">
        <v>34</v>
      </c>
      <c r="AB38" s="1">
        <v>1983</v>
      </c>
    </row>
    <row r="39" spans="27:28" x14ac:dyDescent="0.2">
      <c r="AA39" s="1">
        <v>35</v>
      </c>
      <c r="AB39" s="1">
        <v>1984</v>
      </c>
    </row>
    <row r="40" spans="27:28" x14ac:dyDescent="0.2">
      <c r="AA40" s="1">
        <v>36</v>
      </c>
      <c r="AB40" s="1">
        <v>1985</v>
      </c>
    </row>
    <row r="41" spans="27:28" x14ac:dyDescent="0.2">
      <c r="AA41" s="1">
        <v>37</v>
      </c>
      <c r="AB41" s="1">
        <v>1986</v>
      </c>
    </row>
    <row r="42" spans="27:28" x14ac:dyDescent="0.2">
      <c r="AA42" s="1">
        <v>38</v>
      </c>
      <c r="AB42" s="1">
        <v>1987</v>
      </c>
    </row>
    <row r="43" spans="27:28" x14ac:dyDescent="0.2">
      <c r="AA43" s="1">
        <v>39</v>
      </c>
      <c r="AB43" s="1">
        <v>1988</v>
      </c>
    </row>
    <row r="44" spans="27:28" x14ac:dyDescent="0.2">
      <c r="AA44" s="1">
        <v>40</v>
      </c>
      <c r="AB44" s="1">
        <v>1989</v>
      </c>
    </row>
    <row r="45" spans="27:28" x14ac:dyDescent="0.2">
      <c r="AA45" s="1">
        <v>41</v>
      </c>
      <c r="AB45" s="1">
        <v>1990</v>
      </c>
    </row>
    <row r="46" spans="27:28" x14ac:dyDescent="0.2">
      <c r="AA46" s="1">
        <v>42</v>
      </c>
      <c r="AB46" s="1">
        <v>1991</v>
      </c>
    </row>
    <row r="47" spans="27:28" x14ac:dyDescent="0.2">
      <c r="AA47" s="1">
        <v>43</v>
      </c>
      <c r="AB47" s="1">
        <v>1992</v>
      </c>
    </row>
    <row r="48" spans="27:28" x14ac:dyDescent="0.2">
      <c r="AA48" s="1">
        <v>44</v>
      </c>
      <c r="AB48" s="1">
        <v>1993</v>
      </c>
    </row>
    <row r="49" spans="27:28" x14ac:dyDescent="0.2">
      <c r="AA49" s="1">
        <v>45</v>
      </c>
      <c r="AB49" s="1">
        <v>1994</v>
      </c>
    </row>
    <row r="50" spans="27:28" x14ac:dyDescent="0.2">
      <c r="AA50" s="1">
        <v>46</v>
      </c>
      <c r="AB50" s="1">
        <v>1995</v>
      </c>
    </row>
    <row r="51" spans="27:28" x14ac:dyDescent="0.2">
      <c r="AA51" s="1">
        <v>47</v>
      </c>
      <c r="AB51" s="1">
        <v>1996</v>
      </c>
    </row>
    <row r="52" spans="27:28" x14ac:dyDescent="0.2">
      <c r="AA52" s="1">
        <v>48</v>
      </c>
      <c r="AB52" s="1">
        <v>1997</v>
      </c>
    </row>
    <row r="53" spans="27:28" x14ac:dyDescent="0.2">
      <c r="AA53" s="1">
        <v>49</v>
      </c>
      <c r="AB53" s="1">
        <v>1998</v>
      </c>
    </row>
    <row r="54" spans="27:28" x14ac:dyDescent="0.2">
      <c r="AA54" s="1">
        <v>50</v>
      </c>
      <c r="AB54" s="1">
        <v>1999</v>
      </c>
    </row>
    <row r="55" spans="27:28" x14ac:dyDescent="0.2">
      <c r="AA55" s="1">
        <v>51</v>
      </c>
      <c r="AB55" s="1">
        <v>2000</v>
      </c>
    </row>
    <row r="56" spans="27:28" x14ac:dyDescent="0.2">
      <c r="AA56" s="1">
        <v>52</v>
      </c>
      <c r="AB56" s="1">
        <v>2001</v>
      </c>
    </row>
    <row r="57" spans="27:28" x14ac:dyDescent="0.2">
      <c r="AA57" s="1">
        <v>53</v>
      </c>
      <c r="AB57" s="1">
        <v>2002</v>
      </c>
    </row>
    <row r="58" spans="27:28" x14ac:dyDescent="0.2">
      <c r="AA58" s="1">
        <v>54</v>
      </c>
      <c r="AB58" s="1">
        <v>2003</v>
      </c>
    </row>
    <row r="59" spans="27:28" x14ac:dyDescent="0.2">
      <c r="AA59" s="1">
        <v>55</v>
      </c>
      <c r="AB59" s="1">
        <v>2004</v>
      </c>
    </row>
    <row r="60" spans="27:28" x14ac:dyDescent="0.2">
      <c r="AA60" s="1">
        <v>56</v>
      </c>
      <c r="AB60" s="1">
        <v>2005</v>
      </c>
    </row>
    <row r="61" spans="27:28" x14ac:dyDescent="0.2">
      <c r="AA61" s="1">
        <v>57</v>
      </c>
      <c r="AB61" s="1">
        <v>2006</v>
      </c>
    </row>
    <row r="62" spans="27:28" x14ac:dyDescent="0.2">
      <c r="AA62" s="1">
        <v>58</v>
      </c>
      <c r="AB62" s="1">
        <v>2007</v>
      </c>
    </row>
    <row r="63" spans="27:28" x14ac:dyDescent="0.2">
      <c r="AA63" s="1">
        <v>59</v>
      </c>
      <c r="AB63" s="1">
        <v>2008</v>
      </c>
    </row>
    <row r="64" spans="27:28" x14ac:dyDescent="0.2">
      <c r="AA64" s="1">
        <v>60</v>
      </c>
      <c r="AB64" s="1">
        <v>2009</v>
      </c>
    </row>
    <row r="65" spans="27:28" x14ac:dyDescent="0.2">
      <c r="AA65" s="1">
        <v>61</v>
      </c>
      <c r="AB65" s="1">
        <v>2010</v>
      </c>
    </row>
    <row r="66" spans="27:28" x14ac:dyDescent="0.2">
      <c r="AA66" s="1">
        <v>62</v>
      </c>
      <c r="AB66" s="1">
        <v>2011</v>
      </c>
    </row>
    <row r="67" spans="27:28" x14ac:dyDescent="0.2">
      <c r="AA67" s="1">
        <v>63</v>
      </c>
      <c r="AB67" s="1">
        <v>2012</v>
      </c>
    </row>
    <row r="68" spans="27:28" x14ac:dyDescent="0.2">
      <c r="AA68" s="1">
        <v>64</v>
      </c>
      <c r="AB68" s="1">
        <v>2013</v>
      </c>
    </row>
    <row r="69" spans="27:28" x14ac:dyDescent="0.2">
      <c r="AA69" s="1">
        <v>65</v>
      </c>
      <c r="AB69" s="1">
        <v>2014</v>
      </c>
    </row>
    <row r="70" spans="27:28" x14ac:dyDescent="0.2">
      <c r="AA70" s="1">
        <v>66</v>
      </c>
      <c r="AB70" s="1">
        <v>2015</v>
      </c>
    </row>
    <row r="71" spans="27:28" x14ac:dyDescent="0.2">
      <c r="AA71" s="1">
        <v>67</v>
      </c>
      <c r="AB71" s="1">
        <v>2016</v>
      </c>
    </row>
    <row r="72" spans="27:28" x14ac:dyDescent="0.2">
      <c r="AA72" s="1">
        <v>68</v>
      </c>
      <c r="AB72" s="1">
        <v>2017</v>
      </c>
    </row>
    <row r="73" spans="27:28" x14ac:dyDescent="0.2">
      <c r="AA73" s="1">
        <v>69</v>
      </c>
      <c r="AB73" s="1">
        <v>2018</v>
      </c>
    </row>
    <row r="74" spans="27:28" x14ac:dyDescent="0.2">
      <c r="AA74" s="1">
        <v>70</v>
      </c>
      <c r="AB74" s="1">
        <v>2019</v>
      </c>
    </row>
    <row r="75" spans="27:28" x14ac:dyDescent="0.2">
      <c r="AA75" s="1">
        <v>71</v>
      </c>
      <c r="AB75" s="1">
        <v>2020</v>
      </c>
    </row>
    <row r="76" spans="27:28" x14ac:dyDescent="0.2">
      <c r="AA76" s="1">
        <v>72</v>
      </c>
      <c r="AB76" s="1">
        <v>2021</v>
      </c>
    </row>
  </sheetData>
  <sheetProtection algorithmName="SHA-512" hashValue="7Btt9B/rXmSWOqHE0MWk7AzVTNwlSzbglaSNo5vOME0qeVlDhdDTZWfYYsCanLYqWvFdGkvRW2tvgVl3ll/WnQ==" saltValue="2wKvSk1FH6LC40Ab7xy0mQ==" spinCount="100000" sheet="1" objects="1" scenarios="1"/>
  <mergeCells count="9">
    <mergeCell ref="AJ8:AS8"/>
    <mergeCell ref="AJ11:AS11"/>
    <mergeCell ref="I3:J3"/>
    <mergeCell ref="U3:V3"/>
    <mergeCell ref="A1:B1"/>
    <mergeCell ref="L3:M3"/>
    <mergeCell ref="O3:P3"/>
    <mergeCell ref="S3:T3"/>
    <mergeCell ref="A2:G2"/>
  </mergeCells>
  <phoneticPr fontId="43" type="noConversion"/>
  <conditionalFormatting sqref="J3:J21">
    <cfRule type="duplicateValues" dxfId="56" priority="3"/>
  </conditionalFormatting>
  <dataValidations count="12">
    <dataValidation type="list" allowBlank="1" showInputMessage="1" showErrorMessage="1" sqref="E11" xr:uid="{8AA1CBD2-7189-47EF-97BD-FF79106D322F}">
      <formula1>$T$6:$T$8</formula1>
    </dataValidation>
    <dataValidation type="list" allowBlank="1" showInputMessage="1" showErrorMessage="1" sqref="G11" xr:uid="{29E3B69D-BD7F-4F05-96B5-1E3AC9FF25B2}">
      <formula1>$M$6:$M$20</formula1>
    </dataValidation>
    <dataValidation type="list" allowBlank="1" showInputMessage="1" showErrorMessage="1" sqref="C11" xr:uid="{469C4AA4-586A-4F42-B974-4A426F46CC7F}">
      <formula1>$J$6:$J$21</formula1>
    </dataValidation>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5" xr:uid="{10DF4486-A840-492B-8A64-53CE7F815992}">
      <formula1>AND(OR(LEFT(A5,1)="0",LEFT(A5,1)="1",LEFT(A5,1)="9"),LEFT(A5,2)&lt;&gt;"00",LEN(A5)=11)</formula1>
    </dataValidation>
    <dataValidation type="list" allowBlank="1" showInputMessage="1" showErrorMessage="1" sqref="D11" xr:uid="{EF35FE63-EBF7-4A70-BECE-E2300BCC3578}">
      <formula1>$V$6:$V$7</formula1>
    </dataValidation>
    <dataValidation type="custom" allowBlank="1" showInputMessage="1" showErrorMessage="1" errorTitle="خطأ" error="رقم الموبايل غير صحيح" sqref="E5" xr:uid="{E9E25B7C-8D11-4023-8469-A8CF4BF1B4C4}">
      <formula1>AND(LEFT(E5,2)="09",LEN(E5)=10)</formula1>
    </dataValidation>
    <dataValidation type="custom" allowBlank="1" showInputMessage="1" showErrorMessage="1" errorTitle="خطأ" error="رقم الهاتف غير صحيح_x000a_يجب كتابة نداء المحافظة ثم رقم الهاتف_x000a_" sqref="D5" xr:uid="{A055BE4B-73B2-4B0C-9B67-B3709EE62EB7}">
      <formula1>AND(LEFT(D5,1)="0",AND(LEN(D5)&gt;8,LEN(D5)&lt;12))</formula1>
    </dataValidation>
    <dataValidation type="date" allowBlank="1" showInputMessage="1" showErrorMessage="1" promptTitle="يجب أن يكون التاريخ " prompt="يوم / شهر / سنة" sqref="A11" xr:uid="{DB6F17B4-B6AB-4D62-8C8D-198ACA60B870}">
      <formula1>18264</formula1>
      <formula2>37986</formula2>
    </dataValidation>
    <dataValidation allowBlank="1" showInputMessage="1" showErrorMessage="1" promptTitle="اسم الأب باللغة الانكليزية" prompt="يجب أن يكون صحيح لأن سيتم إعتماده في جميع الوثائق الجامعية" sqref="D8" xr:uid="{C43EFA5A-BE80-46BB-9246-5BAD0EC4B396}"/>
    <dataValidation allowBlank="1" showInputMessage="1" showErrorMessage="1" promptTitle="اسم الأم باللغة الانكليزية" prompt="يجب أن يكون صحيح لأن سيتم إعتماده في جميع الوثائق الجامعية" sqref="E8" xr:uid="{20C58924-BF70-4997-A8D8-7BC8D22F9037}"/>
    <dataValidation allowBlank="1" showInputMessage="1" showErrorMessage="1" promptTitle="مكان الميلاد باللغة الانكليزية" prompt="يجب أن يكون صحيح لأن سيتم إعتماده في جميع الوثائق الجامعية" sqref="F8" xr:uid="{5B022A70-DA2F-492A-9015-5C43E2B2D06C}"/>
    <dataValidation type="whole" allowBlank="1" showInputMessage="1" showErrorMessage="1" sqref="F11" xr:uid="{55D76B27-FDBB-4470-AA60-71818230F826}">
      <formula1>1950</formula1>
      <formula2>2021</formula2>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C9ACA561-13C8-43A4-8420-96171E9D6890}">
            <xm:f>'اختيار المقررات'!$E$2="مستنفذ"</xm:f>
            <x14:dxf>
              <font>
                <color theme="0"/>
              </font>
              <fill>
                <patternFill>
                  <bgColor rgb="FFFF0000"/>
                </patternFill>
              </fill>
            </x14:dxf>
          </x14:cfRule>
          <xm:sqref>A2</xm:sqref>
        </x14:conditionalFormatting>
        <x14:conditionalFormatting xmlns:xm="http://schemas.microsoft.com/office/excel/2006/main">
          <x14:cfRule type="expression" priority="2" id="{A23FFF88-6BBC-48F6-B996-9D9C5A2E1A98}">
            <xm:f>'اختيار المقررات'!$E$2="مستنفذ"</xm:f>
            <x14:dxf>
              <font>
                <color theme="0"/>
              </font>
              <fill>
                <patternFill patternType="none">
                  <bgColor auto="1"/>
                </patternFill>
              </fill>
              <border>
                <left/>
                <right/>
                <top/>
                <bottom/>
                <vertical/>
                <horizontal/>
              </border>
            </x14:dxf>
          </x14:cfRule>
          <xm:sqref>G4:G5 C14:F15 A4:F7 A9:G11</xm:sqref>
        </x14:conditionalFormatting>
        <x14:conditionalFormatting xmlns:xm="http://schemas.microsoft.com/office/excel/2006/main">
          <x14:cfRule type="expression" priority="1" id="{96ACED6E-203D-432F-91AB-984217317AB2}">
            <xm:f>'اختيار المقررات'!$E$2="مستنفذ"</xm:f>
            <x14:dxf>
              <font>
                <color theme="0"/>
              </font>
              <fill>
                <patternFill patternType="none">
                  <bgColor auto="1"/>
                </patternFill>
              </fill>
              <border>
                <left/>
                <right/>
                <top/>
                <bottom/>
                <vertical/>
                <horizontal/>
              </border>
            </x14:dxf>
          </x14:cfRule>
          <xm:sqref>A8:F8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BG57"/>
  <sheetViews>
    <sheetView showGridLines="0" rightToLeft="1" topLeftCell="C1" zoomScale="102" zoomScaleNormal="102" workbookViewId="0">
      <selection activeCell="P10" sqref="P10"/>
    </sheetView>
  </sheetViews>
  <sheetFormatPr defaultColWidth="0" defaultRowHeight="14.25" customHeight="1" x14ac:dyDescent="0.2"/>
  <cols>
    <col min="1" max="1" width="2.75" hidden="1" customWidth="1"/>
    <col min="2" max="2" width="6" hidden="1" customWidth="1"/>
    <col min="3" max="3" width="5.5" customWidth="1"/>
    <col min="4" max="7" width="6" customWidth="1"/>
    <col min="8" max="9" width="5.5" customWidth="1"/>
    <col min="10" max="10" width="0.625" customWidth="1"/>
    <col min="11" max="11" width="6" hidden="1" customWidth="1"/>
    <col min="12" max="12" width="7.5" customWidth="1"/>
    <col min="13" max="15" width="10" customWidth="1"/>
    <col min="16" max="16" width="5.5" customWidth="1"/>
    <col min="17" max="17" width="4.875" customWidth="1"/>
    <col min="18" max="18" width="0.5" customWidth="1"/>
    <col min="19" max="19" width="7.5" hidden="1" customWidth="1"/>
    <col min="20" max="20" width="7.5" customWidth="1"/>
    <col min="21" max="22" width="5.5" customWidth="1"/>
    <col min="23" max="23" width="15.75" customWidth="1"/>
    <col min="24" max="25" width="5.5" customWidth="1"/>
    <col min="26" max="26" width="2.875" customWidth="1"/>
    <col min="27" max="27" width="6" hidden="1" customWidth="1"/>
    <col min="28" max="28" width="7.5" customWidth="1"/>
    <col min="29" max="29" width="12.25" customWidth="1"/>
    <col min="30" max="30" width="10.25" customWidth="1"/>
    <col min="31" max="31" width="3.875" customWidth="1"/>
    <col min="32" max="33" width="4.875" customWidth="1"/>
    <col min="34" max="34" width="5" bestFit="1" customWidth="1"/>
    <col min="35" max="35" width="3.875" customWidth="1"/>
    <col min="36" max="36" width="10.25" customWidth="1"/>
    <col min="37" max="37" width="6.625" hidden="1" customWidth="1"/>
    <col min="38" max="38" width="3.5" hidden="1" customWidth="1"/>
    <col min="39" max="39" width="2.875" hidden="1" customWidth="1"/>
    <col min="40" max="40" width="10.875" hidden="1" customWidth="1"/>
    <col min="41" max="41" width="51.125" hidden="1" customWidth="1"/>
    <col min="42" max="46" width="9" hidden="1" customWidth="1"/>
    <col min="47" max="47" width="2.875" style="53" hidden="1" customWidth="1"/>
    <col min="48" max="48" width="4.5" style="53" hidden="1" customWidth="1"/>
    <col min="49" max="49" width="26.625" style="57" hidden="1" customWidth="1"/>
    <col min="50" max="50" width="2.25" style="53" hidden="1" customWidth="1"/>
    <col min="51" max="51" width="3.125" style="53" hidden="1" customWidth="1"/>
    <col min="52" max="52" width="2.25" style="53" hidden="1" customWidth="1"/>
    <col min="53" max="54" width="9" style="53" hidden="1" customWidth="1"/>
    <col min="55" max="55" width="3.125" hidden="1" customWidth="1"/>
    <col min="56" max="59" width="9" hidden="1" customWidth="1"/>
    <col min="60" max="70" width="0" hidden="1" customWidth="1"/>
  </cols>
  <sheetData>
    <row r="1" spans="1:56" s="65" customFormat="1" ht="21" customHeight="1" thickBot="1" x14ac:dyDescent="0.25">
      <c r="B1" s="128"/>
      <c r="C1" s="307" t="s">
        <v>2</v>
      </c>
      <c r="D1" s="307"/>
      <c r="E1" s="313">
        <f>'إدخال البيانات'!C1</f>
        <v>0</v>
      </c>
      <c r="F1" s="314"/>
      <c r="G1" s="314"/>
      <c r="H1" s="307" t="s">
        <v>3</v>
      </c>
      <c r="I1" s="307"/>
      <c r="J1" s="307"/>
      <c r="K1" s="113"/>
      <c r="L1" s="308" t="str">
        <f>IFERROR(VLOOKUP($E$1,ورقة2!$A$2:$U$8688,2,0),"")</f>
        <v/>
      </c>
      <c r="M1" s="308"/>
      <c r="N1" s="308"/>
      <c r="O1" s="303" t="s">
        <v>4</v>
      </c>
      <c r="P1" s="303"/>
      <c r="Q1" s="310" t="str">
        <f>IFERROR(IF(VLOOKUP($E$1,ورقة2!$A$2:$U$8688,3,0)=0,'إدخال البيانات'!A7,VLOOKUP($E$1,ورقة2!$A$2:$U$8688,3,0)),"")</f>
        <v/>
      </c>
      <c r="R1" s="310"/>
      <c r="S1" s="310"/>
      <c r="T1" s="310"/>
      <c r="U1" s="303" t="s">
        <v>5</v>
      </c>
      <c r="V1" s="303"/>
      <c r="W1" s="127" t="str">
        <f>IFERROR(IF(VLOOKUP($E$1,ورقة2!A2:V8688,4,0)=0,'إدخال البيانات'!B7,VLOOKUP($E$1,ورقة2!A2:V8688,4,0)),"")</f>
        <v/>
      </c>
      <c r="X1" s="303" t="s">
        <v>51</v>
      </c>
      <c r="Y1" s="303"/>
      <c r="Z1" s="303"/>
      <c r="AA1" s="114"/>
      <c r="AB1" s="304" t="str">
        <f>IFERROR(IF('إدخال البيانات'!A10&lt;&gt;"",'إدخال البيانات'!A10,VLOOKUP($E$1,ورقة2!A2:U8688,6,0)),"")</f>
        <v/>
      </c>
      <c r="AC1" s="304"/>
      <c r="AD1" s="126" t="s">
        <v>6</v>
      </c>
      <c r="AE1" s="309" t="str">
        <f>IFERROR(IF('إدخال البيانات'!B10&lt;&gt;"",'إدخال البيانات'!B10,VLOOKUP($E$1,ورقة2!A2:V8688,7,0)),"")</f>
        <v/>
      </c>
      <c r="AF1" s="309"/>
      <c r="AG1" s="309"/>
      <c r="AH1" s="302"/>
      <c r="AI1" s="302"/>
      <c r="AJ1"/>
      <c r="AK1" s="93"/>
      <c r="AL1" s="64"/>
      <c r="AO1" s="65" t="s">
        <v>204</v>
      </c>
      <c r="AV1" s="66"/>
      <c r="AW1" s="66"/>
      <c r="AX1" s="66"/>
      <c r="AY1" s="66"/>
      <c r="AZ1" s="66"/>
      <c r="BA1" s="66"/>
      <c r="BB1" s="66"/>
      <c r="BC1" s="66"/>
    </row>
    <row r="2" spans="1:56" s="67" customFormat="1" ht="21" customHeight="1" thickTop="1" x14ac:dyDescent="0.2">
      <c r="B2" s="128"/>
      <c r="C2" s="307" t="s">
        <v>9</v>
      </c>
      <c r="D2" s="307"/>
      <c r="E2" s="310" t="e">
        <f>VLOOKUP($E$1,ورقة2!A2:V8688,9,0)</f>
        <v>#N/A</v>
      </c>
      <c r="F2" s="310"/>
      <c r="G2" s="310"/>
      <c r="H2" s="322"/>
      <c r="I2" s="322"/>
      <c r="J2" s="322"/>
      <c r="K2" s="123"/>
      <c r="L2" s="310" t="e">
        <f>'إدخال البيانات'!F7</f>
        <v>#N/A</v>
      </c>
      <c r="M2" s="310"/>
      <c r="N2" s="310"/>
      <c r="O2" s="303" t="s">
        <v>327</v>
      </c>
      <c r="P2" s="303"/>
      <c r="Q2" s="310" t="e">
        <f>'إدخال البيانات'!E7</f>
        <v>#N/A</v>
      </c>
      <c r="R2" s="310"/>
      <c r="S2" s="310"/>
      <c r="T2" s="310"/>
      <c r="U2" s="303" t="s">
        <v>328</v>
      </c>
      <c r="V2" s="303"/>
      <c r="W2" s="127" t="e">
        <f>'إدخال البيانات'!D7</f>
        <v>#N/A</v>
      </c>
      <c r="X2" s="303" t="s">
        <v>329</v>
      </c>
      <c r="Y2" s="303"/>
      <c r="Z2" s="303"/>
      <c r="AA2" s="115"/>
      <c r="AB2" s="304" t="e">
        <f>'إدخال البيانات'!C7</f>
        <v>#N/A</v>
      </c>
      <c r="AC2" s="304"/>
      <c r="AD2" s="126" t="s">
        <v>330</v>
      </c>
      <c r="AE2" s="321"/>
      <c r="AF2" s="321"/>
      <c r="AG2" s="321"/>
      <c r="AH2" s="302"/>
      <c r="AI2" s="302"/>
      <c r="AJ2"/>
      <c r="AK2" s="93">
        <f>الإستمارة!AJ1</f>
        <v>0</v>
      </c>
      <c r="AO2" s="67" t="s">
        <v>205</v>
      </c>
      <c r="AV2" s="66"/>
      <c r="AW2" s="66"/>
      <c r="AX2" s="66"/>
      <c r="AY2" s="66"/>
      <c r="AZ2" s="66"/>
      <c r="BA2" s="66"/>
      <c r="BB2" s="66"/>
      <c r="BC2" s="66"/>
    </row>
    <row r="3" spans="1:56" s="67" customFormat="1" ht="21" customHeight="1" x14ac:dyDescent="0.2">
      <c r="B3" s="307" t="s">
        <v>11</v>
      </c>
      <c r="C3" s="307"/>
      <c r="D3" s="307"/>
      <c r="E3" s="323" t="str">
        <f>IFERROR(IF('إدخال البيانات'!D10&lt;&gt;"",'إدخال البيانات'!D10,VLOOKUP($E$1,ورقة2!A2:V8688,8,0)),"")</f>
        <v/>
      </c>
      <c r="F3" s="323"/>
      <c r="G3" s="323"/>
      <c r="H3" s="307" t="s">
        <v>10</v>
      </c>
      <c r="I3" s="307"/>
      <c r="J3" s="307"/>
      <c r="K3" s="116"/>
      <c r="L3" s="310" t="str">
        <f>IFERROR(IF('إدخال البيانات'!C10&lt;&gt;"",'إدخال البيانات'!C10,VLOOKUP($E$1,ورقة2!A2:V8688,8,0)),"")</f>
        <v/>
      </c>
      <c r="M3" s="310"/>
      <c r="N3" s="310"/>
      <c r="O3" s="303" t="s">
        <v>52</v>
      </c>
      <c r="P3" s="303"/>
      <c r="Q3" s="310">
        <f>IF(OR(L3='إدخال البيانات'!J6,'اختيار المقررات'!L3='إدخال البيانات'!J7),'إدخال البيانات'!A5,'إدخال البيانات'!B5)</f>
        <v>0</v>
      </c>
      <c r="R3" s="310"/>
      <c r="S3" s="310"/>
      <c r="T3" s="310"/>
      <c r="U3" s="303" t="s">
        <v>16</v>
      </c>
      <c r="V3" s="303"/>
      <c r="W3" s="130" t="str">
        <f>IFERROR(IF(L3&lt;&gt;'إدخال البيانات'!J6,'إدخال البيانات'!M21,VLOOKUP(LEFT('إدخال البيانات'!A5,2),'إدخال البيانات'!L6:M21,2,0)),"")</f>
        <v>غير سوري</v>
      </c>
      <c r="X3" s="303" t="s">
        <v>331</v>
      </c>
      <c r="Y3" s="303"/>
      <c r="Z3" s="303"/>
      <c r="AA3" s="117"/>
      <c r="AB3" s="311" t="str">
        <f>IF(L3&lt;&gt;'إدخال البيانات'!J6,"غير سوري",'إدخال البيانات'!C5)</f>
        <v>غير سوري</v>
      </c>
      <c r="AC3" s="311"/>
      <c r="AD3" s="126" t="s">
        <v>198</v>
      </c>
      <c r="AE3" s="306" t="str">
        <f>IF(AND(OR(L3="العربية السورية",L3="الفلسطينية السورية"),E3="ذكر"),'إدخال البيانات'!G5,"لايوجد")</f>
        <v>لايوجد</v>
      </c>
      <c r="AF3" s="306"/>
      <c r="AG3" s="306"/>
      <c r="AH3" s="305"/>
      <c r="AI3" s="305"/>
      <c r="AJ3"/>
      <c r="AK3" s="93"/>
      <c r="AL3" s="64"/>
      <c r="AO3" s="67" t="s">
        <v>45</v>
      </c>
      <c r="AV3" s="66"/>
      <c r="AW3" s="66"/>
      <c r="AX3" s="66"/>
      <c r="AY3" s="66"/>
      <c r="AZ3" s="66"/>
      <c r="BA3" s="66"/>
      <c r="BB3" s="66"/>
      <c r="BC3" s="66"/>
    </row>
    <row r="4" spans="1:56" s="67" customFormat="1" ht="21" customHeight="1" thickBot="1" x14ac:dyDescent="0.25">
      <c r="B4" s="128"/>
      <c r="C4" s="307" t="s">
        <v>12</v>
      </c>
      <c r="D4" s="307"/>
      <c r="E4" s="323" t="e">
        <f>'إدخال البيانات'!E10</f>
        <v>#N/A</v>
      </c>
      <c r="F4" s="323"/>
      <c r="G4" s="323"/>
      <c r="H4" s="307" t="s">
        <v>13</v>
      </c>
      <c r="I4" s="307"/>
      <c r="J4" s="307"/>
      <c r="K4" s="118"/>
      <c r="L4" s="310" t="e">
        <f>'إدخال البيانات'!F10</f>
        <v>#N/A</v>
      </c>
      <c r="M4" s="310"/>
      <c r="N4" s="310"/>
      <c r="O4" s="303" t="s">
        <v>14</v>
      </c>
      <c r="P4" s="303"/>
      <c r="Q4" s="310" t="e">
        <f>'إدخال البيانات'!G10</f>
        <v>#N/A</v>
      </c>
      <c r="R4" s="310"/>
      <c r="S4" s="310"/>
      <c r="T4" s="310"/>
      <c r="U4" s="303" t="s">
        <v>196</v>
      </c>
      <c r="V4" s="303"/>
      <c r="W4" s="119">
        <f>'إدخال البيانات'!E5</f>
        <v>0</v>
      </c>
      <c r="X4" s="303" t="s">
        <v>197</v>
      </c>
      <c r="Y4" s="303"/>
      <c r="Z4" s="303"/>
      <c r="AA4" s="117"/>
      <c r="AB4" s="318">
        <f>'إدخال البيانات'!D5</f>
        <v>0</v>
      </c>
      <c r="AC4" s="318"/>
      <c r="AD4" s="126" t="s">
        <v>55</v>
      </c>
      <c r="AE4" s="306">
        <f>'إدخال البيانات'!F5</f>
        <v>0</v>
      </c>
      <c r="AF4" s="306"/>
      <c r="AG4" s="306"/>
      <c r="AH4" s="306"/>
      <c r="AI4" s="306"/>
      <c r="AJ4"/>
      <c r="AK4" s="93"/>
      <c r="AM4" s="65"/>
      <c r="AO4" s="60" t="s">
        <v>58</v>
      </c>
      <c r="AV4" s="66"/>
      <c r="AW4" s="66"/>
      <c r="AX4" s="66"/>
      <c r="AY4" s="66"/>
      <c r="AZ4" s="66"/>
      <c r="BA4" s="66"/>
      <c r="BB4" s="66"/>
      <c r="BC4" s="66" t="s">
        <v>332</v>
      </c>
    </row>
    <row r="5" spans="1:56" s="67" customFormat="1" ht="21" customHeight="1" thickTop="1" thickBot="1" x14ac:dyDescent="0.25">
      <c r="B5" s="117"/>
      <c r="C5" s="320" t="s">
        <v>203</v>
      </c>
      <c r="D5" s="320"/>
      <c r="E5" s="320"/>
      <c r="F5" s="312"/>
      <c r="G5" s="312"/>
      <c r="H5" s="312"/>
      <c r="I5" s="312"/>
      <c r="J5" s="312"/>
      <c r="K5" s="312"/>
      <c r="L5" s="312"/>
      <c r="M5" s="312"/>
      <c r="N5" s="312"/>
      <c r="O5" s="303" t="s">
        <v>654</v>
      </c>
      <c r="P5" s="303"/>
      <c r="Q5" s="310" t="e">
        <f>VLOOKUP($E$1,ورقة2!$A$2:$U$8688,14,0)</f>
        <v>#N/A</v>
      </c>
      <c r="R5" s="310"/>
      <c r="S5" s="310"/>
      <c r="T5" s="310"/>
      <c r="U5" s="303" t="s">
        <v>0</v>
      </c>
      <c r="V5" s="303"/>
      <c r="W5" s="120" t="e">
        <f>VLOOKUP($E$1,ورقة2!$A$2:$U$8688,15,0)</f>
        <v>#N/A</v>
      </c>
      <c r="X5" s="303" t="s">
        <v>655</v>
      </c>
      <c r="Y5" s="303"/>
      <c r="Z5" s="303"/>
      <c r="AA5" s="117"/>
      <c r="AB5" s="319" t="e">
        <f>VLOOKUP($E$1,ورقة2!$A$2:$U$8688,16,0)</f>
        <v>#N/A</v>
      </c>
      <c r="AC5" s="319"/>
      <c r="AD5" s="121"/>
      <c r="AE5" s="122"/>
      <c r="AF5" s="122"/>
      <c r="AG5" s="122"/>
      <c r="AH5" s="121"/>
      <c r="AI5" s="121"/>
      <c r="AJ5"/>
      <c r="AK5" s="93"/>
      <c r="AL5" s="68"/>
      <c r="AO5" s="67" t="s">
        <v>548</v>
      </c>
      <c r="AU5" s="67">
        <v>1</v>
      </c>
      <c r="AV5" s="54">
        <f>C8</f>
        <v>100</v>
      </c>
      <c r="AW5" s="69" t="str">
        <f>D8</f>
        <v>مقدمة في الصحافة</v>
      </c>
      <c r="AX5" s="52">
        <f t="shared" ref="AX5:AY9" si="0">H8</f>
        <v>0</v>
      </c>
      <c r="AY5" s="52" t="e">
        <f t="shared" si="0"/>
        <v>#N/A</v>
      </c>
      <c r="AZ5" s="70"/>
      <c r="BA5" s="55"/>
      <c r="BC5" s="67" t="s">
        <v>333</v>
      </c>
    </row>
    <row r="6" spans="1:56" ht="43.5" customHeight="1" thickBot="1" x14ac:dyDescent="0.25">
      <c r="B6" s="327" t="e">
        <f>IF(E2="مستنفذ","استنفذت فرص التسجيل في برنامج الترجمة بسبب رسوبك لمدة ثلاث سنوات متتالية","مقررات السنة الأولى")</f>
        <v>#N/A</v>
      </c>
      <c r="C6" s="328"/>
      <c r="D6" s="328"/>
      <c r="E6" s="328"/>
      <c r="F6" s="328"/>
      <c r="G6" s="328"/>
      <c r="H6" s="328"/>
      <c r="I6" s="328"/>
      <c r="J6" s="328"/>
      <c r="K6" s="328"/>
      <c r="L6" s="328"/>
      <c r="M6" s="328"/>
      <c r="N6" s="328"/>
      <c r="O6" s="328"/>
      <c r="P6" s="328"/>
      <c r="Q6" s="329"/>
      <c r="R6" s="49"/>
      <c r="S6" s="131"/>
      <c r="T6" s="333" t="str">
        <f>IF(E1&lt;&gt;"","مقررات السنة الثالثة","لايحق لك تعديل الاستمارة بعد ارسال الايميل تحت طائلة إلغاء التسجيل")</f>
        <v>مقررات السنة الثالثة</v>
      </c>
      <c r="U6" s="334"/>
      <c r="V6" s="334"/>
      <c r="W6" s="334"/>
      <c r="X6" s="334"/>
      <c r="Y6" s="334"/>
      <c r="Z6" s="334"/>
      <c r="AA6" s="334"/>
      <c r="AB6" s="334"/>
      <c r="AC6" s="334"/>
      <c r="AD6" s="334"/>
      <c r="AE6" s="334"/>
      <c r="AF6" s="334"/>
      <c r="AG6" s="334"/>
      <c r="AH6" s="90"/>
      <c r="AI6" s="90"/>
      <c r="AJ6" s="90"/>
      <c r="AK6" s="91"/>
      <c r="AL6" s="39"/>
      <c r="AO6" s="67" t="s">
        <v>549</v>
      </c>
      <c r="AU6" s="54">
        <v>2</v>
      </c>
      <c r="AV6" s="54">
        <f t="shared" ref="AV6:AV9" si="1">C9</f>
        <v>110</v>
      </c>
      <c r="AW6" s="69" t="str">
        <f>D9</f>
        <v xml:space="preserve">مقدمة في الفنون  الاذاعية والسمعبصرية </v>
      </c>
      <c r="AX6" s="52">
        <f t="shared" si="0"/>
        <v>0</v>
      </c>
      <c r="AY6" s="52" t="e">
        <f t="shared" si="0"/>
        <v>#N/A</v>
      </c>
      <c r="BB6" s="54"/>
      <c r="BC6" s="54"/>
      <c r="BD6" s="54"/>
    </row>
    <row r="7" spans="1:56" ht="23.25" customHeight="1" thickBot="1" x14ac:dyDescent="0.25">
      <c r="B7" s="330" t="s">
        <v>17</v>
      </c>
      <c r="C7" s="330"/>
      <c r="D7" s="330"/>
      <c r="E7" s="330"/>
      <c r="F7" s="330"/>
      <c r="G7" s="330"/>
      <c r="H7" s="330"/>
      <c r="I7" s="331"/>
      <c r="J7" s="96"/>
      <c r="K7" s="129"/>
      <c r="L7" s="332" t="s">
        <v>18</v>
      </c>
      <c r="M7" s="330"/>
      <c r="N7" s="330"/>
      <c r="O7" s="330"/>
      <c r="P7" s="330"/>
      <c r="Q7" s="331"/>
      <c r="R7" s="41"/>
      <c r="S7" s="30"/>
      <c r="T7" s="315" t="s">
        <v>19</v>
      </c>
      <c r="U7" s="316"/>
      <c r="V7" s="316"/>
      <c r="W7" s="316"/>
      <c r="X7" s="316"/>
      <c r="Y7" s="317"/>
      <c r="Z7" s="94"/>
      <c r="AA7" s="31"/>
      <c r="AB7" s="315" t="s">
        <v>18</v>
      </c>
      <c r="AC7" s="316"/>
      <c r="AD7" s="316"/>
      <c r="AE7" s="316"/>
      <c r="AF7" s="316"/>
      <c r="AG7" s="317"/>
      <c r="AH7" s="90"/>
      <c r="AI7" s="90"/>
      <c r="AJ7" s="90"/>
      <c r="AK7" s="91"/>
      <c r="AL7" s="40"/>
      <c r="AO7" s="67" t="s">
        <v>206</v>
      </c>
      <c r="AU7" s="54">
        <v>3</v>
      </c>
      <c r="AV7" s="54">
        <f t="shared" si="1"/>
        <v>120</v>
      </c>
      <c r="AW7" s="69" t="str">
        <f>D10</f>
        <v xml:space="preserve">مقدمة في الاعلان </v>
      </c>
      <c r="AX7" s="52">
        <f t="shared" si="0"/>
        <v>0</v>
      </c>
      <c r="AY7" s="52" t="e">
        <f t="shared" si="0"/>
        <v>#N/A</v>
      </c>
      <c r="BB7" s="54"/>
      <c r="BC7" s="54"/>
      <c r="BD7" s="54"/>
    </row>
    <row r="8" spans="1:56" ht="24" customHeight="1" thickBot="1" x14ac:dyDescent="0.3">
      <c r="A8" t="e">
        <f>IF(AND(I8&lt;&gt;"",H8=1),1,"")</f>
        <v>#N/A</v>
      </c>
      <c r="B8" s="124" t="e">
        <f>IF(AND(I8="A",H8=1),35000,IF(OR(I8="ج",I8="ر1",I8="ر2"),IF(H8=1,IF(OR($F$5=$AO$8,$F$5=$AO$9),0,IF(OR($F$5=$AO$1,$F$5=$AO$2,$F$5=$AO$5,$F$5=$AO$6),IF(I8="ج",5600,IF(I8="ر1",7200,IF(I8="ر2",8800,""))),IF(OR($F$5=$AO$3,$F$5=$AO$7),IF(I8="ج",3500,IF(I8="ر1",4500,IF(I8="ر2",5500,""))),IF($F$5=$AO$4,500,IF(I8="ج",7000,IF(I8="ر1",9000,IF(I8="ر2",11000,""))))))))))</f>
        <v>#N/A</v>
      </c>
      <c r="C8" s="134">
        <v>100</v>
      </c>
      <c r="D8" s="326" t="s">
        <v>774</v>
      </c>
      <c r="E8" s="326"/>
      <c r="F8" s="326"/>
      <c r="G8" s="326"/>
      <c r="H8" s="83"/>
      <c r="I8" s="84" t="e">
        <f>IF(VLOOKUP(E1,ورقة4!A1:AR11526,3,0)=0,"",VLOOKUP(E1,ورقة4!A1:AR11526,3,0))</f>
        <v>#N/A</v>
      </c>
      <c r="J8" s="95" t="e">
        <f>IF(AND(Q8&lt;&gt;"",P8=1),6,"")</f>
        <v>#N/A</v>
      </c>
      <c r="K8" s="124" t="e">
        <f>IF(AND(Q8="A",P8=1),35000,IF(OR(Q8="ج",Q8="ر1",Q8="ر2"),IF(P8=1,IF(OR($F$5=$AO$8,$F$5=$AO$9),0,IF(OR($F$5=$AO$1,$F$5=$AO$2,$F$5=$AO$5,$F$5=$AO$6),IF(Q8="ج",5600,IF(Q8="ر1",7200,IF(Q8="ر2",8800,""))),IF(OR($F$5=$AO$3,$F$5=$AO$7),IF(Q8="ج",3500,IF(Q8="ر1",4500,IF(Q8="ر2",5500,""))),IF($F$5=$AO$4,500,IF(Q8="ج",7000,IF(Q8="ر1",9000,IF(Q8="ر2",11000,""))))))))))</f>
        <v>#N/A</v>
      </c>
      <c r="L8" s="134">
        <v>150</v>
      </c>
      <c r="M8" s="326" t="s">
        <v>779</v>
      </c>
      <c r="N8" s="326"/>
      <c r="O8" s="326"/>
      <c r="P8" s="83"/>
      <c r="Q8" s="84" t="e">
        <f>IF(VLOOKUP(E1,ورقة4!$A$1:$AR$11526,8,0)=0,"",VLOOKUP(E1,ورقة4!$A$1:$AR$11526,8,0))</f>
        <v>#N/A</v>
      </c>
      <c r="R8" s="59" t="e">
        <f>IF(AND(Y8&lt;&gt;"",X8=1),21,"")</f>
        <v>#N/A</v>
      </c>
      <c r="S8" s="124" t="e">
        <f>IF(AND(Y8="A",X8=1),35000,IF(OR(Y8="ج",Y8="ر1",Y8="ر2"),IF(X8=1,IF(OR($F$5=$AO$8,$F$5=$AO$9),0,IF(OR($F$5=$AO$1,$F$5=$AO$2,$F$5=$AO$5,$F$5=$AO$6),IF(Y8="ج",5600,IF(Y8="ر1",7200,IF(Y8="ر2",8800,""))),IF(OR($F$5=$AO$3,$F$5=$AO$7),IF(Y8="ج",3500,IF(Y8="ر1",4500,IF(Y8="ر2",5500,""))),IF($F$5=$AO$4,500,IF(Y8="ج",7000,IF(Y8="ر1",9000,IF(Y8="ر2",11000,""))))))))))</f>
        <v>#N/A</v>
      </c>
      <c r="T8" s="134">
        <v>300</v>
      </c>
      <c r="U8" s="338" t="s">
        <v>784</v>
      </c>
      <c r="V8" s="339"/>
      <c r="W8" s="340"/>
      <c r="X8" s="83"/>
      <c r="Y8" s="84" t="e">
        <f>IF(VLOOKUP(E1,ورقة4!$A$1:$AR$11526,23,0)=0,"",VLOOKUP(E1,ورقة4!$A$1:$AR$11526,23,0))</f>
        <v>#N/A</v>
      </c>
      <c r="Z8" s="97" t="e">
        <f>IF(AND(AG8&lt;&gt;"",AF8=1),26,"")</f>
        <v>#N/A</v>
      </c>
      <c r="AA8" s="124" t="e">
        <f>IF(AND(AG8="A",AF8=1),35000,IF(OR(AG8="ج",AG8="ر1",AG8="ر2"),IF(AF8=1,IF(OR($F$5=$AO$8,$F$5=$AO$9),0,IF(OR($F$5=$AO$1,$F$5=$AO$2,$F$5=$AO$5,$F$5=$AO$6),IF(AG8="ج",5600,IF(AG8="ر1",7200,IF(AG8="ر2",8800,""))),IF(OR($F$5=$AO$3,$F$5=$AO$7),IF(AG8="ج",3500,IF(AG8="ر1",4500,IF(AG8="ر2",5500,""))),IF($F$5=$AO$4,500,IF(AG8="ج",7000,IF(AG8="ر1",9000,IF(AG8="ر2",11000,""))))))))))</f>
        <v>#N/A</v>
      </c>
      <c r="AB8" s="134">
        <v>350</v>
      </c>
      <c r="AC8" s="338" t="s">
        <v>789</v>
      </c>
      <c r="AD8" s="339"/>
      <c r="AE8" s="340"/>
      <c r="AF8" s="83"/>
      <c r="AG8" s="84" t="e">
        <f>IF(VLOOKUP(E1,ورقة4!$A$1:$AR$11526,28,0)=0,"",VLOOKUP(E1,ورقة4!$A$1:$AR$11526,28,0))</f>
        <v>#N/A</v>
      </c>
      <c r="AH8" s="92"/>
      <c r="AI8" s="92"/>
      <c r="AJ8" s="92"/>
      <c r="AK8" s="91"/>
      <c r="AL8" s="39" t="e">
        <f>IF(A8&lt;&gt;"",A8,"")</f>
        <v>#N/A</v>
      </c>
      <c r="AM8">
        <v>1</v>
      </c>
      <c r="AO8" s="67" t="s">
        <v>8</v>
      </c>
      <c r="AU8" s="54">
        <v>4</v>
      </c>
      <c r="AV8" s="54">
        <f t="shared" si="1"/>
        <v>130</v>
      </c>
      <c r="AW8" s="69" t="str">
        <f>D11</f>
        <v xml:space="preserve">مقدمة في العلاقات العامة </v>
      </c>
      <c r="AX8" s="52">
        <f t="shared" si="0"/>
        <v>0</v>
      </c>
      <c r="AY8" s="52" t="e">
        <f t="shared" si="0"/>
        <v>#N/A</v>
      </c>
      <c r="BB8" s="54"/>
      <c r="BC8" s="54"/>
      <c r="BD8" s="54"/>
    </row>
    <row r="9" spans="1:56" ht="24" customHeight="1" thickTop="1" thickBot="1" x14ac:dyDescent="0.25">
      <c r="A9" t="e">
        <f>IF(AND(I9&lt;&gt;"",H9=1),2,"")</f>
        <v>#N/A</v>
      </c>
      <c r="B9" s="124" t="e">
        <f t="shared" ref="B9:B12" si="2">IF(AND(I9="A",H9=1),35000,IF(OR(I9="ج",I9="ر1",I9="ر2"),IF(H9=1,IF(OR($F$5=$AO$8,$F$5=$AO$9),0,IF(OR($F$5=$AO$1,$F$5=$AO$2,$F$5=$AO$5,$F$5=$AO$6),IF(I9="ج",5600,IF(I9="ر1",7200,IF(I9="ر2",8800,""))),IF(OR($F$5=$AO$3,$F$5=$AO$7),IF(I9="ج",3500,IF(I9="ر1",4500,IF(I9="ر2",5500,""))),IF($F$5=$AO$4,500,IF(I9="ج",7000,IF(I9="ر1",9000,IF(I9="ر2",11000,""))))))))))</f>
        <v>#N/A</v>
      </c>
      <c r="C9" s="135">
        <v>110</v>
      </c>
      <c r="D9" s="324" t="s">
        <v>775</v>
      </c>
      <c r="E9" s="324"/>
      <c r="F9" s="324"/>
      <c r="G9" s="324"/>
      <c r="H9" s="83"/>
      <c r="I9" s="85" t="e">
        <f>IF(VLOOKUP(E1,ورقة4!A1:AR11526,4,0)=0,"",VLOOKUP(E1,ورقة4!A1:AR11526,4,0))</f>
        <v>#N/A</v>
      </c>
      <c r="J9" s="95" t="e">
        <f>IF(AND(Q9&lt;&gt;"",P9=1),7,"")</f>
        <v>#N/A</v>
      </c>
      <c r="K9" s="124" t="e">
        <f t="shared" ref="K9:K12" si="3">IF(AND(Q9="A",P9=1),35000,IF(OR(Q9="ج",Q9="ر1",Q9="ر2"),IF(P9=1,IF(OR($F$5=$AO$8,$F$5=$AO$9),0,IF(OR($F$5=$AO$1,$F$5=$AO$2,$F$5=$AO$5,$F$5=$AO$6),IF(Q9="ج",5600,IF(Q9="ر1",7200,IF(Q9="ر2",8800,""))),IF(OR($F$5=$AO$3,$F$5=$AO$7),IF(Q9="ج",3500,IF(Q9="ر1",4500,IF(Q9="ر2",5500,""))),IF($F$5=$AO$4,500,IF(Q9="ج",7000,IF(Q9="ر1",9000,IF(Q9="ر2",11000,""))))))))))</f>
        <v>#N/A</v>
      </c>
      <c r="L9" s="135">
        <v>160</v>
      </c>
      <c r="M9" s="324" t="s">
        <v>780</v>
      </c>
      <c r="N9" s="324"/>
      <c r="O9" s="324"/>
      <c r="P9" s="83"/>
      <c r="Q9" s="85" t="e">
        <f>IF(VLOOKUP(E1,ورقة4!$A$1:$AR$11526,9,0)=0,"",VLOOKUP(E1,ورقة4!$A$1:$AR$11526,9,0))</f>
        <v>#N/A</v>
      </c>
      <c r="R9" s="59" t="e">
        <f>IF(AND(Y9&lt;&gt;"",X9=1),22,"")</f>
        <v>#N/A</v>
      </c>
      <c r="S9" s="124" t="e">
        <f t="shared" ref="S9:S12" si="4">IF(AND(Y9="A",X9=1),35000,IF(OR(Y9="ج",Y9="ر1",Y9="ر2"),IF(X9=1,IF(OR($F$5=$AO$8,$F$5=$AO$9),0,IF(OR($F$5=$AO$1,$F$5=$AO$2,$F$5=$AO$5,$F$5=$AO$6),IF(Y9="ج",5600,IF(Y9="ر1",7200,IF(Y9="ر2",8800,""))),IF(OR($F$5=$AO$3,$F$5=$AO$7),IF(Y9="ج",3500,IF(Y9="ر1",4500,IF(Y9="ر2",5500,""))),IF($F$5=$AO$4,500,IF(Y9="ج",7000,IF(Y9="ر1",9000,IF(Y9="ر2",11000,""))))))))))</f>
        <v>#N/A</v>
      </c>
      <c r="T9" s="135">
        <v>310</v>
      </c>
      <c r="U9" s="335" t="s">
        <v>785</v>
      </c>
      <c r="V9" s="336"/>
      <c r="W9" s="337"/>
      <c r="X9" s="83"/>
      <c r="Y9" s="85" t="e">
        <f>IF(VLOOKUP(E1,ورقة4!$A$1:$AR$11526,24,0)=0,"",VLOOKUP(E1,ورقة4!$A$1:$AR$11526,24,0))</f>
        <v>#N/A</v>
      </c>
      <c r="Z9" s="97" t="e">
        <f>IF(AND(AG9&lt;&gt;"",AF9=1),27,"")</f>
        <v>#N/A</v>
      </c>
      <c r="AA9" s="124" t="e">
        <f t="shared" ref="AA9:AA12" si="5">IF(AND(AG9="A",AF9=1),35000,IF(OR(AG9="ج",AG9="ر1",AG9="ر2"),IF(AF9=1,IF(OR($F$5=$AO$8,$F$5=$AO$9),0,IF(OR($F$5=$AO$1,$F$5=$AO$2,$F$5=$AO$5,$F$5=$AO$6),IF(AG9="ج",5600,IF(AG9="ر1",7200,IF(AG9="ر2",8800,""))),IF(OR($F$5=$AO$3,$F$5=$AO$7),IF(AG9="ج",3500,IF(AG9="ر1",4500,IF(AG9="ر2",5500,""))),IF($F$5=$AO$4,500,IF(AG9="ج",7000,IF(AG9="ر1",9000,IF(AG9="ر2",11000,""))))))))))</f>
        <v>#N/A</v>
      </c>
      <c r="AB9" s="135">
        <v>360</v>
      </c>
      <c r="AC9" s="335" t="s">
        <v>790</v>
      </c>
      <c r="AD9" s="336"/>
      <c r="AE9" s="337"/>
      <c r="AF9" s="83"/>
      <c r="AG9" s="85" t="e">
        <f>IF(VLOOKUP(E1,ورقة4!$A$1:$AR$11526,29,0)=0,"",VLOOKUP(E1,ورقة4!$A$1:$AR$11526,29,0))</f>
        <v>#N/A</v>
      </c>
      <c r="AH9" s="346"/>
      <c r="AI9" s="347"/>
      <c r="AJ9" s="347"/>
      <c r="AK9" s="91"/>
      <c r="AL9" s="39" t="e">
        <f>IF(A9&lt;&gt;"",A9,"")</f>
        <v>#N/A</v>
      </c>
      <c r="AM9">
        <v>2</v>
      </c>
      <c r="AO9" s="99" t="s">
        <v>15</v>
      </c>
      <c r="AU9" s="54">
        <v>5</v>
      </c>
      <c r="AV9" s="54">
        <f t="shared" si="1"/>
        <v>140</v>
      </c>
      <c r="AW9" s="69" t="str">
        <f>D12</f>
        <v xml:space="preserve">مادة اعلامية باللغة الأجنبية (1) </v>
      </c>
      <c r="AX9" s="52">
        <f t="shared" si="0"/>
        <v>0</v>
      </c>
      <c r="AY9" s="52" t="e">
        <f t="shared" si="0"/>
        <v>#N/A</v>
      </c>
      <c r="BB9" s="54"/>
      <c r="BC9" s="54"/>
      <c r="BD9" s="54"/>
    </row>
    <row r="10" spans="1:56" ht="24" customHeight="1" thickTop="1" thickBot="1" x14ac:dyDescent="0.25">
      <c r="A10" t="e">
        <f>IF(AND(I10&lt;&gt;"",H10=1),3,"")</f>
        <v>#N/A</v>
      </c>
      <c r="B10" s="124" t="e">
        <f t="shared" si="2"/>
        <v>#N/A</v>
      </c>
      <c r="C10" s="135">
        <v>120</v>
      </c>
      <c r="D10" s="324" t="s">
        <v>776</v>
      </c>
      <c r="E10" s="324"/>
      <c r="F10" s="324"/>
      <c r="G10" s="324"/>
      <c r="H10" s="83"/>
      <c r="I10" s="85" t="e">
        <f>IF(VLOOKUP(E1,ورقة4!$A$1:$AR$11526,5,0)=0,"",VLOOKUP(E1,ورقة4!$A$1:$AR$11526,5,0))</f>
        <v>#N/A</v>
      </c>
      <c r="J10" s="95" t="e">
        <f>IF(AND(Q10&lt;&gt;"",P10=1),8,"")</f>
        <v>#N/A</v>
      </c>
      <c r="K10" s="124" t="e">
        <f t="shared" si="3"/>
        <v>#N/A</v>
      </c>
      <c r="L10" s="135">
        <v>170</v>
      </c>
      <c r="M10" s="324" t="s">
        <v>781</v>
      </c>
      <c r="N10" s="324"/>
      <c r="O10" s="324"/>
      <c r="P10" s="83"/>
      <c r="Q10" s="85" t="e">
        <f>IF(VLOOKUP(E1,ورقة4!$A$1:$AR$11526,10,0)=0,"",VLOOKUP(E1,ورقة4!$A$1:$AR$11526,10,0))</f>
        <v>#N/A</v>
      </c>
      <c r="R10" s="59" t="e">
        <f>IF(AND(Y10&lt;&gt;"",X10=1),23,"")</f>
        <v>#N/A</v>
      </c>
      <c r="S10" s="124" t="e">
        <f t="shared" si="4"/>
        <v>#N/A</v>
      </c>
      <c r="T10" s="135">
        <v>320</v>
      </c>
      <c r="U10" s="335" t="s">
        <v>786</v>
      </c>
      <c r="V10" s="336"/>
      <c r="W10" s="337"/>
      <c r="X10" s="83"/>
      <c r="Y10" s="85" t="e">
        <f>IF(VLOOKUP(E1,ورقة4!$A$1:$AR$11526,25,0)=0,"",VLOOKUP(E1,ورقة4!$A$1:$AR$11526,25,0))</f>
        <v>#N/A</v>
      </c>
      <c r="Z10" s="97" t="e">
        <f>IF(AND(AG10&lt;&gt;"",AF10=1),28,"")</f>
        <v>#N/A</v>
      </c>
      <c r="AA10" s="124" t="e">
        <f t="shared" si="5"/>
        <v>#N/A</v>
      </c>
      <c r="AB10" s="135">
        <v>370</v>
      </c>
      <c r="AC10" s="335" t="s">
        <v>791</v>
      </c>
      <c r="AD10" s="336"/>
      <c r="AE10" s="337"/>
      <c r="AF10" s="83"/>
      <c r="AG10" s="85" t="e">
        <f>IF(VLOOKUP(E1,ورقة4!$A$1:$AR$11526,30,0)=0,"",VLOOKUP(E1,ورقة4!$A$1:$AR$11526,30,0))</f>
        <v>#N/A</v>
      </c>
      <c r="AH10" s="348"/>
      <c r="AI10" s="349"/>
      <c r="AJ10" s="349"/>
      <c r="AK10" s="91"/>
      <c r="AL10" s="39" t="e">
        <f>IF(A10&lt;&gt;"",A10,"")</f>
        <v>#N/A</v>
      </c>
      <c r="AM10">
        <v>3</v>
      </c>
      <c r="AU10" s="54">
        <v>6</v>
      </c>
      <c r="AV10" s="54">
        <f>L8</f>
        <v>150</v>
      </c>
      <c r="AW10" s="63" t="str">
        <f>M8</f>
        <v>الترجمة الاعلامية (1)</v>
      </c>
      <c r="AX10" s="52">
        <f t="shared" ref="AX10:AY14" si="6">P8</f>
        <v>0</v>
      </c>
      <c r="AY10" s="52" t="e">
        <f t="shared" si="6"/>
        <v>#N/A</v>
      </c>
      <c r="BB10" s="63"/>
      <c r="BC10" s="63"/>
    </row>
    <row r="11" spans="1:56" ht="24" customHeight="1" thickTop="1" thickBot="1" x14ac:dyDescent="0.25">
      <c r="A11" t="e">
        <f>IF(AND(I11&lt;&gt;"",H11=1),4,"")</f>
        <v>#N/A</v>
      </c>
      <c r="B11" s="124" t="e">
        <f t="shared" si="2"/>
        <v>#N/A</v>
      </c>
      <c r="C11" s="135">
        <v>130</v>
      </c>
      <c r="D11" s="324" t="s">
        <v>777</v>
      </c>
      <c r="E11" s="324"/>
      <c r="F11" s="324"/>
      <c r="G11" s="324"/>
      <c r="H11" s="83"/>
      <c r="I11" s="85" t="e">
        <f>IF(VLOOKUP(E1,ورقة4!$A$1:$AR$11526,6,0)=0,"",VLOOKUP(E1,ورقة4!$A$1:$AR$11526,6,0))</f>
        <v>#N/A</v>
      </c>
      <c r="J11" s="95" t="e">
        <f>IF(AND(Q11&lt;&gt;"",P11=1),9,"")</f>
        <v>#N/A</v>
      </c>
      <c r="K11" s="124" t="e">
        <f t="shared" si="3"/>
        <v>#N/A</v>
      </c>
      <c r="L11" s="135">
        <v>180</v>
      </c>
      <c r="M11" s="324" t="s">
        <v>782</v>
      </c>
      <c r="N11" s="324"/>
      <c r="O11" s="324"/>
      <c r="P11" s="83"/>
      <c r="Q11" s="85" t="e">
        <f>IF(VLOOKUP(E1,ورقة4!$A$1:$AR$11526,11,0)=0,"",VLOOKUP(E1,ورقة4!$A$1:$AR$11526,11,0))</f>
        <v>#N/A</v>
      </c>
      <c r="R11" s="59" t="e">
        <f>IF(AND(Y11&lt;&gt;"",X11=1),24,"")</f>
        <v>#N/A</v>
      </c>
      <c r="S11" s="124" t="e">
        <f t="shared" si="4"/>
        <v>#N/A</v>
      </c>
      <c r="T11" s="135">
        <v>330</v>
      </c>
      <c r="U11" s="335" t="s">
        <v>787</v>
      </c>
      <c r="V11" s="336"/>
      <c r="W11" s="337"/>
      <c r="X11" s="83"/>
      <c r="Y11" s="85" t="e">
        <f>IF(VLOOKUP(E1,ورقة4!$A$1:$AR$11526,26,0)=0,"",VLOOKUP(E1,ورقة4!$A$1:$AR$11526,26,0))</f>
        <v>#N/A</v>
      </c>
      <c r="Z11" s="97" t="e">
        <f>IF(AND(AG11&lt;&gt;"",AF11=1),29,"")</f>
        <v>#N/A</v>
      </c>
      <c r="AA11" s="124" t="e">
        <f t="shared" si="5"/>
        <v>#N/A</v>
      </c>
      <c r="AB11" s="135">
        <v>380</v>
      </c>
      <c r="AC11" s="335" t="s">
        <v>792</v>
      </c>
      <c r="AD11" s="336"/>
      <c r="AE11" s="337"/>
      <c r="AF11" s="83"/>
      <c r="AG11" s="85" t="e">
        <f>IF(VLOOKUP(E1,ورقة4!$A$1:$AR$11526,31,0)=0,"",VLOOKUP(E1,ورقة4!$A$1:$AR$11526,31,0))</f>
        <v>#N/A</v>
      </c>
      <c r="AH11" s="348"/>
      <c r="AI11" s="349"/>
      <c r="AJ11" s="349"/>
      <c r="AK11" s="91"/>
      <c r="AL11" s="39" t="e">
        <f>IF(A11&lt;&gt;"",A11,"")</f>
        <v>#N/A</v>
      </c>
      <c r="AM11">
        <v>4</v>
      </c>
      <c r="AU11" s="54">
        <v>7</v>
      </c>
      <c r="AV11" s="54">
        <f t="shared" ref="AV11:AV14" si="7">L9</f>
        <v>160</v>
      </c>
      <c r="AW11" s="63" t="str">
        <f>M9</f>
        <v xml:space="preserve">اللغة الاعلامية </v>
      </c>
      <c r="AX11" s="52">
        <f t="shared" si="6"/>
        <v>0</v>
      </c>
      <c r="AY11" s="52" t="e">
        <f t="shared" si="6"/>
        <v>#N/A</v>
      </c>
      <c r="BB11" s="54"/>
      <c r="BC11" s="54"/>
    </row>
    <row r="12" spans="1:56" ht="21.75" thickTop="1" thickBot="1" x14ac:dyDescent="0.25">
      <c r="A12" t="e">
        <f>IF(AND(I12&lt;&gt;"",H12=1),5,"")</f>
        <v>#N/A</v>
      </c>
      <c r="B12" s="124" t="e">
        <f t="shared" si="2"/>
        <v>#N/A</v>
      </c>
      <c r="C12" s="136">
        <v>140</v>
      </c>
      <c r="D12" s="325" t="s">
        <v>778</v>
      </c>
      <c r="E12" s="325"/>
      <c r="F12" s="325"/>
      <c r="G12" s="325"/>
      <c r="H12" s="83"/>
      <c r="I12" s="86" t="e">
        <f>IF(VLOOKUP(E1,ورقة4!$A$1:$AR$11526,7,0)=0,"",VLOOKUP(E1,ورقة4!$A$1:$AR$11526,7,0))</f>
        <v>#N/A</v>
      </c>
      <c r="J12" s="95" t="e">
        <f>IF(AND(Q12&lt;&gt;"",P12=1),10,"")</f>
        <v>#N/A</v>
      </c>
      <c r="K12" s="124" t="e">
        <f t="shared" si="3"/>
        <v>#N/A</v>
      </c>
      <c r="L12" s="136">
        <v>190</v>
      </c>
      <c r="M12" s="325" t="s">
        <v>783</v>
      </c>
      <c r="N12" s="325"/>
      <c r="O12" s="325"/>
      <c r="P12" s="83"/>
      <c r="Q12" s="86" t="e">
        <f>IF(VLOOKUP(E1,ورقة4!$A$1:$AR$11526,12,0)=0,"",VLOOKUP(E1,ورقة4!$A$1:$AR$11526,12,0))</f>
        <v>#N/A</v>
      </c>
      <c r="R12" s="59" t="e">
        <f>IF(AND(Y12&lt;&gt;"",X12=1),25,"")</f>
        <v>#N/A</v>
      </c>
      <c r="S12" s="124" t="e">
        <f t="shared" si="4"/>
        <v>#N/A</v>
      </c>
      <c r="T12" s="136">
        <v>340</v>
      </c>
      <c r="U12" s="350" t="s">
        <v>788</v>
      </c>
      <c r="V12" s="351"/>
      <c r="W12" s="352"/>
      <c r="X12" s="83"/>
      <c r="Y12" s="86" t="e">
        <f>IF(VLOOKUP(E1,ورقة4!$A$1:$AR$11526,27,0)=0,"",VLOOKUP(E1,ورقة4!$A$1:$AR$11526,27,0))</f>
        <v>#N/A</v>
      </c>
      <c r="Z12" s="97" t="e">
        <f>IF(AND(AG12&lt;&gt;"",AF12=1),30,"")</f>
        <v>#N/A</v>
      </c>
      <c r="AA12" s="124" t="e">
        <f t="shared" si="5"/>
        <v>#N/A</v>
      </c>
      <c r="AB12" s="136">
        <v>390</v>
      </c>
      <c r="AC12" s="355" t="s">
        <v>793</v>
      </c>
      <c r="AD12" s="356"/>
      <c r="AE12" s="357"/>
      <c r="AF12" s="83"/>
      <c r="AG12" s="86" t="e">
        <f>IF(VLOOKUP(E1,ورقة4!$A$1:$AR$11526,32,0)=0,"",VLOOKUP(E1,ورقة4!$A$1:$AR$11526,32,0))</f>
        <v>#N/A</v>
      </c>
      <c r="AH12" s="354"/>
      <c r="AI12" s="354"/>
      <c r="AJ12" s="354"/>
      <c r="AK12" s="91"/>
      <c r="AL12" s="39" t="e">
        <f>IF(A12&lt;&gt;"",A12,"")</f>
        <v>#N/A</v>
      </c>
      <c r="AM12">
        <v>5</v>
      </c>
      <c r="AU12" s="54">
        <v>8</v>
      </c>
      <c r="AV12" s="54">
        <f t="shared" si="7"/>
        <v>170</v>
      </c>
      <c r="AW12" s="63" t="str">
        <f>M10</f>
        <v xml:space="preserve">مقدمة في مناهج البحث الاعلامي </v>
      </c>
      <c r="AX12" s="52">
        <f t="shared" si="6"/>
        <v>0</v>
      </c>
      <c r="AY12" s="52" t="e">
        <f t="shared" si="6"/>
        <v>#N/A</v>
      </c>
      <c r="BB12" s="54"/>
      <c r="BC12" s="54"/>
    </row>
    <row r="13" spans="1:56" ht="16.5" hidden="1" thickBot="1" x14ac:dyDescent="0.25">
      <c r="B13" s="32" t="e">
        <f>SUM(B8:B12)</f>
        <v>#N/A</v>
      </c>
      <c r="C13" s="71"/>
      <c r="D13" s="72"/>
      <c r="E13" s="72"/>
      <c r="F13" s="72">
        <f>COUNTIFS(I8:I12,"A",H8:H12,1)</f>
        <v>0</v>
      </c>
      <c r="G13" s="72">
        <f>COUNTIFS(I8:I12,$Q$30,H8:H12,1)</f>
        <v>0</v>
      </c>
      <c r="H13" s="100">
        <f>COUNTIFS(I8:I12,$W$30,H8:H12,1)</f>
        <v>0</v>
      </c>
      <c r="I13" s="101">
        <f>COUNTIFS(I8:I12,$AE$30,H8:H12,1)</f>
        <v>0</v>
      </c>
      <c r="J13" s="58"/>
      <c r="K13" s="29" t="e">
        <f>SUM(K8:K12)</f>
        <v>#N/A</v>
      </c>
      <c r="L13" s="73"/>
      <c r="M13" s="74"/>
      <c r="N13" s="72">
        <f>COUNTIFS(Q8:Q12,"A",P8:P12,1)</f>
        <v>0</v>
      </c>
      <c r="O13" s="72">
        <f>COUNTIFS(Q8:Q12,$Q$30,P8:P12,1)</f>
        <v>0</v>
      </c>
      <c r="P13" s="100">
        <f>COUNTIFS(Q8:Q12,$W$30,P8:P12,1)</f>
        <v>0</v>
      </c>
      <c r="Q13" s="101">
        <f>COUNTIFS(Q8:Q12,$AE$30,P8:P12,1)</f>
        <v>0</v>
      </c>
      <c r="R13" s="59"/>
      <c r="S13" s="32" t="e">
        <f>SUM(S8:S12)</f>
        <v>#N/A</v>
      </c>
      <c r="T13" s="34"/>
      <c r="U13" s="35"/>
      <c r="V13" s="72">
        <f>COUNTIFS(Y8:Y12,"A",X8:X12,1)</f>
        <v>0</v>
      </c>
      <c r="W13" s="72">
        <f>COUNTIFS(Y8:Y12,$Q$30,X8:X12,1)</f>
        <v>0</v>
      </c>
      <c r="X13" s="100">
        <f>COUNTIFS(Y8:Y12,$W$30,X8:X12,1)</f>
        <v>0</v>
      </c>
      <c r="Y13" s="101">
        <f>COUNTIFS(Y8:Y12,$AE$30,X8:X12,1)</f>
        <v>0</v>
      </c>
      <c r="Z13" s="36"/>
      <c r="AA13" s="37" t="e">
        <f>SUM(AA8:AA12)</f>
        <v>#N/A</v>
      </c>
      <c r="AB13" s="35"/>
      <c r="AC13" s="35"/>
      <c r="AD13" s="72">
        <f>COUNTIFS(AG8:AG12,"A",AF8:AF12,1)</f>
        <v>0</v>
      </c>
      <c r="AE13" s="72">
        <f>COUNTIFS(AG8:AG12,$Q$30,AF8:AF12,1)</f>
        <v>0</v>
      </c>
      <c r="AF13" s="100">
        <f>COUNTIFS(AG8:AG12,$W$30,AF8:AF12,1)</f>
        <v>0</v>
      </c>
      <c r="AG13" s="101">
        <f>COUNTIFS(AG8:AG12,$AE$30,AF8:AF12,1)</f>
        <v>0</v>
      </c>
      <c r="AH13" s="354"/>
      <c r="AI13" s="354"/>
      <c r="AJ13" s="354"/>
      <c r="AK13" s="91"/>
      <c r="AL13" s="39" t="e">
        <f>IF(J8&lt;&gt;"",J8,"")</f>
        <v>#N/A</v>
      </c>
      <c r="AM13">
        <v>6</v>
      </c>
      <c r="AU13" s="54">
        <v>9</v>
      </c>
      <c r="AV13" s="54">
        <f t="shared" si="7"/>
        <v>180</v>
      </c>
      <c r="AW13" s="63" t="str">
        <f>M11</f>
        <v xml:space="preserve">فن الاعلان الصحفي </v>
      </c>
      <c r="AX13" s="52">
        <f t="shared" si="6"/>
        <v>0</v>
      </c>
      <c r="AY13" s="52" t="e">
        <f t="shared" si="6"/>
        <v>#N/A</v>
      </c>
      <c r="BB13" s="54"/>
      <c r="BC13" s="54"/>
    </row>
    <row r="14" spans="1:56" ht="21" thickBot="1" x14ac:dyDescent="0.25">
      <c r="B14" s="343" t="s">
        <v>21</v>
      </c>
      <c r="C14" s="343"/>
      <c r="D14" s="343"/>
      <c r="E14" s="343"/>
      <c r="F14" s="343"/>
      <c r="G14" s="343"/>
      <c r="H14" s="343"/>
      <c r="I14" s="343"/>
      <c r="J14" s="343"/>
      <c r="K14" s="343"/>
      <c r="L14" s="343"/>
      <c r="M14" s="343"/>
      <c r="N14" s="343"/>
      <c r="O14" s="343"/>
      <c r="P14" s="343"/>
      <c r="Q14" s="344"/>
      <c r="R14" s="41"/>
      <c r="S14" s="353" t="s">
        <v>22</v>
      </c>
      <c r="T14" s="343"/>
      <c r="U14" s="343"/>
      <c r="V14" s="343"/>
      <c r="W14" s="343"/>
      <c r="X14" s="343"/>
      <c r="Y14" s="343"/>
      <c r="Z14" s="343"/>
      <c r="AA14" s="343"/>
      <c r="AB14" s="343"/>
      <c r="AC14" s="343"/>
      <c r="AD14" s="343"/>
      <c r="AE14" s="343"/>
      <c r="AF14" s="343"/>
      <c r="AG14" s="343"/>
      <c r="AH14" s="354"/>
      <c r="AI14" s="354"/>
      <c r="AJ14" s="354"/>
      <c r="AK14" s="91"/>
      <c r="AL14" s="39" t="e">
        <f>IF(J9&lt;&gt;"",J9,"")</f>
        <v>#N/A</v>
      </c>
      <c r="AM14">
        <v>7</v>
      </c>
      <c r="AU14" s="54">
        <v>10</v>
      </c>
      <c r="AV14" s="54">
        <f t="shared" si="7"/>
        <v>190</v>
      </c>
      <c r="AW14" s="63" t="str">
        <f>M12</f>
        <v xml:space="preserve">الاخبار الاذاعية والتلفزيونية </v>
      </c>
      <c r="AX14" s="52">
        <f t="shared" si="6"/>
        <v>0</v>
      </c>
      <c r="AY14" s="52" t="e">
        <f t="shared" si="6"/>
        <v>#N/A</v>
      </c>
      <c r="BB14" s="54"/>
      <c r="BC14" s="54"/>
    </row>
    <row r="15" spans="1:56" ht="24" customHeight="1" thickBot="1" x14ac:dyDescent="0.25">
      <c r="A15" t="e">
        <f>IF(AND(I15&lt;&gt;"",H15=1),11,"")</f>
        <v>#N/A</v>
      </c>
      <c r="B15" s="124" t="e">
        <f>IF(AND(I15="A",H15=1),35000,IF(OR(I15="ج",I15="ر1",I15="ر2"),IF(H15=1,IF(OR($F$5=$AO$8,$F$5=$AO$9),0,IF(OR($F$5=$AO$1,$F$5=$AO$2,$F$5=$AO$5,$F$5=$AO$6),IF(I15="ج",5600,IF(I15="ر1",7200,IF(I15="ر2",8800,""))),IF(OR($F$5=$AO$3,$F$5=$AO$7),IF(I15="ج",3500,IF(I15="ر1",4500,IF(I15="ر2",5500,""))),IF($F$5=$AO$4,500,IF(I15="ج",7000,IF(I15="ر1",9000,IF(I15="ر2",11000,""))))))))))</f>
        <v>#N/A</v>
      </c>
      <c r="C15" s="134">
        <v>200</v>
      </c>
      <c r="D15" s="326" t="s">
        <v>794</v>
      </c>
      <c r="E15" s="326"/>
      <c r="F15" s="326"/>
      <c r="G15" s="326"/>
      <c r="H15" s="83"/>
      <c r="I15" s="87" t="e">
        <f>IF(VLOOKUP(E1,ورقة4!$A$1:$AR$11526,13,0)=0,"",VLOOKUP(E1,ورقة4!$A$1:$AR$11526,13,0))</f>
        <v>#N/A</v>
      </c>
      <c r="J15" s="95" t="e">
        <f>IF(AND(Q15&lt;&gt;"",P15=1),16,"")</f>
        <v>#N/A</v>
      </c>
      <c r="K15" s="124" t="e">
        <f>IF(AND(Q15="A",P15=1),35000,IF(OR(Q15="ج",Q15="ر1",Q15="ر2"),IF(P15=1,IF(OR($F$5=$AO$8,$F$5=$AO$9),0,IF(OR($F$5=$AO$1,$F$5=$AO$2,$F$5=$AO$5,$F$5=$AO$6),IF(Q15="ج",5600,IF(Q15="ر1",7200,IF(Q15="ر2",8800,""))),IF(OR($F$5=$AO$3,$F$5=$AO$7),IF(Q15="ج",3500,IF(Q15="ر1",4500,IF(Q15="ر2",5500,""))),IF($F$5=$AO$4,500,IF(Q15="ج",7000,IF(Q15="ر1",9000,IF(Q15="ر2",11000,""))))))))))</f>
        <v>#N/A</v>
      </c>
      <c r="L15" s="134">
        <v>250</v>
      </c>
      <c r="M15" s="326" t="s">
        <v>799</v>
      </c>
      <c r="N15" s="326"/>
      <c r="O15" s="326"/>
      <c r="P15" s="83"/>
      <c r="Q15" s="87" t="e">
        <f>IF(VLOOKUP(E1,ورقة4!$A$1:$AR$11526,18,0)=0,"",VLOOKUP(E1,ورقة4!$A$1:$AR$11526,18,0))</f>
        <v>#N/A</v>
      </c>
      <c r="R15" s="59" t="e">
        <f>IF(AND(Y15&lt;&gt;"",X15=1),31,"")</f>
        <v>#N/A</v>
      </c>
      <c r="S15" s="124" t="e">
        <f>IF(AND(Y15="A",X15=1),35000,IF(OR(Y15="ج",Y15="ر1",Y15="ر2"),IF(X15=1,IF(OR($F$5=$AO$8,$F$5=$AO$9),0,IF(OR($F$5=$AO$1,$F$5=$AO$2,$F$5=$AO$5,$F$5=$AO$6),IF(Y15="ج",5600,IF(Y15="ر1",7200,IF(Y15="ر2",8800,""))),IF(OR($F$5=$AO$3,$F$5=$AO$7),IF(Y15="ج",3500,IF(Y15="ر1",4500,IF(Y15="ر2",5500,""))),IF($F$5=$AO$4,500,IF(Y15="ج",7000,IF(Y15="ر1",9000,IF(Y15="ر2",11000,""))))))))))</f>
        <v>#N/A</v>
      </c>
      <c r="T15" s="134">
        <v>400</v>
      </c>
      <c r="U15" s="326" t="s">
        <v>804</v>
      </c>
      <c r="V15" s="326"/>
      <c r="W15" s="326"/>
      <c r="X15" s="83"/>
      <c r="Y15" s="87" t="e">
        <f>IF(VLOOKUP(E1,ورقة4!$A$1:$AR$11526,33,0)=0,"",VLOOKUP(E1,ورقة4!$A$1:$AR$11526,33,0))</f>
        <v>#N/A</v>
      </c>
      <c r="Z15" s="97" t="e">
        <f>IF(AND(AG15&lt;&gt;"",AF15=1),36,"")</f>
        <v>#N/A</v>
      </c>
      <c r="AA15" s="124" t="e">
        <f>IF(AND(AG15="A",AF15=1),35000,IF(OR(AG15="ج",AG15="ر1",AG15="ر2"),IF(AF15=1,IF(OR($F$5=$AO$8,$F$5=$AO$9),0,IF(OR($F$5=$AO$1,$F$5=$AO$2,$F$5=$AO$5,$F$5=$AO$6),IF(AG15="ج",5600,IF(AG15="ر1",7200,IF(AG15="ر2",8800,""))),IF(OR($F$5=$AO$3,$F$5=$AO$7),IF(AG15="ج",3500,IF(AG15="ر1",4500,IF(AG15="ر2",5500,""))),IF($F$5=$AO$4,500,IF(AG15="ج",7000,IF(AG15="ر1",9000,IF(AG15="ر2",11000,""))))))))))</f>
        <v>#N/A</v>
      </c>
      <c r="AB15" s="134">
        <v>450</v>
      </c>
      <c r="AC15" s="338" t="s">
        <v>809</v>
      </c>
      <c r="AD15" s="339"/>
      <c r="AE15" s="340"/>
      <c r="AF15" s="83"/>
      <c r="AG15" s="84" t="e">
        <f>IF(VLOOKUP(E1,ورقة4!$A$1:$AR$11526,38,0)=0,"",VLOOKUP(E1,ورقة4!$A$1:$AR$11526,38,0))</f>
        <v>#N/A</v>
      </c>
      <c r="AH15" s="354"/>
      <c r="AI15" s="354"/>
      <c r="AJ15" s="354"/>
      <c r="AK15" s="91"/>
      <c r="AL15" s="39" t="e">
        <f>IF(J10&lt;&gt;"",J10,"")</f>
        <v>#N/A</v>
      </c>
      <c r="AM15">
        <v>8</v>
      </c>
      <c r="AU15" s="54">
        <v>11</v>
      </c>
      <c r="AV15" s="54">
        <f>C15</f>
        <v>200</v>
      </c>
      <c r="AW15" s="54" t="str">
        <f>D15</f>
        <v xml:space="preserve">الراي العام </v>
      </c>
      <c r="AX15" s="52">
        <f t="shared" ref="AX15:AY19" si="8">H15</f>
        <v>0</v>
      </c>
      <c r="AY15" s="52" t="e">
        <f t="shared" si="8"/>
        <v>#N/A</v>
      </c>
      <c r="BB15" s="54"/>
      <c r="BC15" s="54"/>
      <c r="BD15" s="54"/>
    </row>
    <row r="16" spans="1:56" ht="24" customHeight="1" thickTop="1" thickBot="1" x14ac:dyDescent="0.25">
      <c r="A16" t="e">
        <f>IF(AND(I16&lt;&gt;"",H16=1),12,"")</f>
        <v>#N/A</v>
      </c>
      <c r="B16" s="124" t="e">
        <f t="shared" ref="B16:B19" si="9">IF(AND(I16="A",H16=1),35000,IF(OR(I16="ج",I16="ر1",I16="ر2"),IF(H16=1,IF(OR($F$5=$AO$8,$F$5=$AO$9),0,IF(OR($F$5=$AO$1,$F$5=$AO$2,$F$5=$AO$5,$F$5=$AO$6),IF(I16="ج",5600,IF(I16="ر1",7200,IF(I16="ر2",8800,""))),IF(OR($F$5=$AO$3,$F$5=$AO$7),IF(I16="ج",3500,IF(I16="ر1",4500,IF(I16="ر2",5500,""))),IF($F$5=$AO$4,500,IF(I16="ج",7000,IF(I16="ر1",9000,IF(I16="ر2",11000,""))))))))))</f>
        <v>#N/A</v>
      </c>
      <c r="C16" s="135">
        <v>210</v>
      </c>
      <c r="D16" s="324" t="s">
        <v>795</v>
      </c>
      <c r="E16" s="324"/>
      <c r="F16" s="324"/>
      <c r="G16" s="324"/>
      <c r="H16" s="83"/>
      <c r="I16" s="88" t="e">
        <f>IF(VLOOKUP(E1,ورقة4!$A$1:$AR$11526,14,0)=0,"",VLOOKUP(E1,ورقة4!$A$1:$AR$11526,14,0))</f>
        <v>#N/A</v>
      </c>
      <c r="J16" s="95" t="e">
        <f>IF(AND(Q16&lt;&gt;"",P16=1),17,"")</f>
        <v>#N/A</v>
      </c>
      <c r="K16" s="124" t="e">
        <f t="shared" ref="K16:K19" si="10">IF(AND(Q16="A",P16=1),35000,IF(OR(Q16="ج",Q16="ر1",Q16="ر2"),IF(P16=1,IF(OR($F$5=$AO$8,$F$5=$AO$9),0,IF(OR($F$5=$AO$1,$F$5=$AO$2,$F$5=$AO$5,$F$5=$AO$6),IF(Q16="ج",5600,IF(Q16="ر1",7200,IF(Q16="ر2",8800,""))),IF(OR($F$5=$AO$3,$F$5=$AO$7),IF(Q16="ج",3500,IF(Q16="ر1",4500,IF(Q16="ر2",5500,""))),IF($F$5=$AO$4,500,IF(Q16="ج",7000,IF(Q16="ر1",9000,IF(Q16="ر2",11000,""))))))))))</f>
        <v>#N/A</v>
      </c>
      <c r="L16" s="135">
        <v>260</v>
      </c>
      <c r="M16" s="324" t="s">
        <v>800</v>
      </c>
      <c r="N16" s="324"/>
      <c r="O16" s="324"/>
      <c r="P16" s="83"/>
      <c r="Q16" s="88" t="e">
        <f>IF(VLOOKUP(E1,ورقة4!$A$1:$AR$11526,19,0)=0,"",VLOOKUP(E1,ورقة4!$A$1:$AR$11526,19,0))</f>
        <v>#N/A</v>
      </c>
      <c r="R16" s="59" t="e">
        <f>IF(AND(Y16&lt;&gt;"",X16=1),32,"")</f>
        <v>#N/A</v>
      </c>
      <c r="S16" s="124" t="e">
        <f t="shared" ref="S16:S19" si="11">IF(AND(Y16="A",X16=1),35000,IF(OR(Y16="ج",Y16="ر1",Y16="ر2"),IF(X16=1,IF(OR($F$5=$AO$8,$F$5=$AO$9),0,IF(OR($F$5=$AO$1,$F$5=$AO$2,$F$5=$AO$5,$F$5=$AO$6),IF(Y16="ج",5600,IF(Y16="ر1",7200,IF(Y16="ر2",8800,""))),IF(OR($F$5=$AO$3,$F$5=$AO$7),IF(Y16="ج",3500,IF(Y16="ر1",4500,IF(Y16="ر2",5500,""))),IF($F$5=$AO$4,500,IF(Y16="ج",7000,IF(Y16="ر1",9000,IF(Y16="ر2",11000,""))))))))))</f>
        <v>#N/A</v>
      </c>
      <c r="T16" s="135">
        <v>410</v>
      </c>
      <c r="U16" s="324" t="s">
        <v>805</v>
      </c>
      <c r="V16" s="324"/>
      <c r="W16" s="324"/>
      <c r="X16" s="83"/>
      <c r="Y16" s="88" t="e">
        <f>IF(VLOOKUP(E1,ورقة4!$A$1:$AR$11526,34,0)=0,"",VLOOKUP(E1,ورقة4!$A$1:$AR$11526,34,0))</f>
        <v>#N/A</v>
      </c>
      <c r="Z16" s="97" t="e">
        <f>IF(AND(AG16&lt;&gt;"",AF16=1),37,"")</f>
        <v>#N/A</v>
      </c>
      <c r="AA16" s="124" t="e">
        <f t="shared" ref="AA16:AA19" si="12">IF(AND(AG16="A",AF16=1),35000,IF(OR(AG16="ج",AG16="ر1",AG16="ر2"),IF(AF16=1,IF(OR($F$5=$AO$8,$F$5=$AO$9),0,IF(OR($F$5=$AO$1,$F$5=$AO$2,$F$5=$AO$5,$F$5=$AO$6),IF(AG16="ج",5600,IF(AG16="ر1",7200,IF(AG16="ر2",8800,""))),IF(OR($F$5=$AO$3,$F$5=$AO$7),IF(AG16="ج",3500,IF(AG16="ر1",4500,IF(AG16="ر2",5500,""))),IF($F$5=$AO$4,500,IF(AG16="ج",7000,IF(AG16="ر1",9000,IF(AG16="ر2",11000,""))))))))))</f>
        <v>#N/A</v>
      </c>
      <c r="AB16" s="135">
        <v>460</v>
      </c>
      <c r="AC16" s="335" t="s">
        <v>810</v>
      </c>
      <c r="AD16" s="336"/>
      <c r="AE16" s="337"/>
      <c r="AF16" s="83"/>
      <c r="AG16" s="85" t="e">
        <f>IF(VLOOKUP(E1,ورقة4!$A$1:$AR$11526,39,0)=0,"",VLOOKUP(E1,ورقة4!$A$1:$AR$11526,39,0))</f>
        <v>#N/A</v>
      </c>
      <c r="AH16" s="354"/>
      <c r="AI16" s="354"/>
      <c r="AJ16" s="354"/>
      <c r="AK16" s="91"/>
      <c r="AL16" s="39" t="e">
        <f>IF(J11&lt;&gt;"",J11,"")</f>
        <v>#N/A</v>
      </c>
      <c r="AM16">
        <v>9</v>
      </c>
      <c r="AU16" s="54">
        <v>12</v>
      </c>
      <c r="AV16" s="54">
        <f t="shared" ref="AV16:AV19" si="13">C16</f>
        <v>210</v>
      </c>
      <c r="AW16" s="54" t="str">
        <f>D16</f>
        <v xml:space="preserve">تشريعات الاعلام واخلاقياته </v>
      </c>
      <c r="AX16" s="52">
        <f t="shared" si="8"/>
        <v>0</v>
      </c>
      <c r="AY16" s="52" t="e">
        <f t="shared" si="8"/>
        <v>#N/A</v>
      </c>
      <c r="BB16" s="54"/>
      <c r="BC16" s="54"/>
      <c r="BD16" s="54"/>
    </row>
    <row r="17" spans="1:56" ht="24" customHeight="1" thickTop="1" thickBot="1" x14ac:dyDescent="0.25">
      <c r="A17" t="e">
        <f>IF(AND(I17&lt;&gt;"",H17=1),13,"")</f>
        <v>#N/A</v>
      </c>
      <c r="B17" s="124" t="e">
        <f t="shared" si="9"/>
        <v>#N/A</v>
      </c>
      <c r="C17" s="135">
        <v>220</v>
      </c>
      <c r="D17" s="324" t="s">
        <v>796</v>
      </c>
      <c r="E17" s="324"/>
      <c r="F17" s="324"/>
      <c r="G17" s="324"/>
      <c r="H17" s="83"/>
      <c r="I17" s="88" t="e">
        <f>IF(VLOOKUP(E1,ورقة4!$A$1:$AR$11526,15,0)=0,"",VLOOKUP(E1,ورقة4!$A$1:$AR$11526,15,0))</f>
        <v>#N/A</v>
      </c>
      <c r="J17" s="95" t="e">
        <f>IF(AND(Q17&lt;&gt;"",P17=1),18,"")</f>
        <v>#N/A</v>
      </c>
      <c r="K17" s="124" t="e">
        <f t="shared" si="10"/>
        <v>#N/A</v>
      </c>
      <c r="L17" s="135">
        <v>270</v>
      </c>
      <c r="M17" s="324" t="s">
        <v>801</v>
      </c>
      <c r="N17" s="324"/>
      <c r="O17" s="324"/>
      <c r="P17" s="83"/>
      <c r="Q17" s="88" t="e">
        <f>IF(VLOOKUP(E1,ورقة4!$A$1:$AR$11526,20,0)=0,"",VLOOKUP(E1,ورقة4!$A$1:$AR$11526,20,0))</f>
        <v>#N/A</v>
      </c>
      <c r="R17" s="59" t="e">
        <f>IF(AND(Y17&lt;&gt;"",X17=1),33,"")</f>
        <v>#N/A</v>
      </c>
      <c r="S17" s="124" t="e">
        <f t="shared" si="11"/>
        <v>#N/A</v>
      </c>
      <c r="T17" s="135">
        <v>420</v>
      </c>
      <c r="U17" s="324" t="s">
        <v>806</v>
      </c>
      <c r="V17" s="324"/>
      <c r="W17" s="324"/>
      <c r="X17" s="83"/>
      <c r="Y17" s="88" t="e">
        <f>IF(VLOOKUP(E1,ورقة4!$A$1:$AR$11526,35,0)=0,"",VLOOKUP(E1,ورقة4!$A$1:$AR$11526,35,0))</f>
        <v>#N/A</v>
      </c>
      <c r="Z17" s="97" t="e">
        <f>IF(AND(AG17&lt;&gt;"",AF17=1),38,"")</f>
        <v>#N/A</v>
      </c>
      <c r="AA17" s="124" t="e">
        <f t="shared" si="12"/>
        <v>#N/A</v>
      </c>
      <c r="AB17" s="135">
        <v>470</v>
      </c>
      <c r="AC17" s="335" t="s">
        <v>811</v>
      </c>
      <c r="AD17" s="336"/>
      <c r="AE17" s="337"/>
      <c r="AF17" s="83"/>
      <c r="AG17" s="85" t="e">
        <f>IF(VLOOKUP(E1,ورقة4!$A$1:$AR$11526,40,0)=0,"",VLOOKUP(E1,ورقة4!$A$1:$AR$11526,40,0))</f>
        <v>#N/A</v>
      </c>
      <c r="AH17" s="354"/>
      <c r="AI17" s="354"/>
      <c r="AJ17" s="354"/>
      <c r="AK17" s="91"/>
      <c r="AL17" s="39" t="e">
        <f>IF(J12&lt;&gt;"",J12,"")</f>
        <v>#N/A</v>
      </c>
      <c r="AM17">
        <v>10</v>
      </c>
      <c r="AU17" s="54">
        <v>13</v>
      </c>
      <c r="AV17" s="54">
        <f t="shared" si="13"/>
        <v>220</v>
      </c>
      <c r="AW17" s="54" t="str">
        <f>D17</f>
        <v xml:space="preserve">تكنلوجيا الاتصال والمعلومات </v>
      </c>
      <c r="AX17" s="52">
        <f t="shared" si="8"/>
        <v>0</v>
      </c>
      <c r="AY17" s="52" t="e">
        <f t="shared" si="8"/>
        <v>#N/A</v>
      </c>
      <c r="BB17" s="54"/>
      <c r="BC17" s="54"/>
      <c r="BD17" s="54"/>
    </row>
    <row r="18" spans="1:56" ht="24" customHeight="1" thickTop="1" thickBot="1" x14ac:dyDescent="0.25">
      <c r="A18" t="e">
        <f>IF(AND(I18&lt;&gt;"",H18=1),14,"")</f>
        <v>#N/A</v>
      </c>
      <c r="B18" s="124" t="e">
        <f t="shared" si="9"/>
        <v>#N/A</v>
      </c>
      <c r="C18" s="135">
        <v>230</v>
      </c>
      <c r="D18" s="324" t="s">
        <v>797</v>
      </c>
      <c r="E18" s="324"/>
      <c r="F18" s="324"/>
      <c r="G18" s="324"/>
      <c r="H18" s="83"/>
      <c r="I18" s="88" t="e">
        <f>IF(VLOOKUP(E1,ورقة4!$A$1:$AR$11526,16,0)=0,"",VLOOKUP(E1,ورقة4!$A$1:$AR$11526,16,0))</f>
        <v>#N/A</v>
      </c>
      <c r="J18" s="95" t="e">
        <f>IF(AND(Q18&lt;&gt;"",P18=1),19,"")</f>
        <v>#N/A</v>
      </c>
      <c r="K18" s="124" t="e">
        <f t="shared" si="10"/>
        <v>#N/A</v>
      </c>
      <c r="L18" s="135">
        <v>280</v>
      </c>
      <c r="M18" s="324" t="s">
        <v>802</v>
      </c>
      <c r="N18" s="324"/>
      <c r="O18" s="324"/>
      <c r="P18" s="83"/>
      <c r="Q18" s="88" t="e">
        <f>IF(VLOOKUP(E1,ورقة4!$A$1:$AR$11526,21,0)=0,"",VLOOKUP(E1,ورقة4!$A$1:$AR$11526,21,0))</f>
        <v>#N/A</v>
      </c>
      <c r="R18" s="59" t="e">
        <f>IF(AND(Y18&lt;&gt;"",X18=1),34,"")</f>
        <v>#N/A</v>
      </c>
      <c r="S18" s="124" t="e">
        <f t="shared" si="11"/>
        <v>#N/A</v>
      </c>
      <c r="T18" s="135">
        <v>430</v>
      </c>
      <c r="U18" s="324" t="s">
        <v>807</v>
      </c>
      <c r="V18" s="324"/>
      <c r="W18" s="324"/>
      <c r="X18" s="83"/>
      <c r="Y18" s="88" t="e">
        <f>IF(VLOOKUP(E1,ورقة4!$A$1:$AR$11526,36,0)=0,"",VLOOKUP(E1,ورقة4!$A$1:$AR$11526,36,0))</f>
        <v>#N/A</v>
      </c>
      <c r="Z18" s="97" t="e">
        <f>IF(AND(AG18&lt;&gt;"",AF18=1),39,"")</f>
        <v>#N/A</v>
      </c>
      <c r="AA18" s="124" t="e">
        <f t="shared" si="12"/>
        <v>#N/A</v>
      </c>
      <c r="AB18" s="135">
        <v>480</v>
      </c>
      <c r="AC18" s="335" t="s">
        <v>812</v>
      </c>
      <c r="AD18" s="336"/>
      <c r="AE18" s="337"/>
      <c r="AF18" s="83"/>
      <c r="AG18" s="85" t="e">
        <f>IF(VLOOKUP(E1,ورقة4!$A$1:$AR$11526,41,0)=0,"",VLOOKUP(E1,ورقة4!$A$1:$AR$11526,41,0))</f>
        <v>#N/A</v>
      </c>
      <c r="AH18" s="354"/>
      <c r="AI18" s="354"/>
      <c r="AJ18" s="354"/>
      <c r="AK18" s="91"/>
      <c r="AL18" s="39" t="e">
        <f>IF(A15&lt;&gt;"",A15,"")</f>
        <v>#N/A</v>
      </c>
      <c r="AM18">
        <v>11</v>
      </c>
      <c r="AU18" s="54">
        <v>14</v>
      </c>
      <c r="AV18" s="54">
        <f t="shared" si="13"/>
        <v>230</v>
      </c>
      <c r="AW18" s="54" t="str">
        <f>D18</f>
        <v>الترجمة الاعلامية (2)</v>
      </c>
      <c r="AX18" s="52">
        <f t="shared" si="8"/>
        <v>0</v>
      </c>
      <c r="AY18" s="52" t="e">
        <f t="shared" si="8"/>
        <v>#N/A</v>
      </c>
      <c r="BB18" s="54"/>
      <c r="BC18" s="54"/>
      <c r="BD18" s="54"/>
    </row>
    <row r="19" spans="1:56" ht="21.75" thickTop="1" thickBot="1" x14ac:dyDescent="0.3">
      <c r="A19" t="e">
        <f>IF(AND(I19&lt;&gt;"",H19=1),15,"")</f>
        <v>#N/A</v>
      </c>
      <c r="B19" s="124" t="e">
        <f t="shared" si="9"/>
        <v>#N/A</v>
      </c>
      <c r="C19" s="136">
        <v>240</v>
      </c>
      <c r="D19" s="325" t="s">
        <v>798</v>
      </c>
      <c r="E19" s="325"/>
      <c r="F19" s="325"/>
      <c r="G19" s="325"/>
      <c r="H19" s="83"/>
      <c r="I19" s="89" t="e">
        <f>IF(VLOOKUP(E1,ورقة4!$A$1:$AR$11526,17,0)=0,"",VLOOKUP(E1,ورقة4!$A$1:$AR$11526,17,0))</f>
        <v>#N/A</v>
      </c>
      <c r="J19" s="95" t="e">
        <f>IF(AND(Q19&lt;&gt;"",P19=1),20,"")</f>
        <v>#N/A</v>
      </c>
      <c r="K19" s="124" t="e">
        <f t="shared" si="10"/>
        <v>#N/A</v>
      </c>
      <c r="L19" s="136">
        <v>290</v>
      </c>
      <c r="M19" s="325" t="s">
        <v>803</v>
      </c>
      <c r="N19" s="325"/>
      <c r="O19" s="325"/>
      <c r="P19" s="83"/>
      <c r="Q19" s="89" t="e">
        <f>IF(VLOOKUP(E1,ورقة4!$A$1:$AR$11526,22,0)=0,"",VLOOKUP(E1,ورقة4!$A$1:$AR$11526,22,0))</f>
        <v>#N/A</v>
      </c>
      <c r="R19" s="59" t="e">
        <f>IF(AND(Y19&lt;&gt;"",X19=1),35,"")</f>
        <v>#N/A</v>
      </c>
      <c r="S19" s="124" t="e">
        <f t="shared" si="11"/>
        <v>#N/A</v>
      </c>
      <c r="T19" s="136">
        <v>440</v>
      </c>
      <c r="U19" s="325" t="s">
        <v>808</v>
      </c>
      <c r="V19" s="325"/>
      <c r="W19" s="325"/>
      <c r="X19" s="83"/>
      <c r="Y19" s="89" t="e">
        <f>IF(VLOOKUP(E1,ورقة4!$A$1:$AR$11526,37,0)=0,"",VLOOKUP(E1,ورقة4!$A$1:$AR$11526,37,0))</f>
        <v>#N/A</v>
      </c>
      <c r="Z19" s="97" t="e">
        <f>IF(AND(AG19&lt;&gt;"",AF19=1),40,"")</f>
        <v>#N/A</v>
      </c>
      <c r="AA19" s="124" t="e">
        <f t="shared" si="12"/>
        <v>#N/A</v>
      </c>
      <c r="AB19" s="136">
        <v>490</v>
      </c>
      <c r="AC19" s="350" t="s">
        <v>813</v>
      </c>
      <c r="AD19" s="351"/>
      <c r="AE19" s="352"/>
      <c r="AF19" s="83"/>
      <c r="AG19" s="86" t="e">
        <f>IF(VLOOKUP(E1,ورقة4!$A$1:$AR$11526,42,0)=0,"",VLOOKUP(E1,ورقة4!$A$1:$AR$11526,42,0))</f>
        <v>#N/A</v>
      </c>
      <c r="AH19" s="92"/>
      <c r="AI19" s="92"/>
      <c r="AJ19" s="92"/>
      <c r="AK19" s="91"/>
      <c r="AL19" s="39" t="e">
        <f>IF(A16&lt;&gt;"",A16,"")</f>
        <v>#N/A</v>
      </c>
      <c r="AM19">
        <v>12</v>
      </c>
      <c r="AU19" s="54">
        <v>15</v>
      </c>
      <c r="AV19" s="54">
        <f t="shared" si="13"/>
        <v>240</v>
      </c>
      <c r="AW19" s="54" t="str">
        <f>D19</f>
        <v xml:space="preserve">التحرير الصحفي </v>
      </c>
      <c r="AX19" s="52">
        <f t="shared" si="8"/>
        <v>0</v>
      </c>
      <c r="AY19" s="52" t="e">
        <f t="shared" si="8"/>
        <v>#N/A</v>
      </c>
      <c r="BB19" s="54"/>
      <c r="BC19" s="54"/>
      <c r="BD19" s="54"/>
    </row>
    <row r="20" spans="1:56" ht="16.5" hidden="1" thickBot="1" x14ac:dyDescent="0.3">
      <c r="B20" s="32" t="e">
        <f>SUM(B15:B19)</f>
        <v>#N/A</v>
      </c>
      <c r="C20" s="50"/>
      <c r="D20" s="51"/>
      <c r="E20" s="51"/>
      <c r="F20" s="72">
        <f>COUNTIFS(I15:I19,"A",H15:H19,1)</f>
        <v>0</v>
      </c>
      <c r="G20" s="72">
        <f>COUNTIFS(I15:I19,$Q$30,H15:H19,1)</f>
        <v>0</v>
      </c>
      <c r="H20" s="100">
        <f>COUNTIFS(I15:I19,$W$30,H15:H19,1)</f>
        <v>0</v>
      </c>
      <c r="I20" s="101">
        <f>COUNTIFS(I15:I19,$AE$30,H15:H19,1)</f>
        <v>0</v>
      </c>
      <c r="J20" s="43"/>
      <c r="K20" s="32" t="e">
        <f>SUM(K15:K19)</f>
        <v>#N/A</v>
      </c>
      <c r="L20" s="50"/>
      <c r="M20" s="51"/>
      <c r="N20" s="72">
        <f>COUNTIFS(Q15:Q19,"A",P15:P19,1)</f>
        <v>0</v>
      </c>
      <c r="O20" s="72">
        <f>COUNTIFS(Q15:Q19,$Q$30,P15:P19,1)</f>
        <v>0</v>
      </c>
      <c r="P20" s="100">
        <f>COUNTIFS(Q15:Q19,$W$30,P15:P19,1)</f>
        <v>0</v>
      </c>
      <c r="Q20" s="101">
        <f>COUNTIFS(Q15:Q19,$AE$30,P15:P19,1)</f>
        <v>0</v>
      </c>
      <c r="R20" s="59"/>
      <c r="S20" s="44" t="e">
        <f>SUM(S15:S19)</f>
        <v>#N/A</v>
      </c>
      <c r="T20" s="42"/>
      <c r="U20" s="48"/>
      <c r="V20" s="72">
        <f>COUNTIFS(Y15:Y19,"A",X15:X19,1)</f>
        <v>0</v>
      </c>
      <c r="W20" s="72">
        <f>COUNTIFS(Y15:Y19,$Q$30,X15:X19,1)</f>
        <v>0</v>
      </c>
      <c r="X20" s="100">
        <f>COUNTIFS(Y15:Y19,$W$30,X15:X19,1)</f>
        <v>0</v>
      </c>
      <c r="Y20" s="101">
        <f>COUNTIFS(Y15:Y19,$AE$30,X15:X19,1)</f>
        <v>0</v>
      </c>
      <c r="Z20" s="45"/>
      <c r="AA20" s="44" t="e">
        <f>SUM(AA15:AA19)</f>
        <v>#N/A</v>
      </c>
      <c r="AB20" s="48"/>
      <c r="AC20" s="48"/>
      <c r="AD20" s="72">
        <f>COUNTIFS(AG15:AG19,"A",AF15:AF19,1)</f>
        <v>0</v>
      </c>
      <c r="AE20" s="72">
        <f>COUNTIFS(AG15:AG19,$Q$30,AF15:AF19,1)</f>
        <v>0</v>
      </c>
      <c r="AF20" s="100">
        <f>COUNTIFS(AG15:AG19,$W$30,AF15:AF19,1)</f>
        <v>0</v>
      </c>
      <c r="AG20" s="101">
        <f>COUNTIFS(AG15:AG19,$AE$30,AF15:AF19,1)</f>
        <v>0</v>
      </c>
      <c r="AH20" s="92"/>
      <c r="AI20" s="92"/>
      <c r="AJ20" s="92"/>
      <c r="AK20" s="91"/>
      <c r="AL20" s="39" t="e">
        <f>IF(A17&lt;&gt;"",A17,"")</f>
        <v>#N/A</v>
      </c>
      <c r="AM20">
        <v>13</v>
      </c>
      <c r="AU20" s="54">
        <v>16</v>
      </c>
      <c r="AV20" s="54">
        <f>L15</f>
        <v>250</v>
      </c>
      <c r="AW20" s="54" t="str">
        <f>M15</f>
        <v>مادة اعلامية بلغة اجنبية (2)</v>
      </c>
      <c r="AX20" s="52">
        <f t="shared" ref="AX20:AY24" si="14">P15</f>
        <v>0</v>
      </c>
      <c r="AY20" s="52" t="e">
        <f t="shared" si="14"/>
        <v>#N/A</v>
      </c>
      <c r="BB20" s="54"/>
      <c r="BC20" s="54"/>
    </row>
    <row r="21" spans="1:56" ht="17.25" hidden="1" thickTop="1" thickBot="1" x14ac:dyDescent="0.3">
      <c r="T21" s="38" t="e">
        <f>B13+B20+K13+K20+S13+S20+AA13+AA20</f>
        <v>#N/A</v>
      </c>
      <c r="AH21" s="92"/>
      <c r="AI21" s="92"/>
      <c r="AJ21" s="92"/>
      <c r="AK21" s="91"/>
      <c r="AL21" s="39" t="e">
        <f>IF(A18&lt;&gt;"",A18,"")</f>
        <v>#N/A</v>
      </c>
      <c r="AM21">
        <v>14</v>
      </c>
      <c r="AU21" s="54">
        <v>17</v>
      </c>
      <c r="AV21" s="54">
        <f t="shared" ref="AV21:AV24" si="15">L16</f>
        <v>260</v>
      </c>
      <c r="AW21" s="54" t="str">
        <f>M16</f>
        <v xml:space="preserve">الكتابة للإذاعة والتلفزيون </v>
      </c>
      <c r="AX21" s="52">
        <f t="shared" si="14"/>
        <v>0</v>
      </c>
      <c r="AY21" s="52" t="e">
        <f t="shared" si="14"/>
        <v>#N/A</v>
      </c>
      <c r="BB21" s="54"/>
      <c r="BC21" s="54"/>
    </row>
    <row r="22" spans="1:56" ht="17.25" hidden="1" thickTop="1" thickBot="1" x14ac:dyDescent="0.3">
      <c r="R22" s="47"/>
      <c r="S22" s="44"/>
      <c r="U22" s="60"/>
      <c r="V22" s="60"/>
      <c r="W22" s="60"/>
      <c r="X22" s="61"/>
      <c r="Y22" s="37"/>
      <c r="Z22" s="62"/>
      <c r="AA22" s="44"/>
      <c r="AB22" s="60"/>
      <c r="AC22" s="60"/>
      <c r="AD22" s="60"/>
      <c r="AE22" s="60"/>
      <c r="AF22" s="61"/>
      <c r="AG22" s="37"/>
      <c r="AH22" s="92"/>
      <c r="AI22" s="92"/>
      <c r="AJ22" s="92"/>
      <c r="AK22" s="91"/>
      <c r="AL22" s="39" t="e">
        <f>IF(A19&lt;&gt;"",A19,"")</f>
        <v>#N/A</v>
      </c>
      <c r="AM22">
        <v>15</v>
      </c>
      <c r="AU22" s="54">
        <v>18</v>
      </c>
      <c r="AV22" s="54">
        <f t="shared" si="15"/>
        <v>270</v>
      </c>
      <c r="AW22" s="54" t="str">
        <f>M17</f>
        <v xml:space="preserve">ادارة الاعلان واقتصادياته </v>
      </c>
      <c r="AX22" s="52">
        <f t="shared" si="14"/>
        <v>0</v>
      </c>
      <c r="AY22" s="52" t="e">
        <f t="shared" si="14"/>
        <v>#N/A</v>
      </c>
      <c r="BB22" s="54"/>
      <c r="BC22" s="54"/>
    </row>
    <row r="23" spans="1:56" ht="17.25" hidden="1" thickTop="1" thickBot="1" x14ac:dyDescent="0.3">
      <c r="B23" s="23"/>
      <c r="D23" s="23"/>
      <c r="E23" s="23"/>
      <c r="F23" s="23"/>
      <c r="G23" s="23"/>
      <c r="H23" s="23"/>
      <c r="I23" s="23"/>
      <c r="J23" s="23"/>
      <c r="K23" s="47"/>
      <c r="P23" s="61"/>
      <c r="Q23" s="37"/>
      <c r="R23" s="47"/>
      <c r="AH23" s="92"/>
      <c r="AI23" s="92"/>
      <c r="AJ23" s="92"/>
      <c r="AK23" s="91"/>
      <c r="AL23" s="39" t="e">
        <f>IF(J15&lt;&gt;"",J15,"")</f>
        <v>#N/A</v>
      </c>
      <c r="AM23">
        <v>16</v>
      </c>
      <c r="AU23" s="54">
        <v>19</v>
      </c>
      <c r="AV23" s="54">
        <f t="shared" si="15"/>
        <v>280</v>
      </c>
      <c r="AW23" s="54" t="str">
        <f>M18</f>
        <v xml:space="preserve">ادارة وتخطيط العلاقات العامة </v>
      </c>
      <c r="AX23" s="52">
        <f t="shared" si="14"/>
        <v>0</v>
      </c>
      <c r="AY23" s="52" t="e">
        <f t="shared" si="14"/>
        <v>#N/A</v>
      </c>
      <c r="BB23" s="54"/>
      <c r="BC23" s="54"/>
    </row>
    <row r="24" spans="1:56" ht="16.5" thickBot="1" x14ac:dyDescent="0.25">
      <c r="AH24" s="91"/>
      <c r="AI24" s="91"/>
      <c r="AJ24" s="91"/>
      <c r="AK24" s="91"/>
      <c r="AL24" s="39" t="e">
        <f>IF(J16&lt;&gt;"",J16,"")</f>
        <v>#N/A</v>
      </c>
      <c r="AM24">
        <v>17</v>
      </c>
      <c r="AU24" s="54">
        <v>20</v>
      </c>
      <c r="AV24" s="54">
        <f t="shared" si="15"/>
        <v>290</v>
      </c>
      <c r="AW24" s="54" t="str">
        <f>M19</f>
        <v xml:space="preserve">نظرية الاتصال </v>
      </c>
      <c r="AX24" s="52">
        <f t="shared" si="14"/>
        <v>0</v>
      </c>
      <c r="AY24" s="52" t="e">
        <f t="shared" si="14"/>
        <v>#N/A</v>
      </c>
      <c r="AZ24"/>
      <c r="BA24"/>
      <c r="BB24" s="54"/>
      <c r="BC24" s="54"/>
    </row>
    <row r="25" spans="1:56" ht="24.75" customHeight="1" thickTop="1" thickBot="1" x14ac:dyDescent="0.3">
      <c r="B25" s="1"/>
      <c r="C25" s="363" t="str">
        <f>IF(E3="أنثى","منقطعة عن التسجيل في","منقطع عن التسجيل في")</f>
        <v>منقطع عن التسجيل في</v>
      </c>
      <c r="D25" s="363"/>
      <c r="E25" s="363"/>
      <c r="F25" s="363"/>
      <c r="G25" s="363"/>
      <c r="H25" s="363"/>
      <c r="I25" s="1"/>
      <c r="J25" s="1"/>
      <c r="K25" s="341" t="s">
        <v>207</v>
      </c>
      <c r="L25" s="342"/>
      <c r="M25" s="342"/>
      <c r="N25" s="345" t="e">
        <f>VLOOKUP(E1,ورقة2!A1:Q4808,17,0)</f>
        <v>#N/A</v>
      </c>
      <c r="O25" s="345"/>
      <c r="P25" s="345"/>
      <c r="Q25" s="345"/>
      <c r="R25" s="167"/>
      <c r="S25" s="394" t="s">
        <v>625</v>
      </c>
      <c r="T25" s="395"/>
      <c r="U25" s="396"/>
      <c r="V25" s="385" t="e">
        <f>AB5</f>
        <v>#N/A</v>
      </c>
      <c r="W25" s="386"/>
      <c r="X25" s="387"/>
      <c r="Y25" s="366" t="s">
        <v>208</v>
      </c>
      <c r="Z25" s="366"/>
      <c r="AA25" s="366"/>
      <c r="AB25" s="366"/>
      <c r="AC25" s="366"/>
      <c r="AD25" s="360">
        <f>G13+G20+O13+O20+W13+W20+AE13+AE20</f>
        <v>0</v>
      </c>
      <c r="AE25" s="360"/>
      <c r="AF25" s="360"/>
      <c r="AH25" s="91"/>
      <c r="AI25" s="91"/>
      <c r="AJ25" s="91"/>
      <c r="AK25" s="91"/>
      <c r="AL25" s="39" t="e">
        <f>IF(J17&lt;&gt;"",J17,"")</f>
        <v>#N/A</v>
      </c>
      <c r="AM25">
        <v>18</v>
      </c>
      <c r="AU25" s="54">
        <v>21</v>
      </c>
      <c r="AV25" s="54">
        <f>T8</f>
        <v>300</v>
      </c>
      <c r="AW25" s="63" t="str">
        <f>U8</f>
        <v xml:space="preserve">الإعلام الدولي </v>
      </c>
      <c r="AX25" s="52">
        <f>X8</f>
        <v>0</v>
      </c>
      <c r="AY25" s="52" t="e">
        <f>Y8</f>
        <v>#N/A</v>
      </c>
      <c r="AZ25"/>
      <c r="BA25"/>
      <c r="BB25" s="63"/>
      <c r="BC25" s="63"/>
    </row>
    <row r="26" spans="1:56" ht="23.25" customHeight="1" thickTop="1" thickBot="1" x14ac:dyDescent="0.3">
      <c r="B26" s="98" t="str">
        <f>IFERROR(SMALL($B$34:$B$39,'اختيار المقررات'!AM8),"")</f>
        <v/>
      </c>
      <c r="C26" s="363" t="str">
        <f>IFERROR(VLOOKUP(B26,$C$45:$E$50,2,0),"")</f>
        <v/>
      </c>
      <c r="D26" s="363"/>
      <c r="E26" s="363"/>
      <c r="F26" s="363"/>
      <c r="G26" s="363"/>
      <c r="H26" s="363"/>
      <c r="I26" s="1"/>
      <c r="J26" s="1"/>
      <c r="K26" s="341" t="s">
        <v>25</v>
      </c>
      <c r="L26" s="342"/>
      <c r="M26" s="342"/>
      <c r="N26" s="345" t="e">
        <f>IF(E2="الرابعة حديث",7000,0)</f>
        <v>#N/A</v>
      </c>
      <c r="O26" s="345"/>
      <c r="P26" s="345"/>
      <c r="Q26" s="345"/>
      <c r="R26" s="167"/>
      <c r="S26" s="397"/>
      <c r="T26" s="398"/>
      <c r="U26" s="399"/>
      <c r="V26" s="388"/>
      <c r="W26" s="389"/>
      <c r="X26" s="390"/>
      <c r="Y26" s="362" t="s">
        <v>209</v>
      </c>
      <c r="Z26" s="362"/>
      <c r="AA26" s="362"/>
      <c r="AB26" s="362"/>
      <c r="AC26" s="362"/>
      <c r="AD26" s="368">
        <f>H13+H20+P13+P20+X13+X20+AF13+AF20</f>
        <v>0</v>
      </c>
      <c r="AE26" s="360"/>
      <c r="AF26" s="369"/>
      <c r="AH26" s="91"/>
      <c r="AI26" s="91"/>
      <c r="AJ26" s="91"/>
      <c r="AK26" s="91"/>
      <c r="AL26" s="39" t="e">
        <f>IF(J18&lt;&gt;"",J18,"")</f>
        <v>#N/A</v>
      </c>
      <c r="AM26">
        <v>19</v>
      </c>
      <c r="AU26" s="54">
        <v>22</v>
      </c>
      <c r="AV26" s="54">
        <f>T9</f>
        <v>310</v>
      </c>
      <c r="AW26" s="63" t="str">
        <f>U9</f>
        <v xml:space="preserve">التخطيط الاعلامي </v>
      </c>
      <c r="AX26" s="52">
        <f>X9</f>
        <v>0</v>
      </c>
      <c r="AY26" s="52" t="e">
        <f>Y9</f>
        <v>#N/A</v>
      </c>
      <c r="AZ26"/>
      <c r="BA26"/>
      <c r="BB26" s="63"/>
      <c r="BC26" s="63"/>
    </row>
    <row r="27" spans="1:56" ht="23.25" customHeight="1" thickTop="1" thickBot="1" x14ac:dyDescent="0.3">
      <c r="B27" s="98" t="str">
        <f>IFERROR(SMALL($B$34:$B$39,'اختيار المقررات'!AM9),"")</f>
        <v/>
      </c>
      <c r="C27" s="363" t="str">
        <f t="shared" ref="C27:C31" si="16">IFERROR(VLOOKUP(B27,$C$45:$E$50,2,0),"")</f>
        <v/>
      </c>
      <c r="D27" s="363"/>
      <c r="E27" s="363"/>
      <c r="F27" s="363"/>
      <c r="G27" s="363"/>
      <c r="H27" s="363"/>
      <c r="I27" s="1"/>
      <c r="J27" s="1"/>
      <c r="K27" s="341" t="s">
        <v>545</v>
      </c>
      <c r="L27" s="342"/>
      <c r="M27" s="342"/>
      <c r="N27" s="345" t="e">
        <f>IF(R27=1,COUNT(B26:B31)*15000,IF(F5=AO4,COUNT(B26:B31)*1500,IF(OR(F5=AO1,F5=AO2,F5=AO6,F5=AO5),COUNT(B26:B31)*12000,IF(OR(F5=AO3,F5=AO7),COUNT(B26:B31)*7500,COUNT(B26:B31)*15000))))</f>
        <v>#N/A</v>
      </c>
      <c r="O27" s="345"/>
      <c r="P27" s="345"/>
      <c r="Q27" s="345"/>
      <c r="R27" s="168" t="e">
        <f>IF(AND(Y28&lt;&gt;"",Y28&lt;&gt;"ضعف الرسوم"),1,0)</f>
        <v>#N/A</v>
      </c>
      <c r="S27" s="400"/>
      <c r="T27" s="401"/>
      <c r="U27" s="402"/>
      <c r="V27" s="391"/>
      <c r="W27" s="392"/>
      <c r="X27" s="393"/>
      <c r="Y27" s="362" t="e">
        <f>IF(R27=1,"عدد المقررات المسجلة","عدد المقررات المسجلة لأكثر من مرتين")</f>
        <v>#N/A</v>
      </c>
      <c r="Z27" s="362"/>
      <c r="AA27" s="362"/>
      <c r="AB27" s="362"/>
      <c r="AC27" s="362"/>
      <c r="AD27" s="368" t="e">
        <f>IF(R27=1,SUM(F13,N13,V13,AD13,AD20,V20,N20,F20),I13+I20+Q13+Q20+Y13+Y20+AG13+AG20)</f>
        <v>#N/A</v>
      </c>
      <c r="AE27" s="360"/>
      <c r="AF27" s="369"/>
      <c r="AL27" s="39"/>
      <c r="AU27" s="54"/>
      <c r="AV27" s="54"/>
      <c r="AW27" s="63"/>
      <c r="AX27" s="52"/>
      <c r="AY27" s="52"/>
      <c r="AZ27"/>
      <c r="BA27"/>
      <c r="BB27" s="63"/>
      <c r="BC27" s="63"/>
    </row>
    <row r="28" spans="1:56" ht="19.5" customHeight="1" thickTop="1" thickBot="1" x14ac:dyDescent="0.3">
      <c r="B28" s="98" t="str">
        <f>IFERROR(SMALL($B$34:$B$39,'اختيار المقررات'!AM10),"")</f>
        <v/>
      </c>
      <c r="C28" s="363" t="str">
        <f t="shared" si="16"/>
        <v/>
      </c>
      <c r="D28" s="363"/>
      <c r="E28" s="363"/>
      <c r="F28" s="363"/>
      <c r="G28" s="363"/>
      <c r="H28" s="363"/>
      <c r="I28" s="1"/>
      <c r="J28" s="1"/>
      <c r="K28" s="341" t="s">
        <v>546</v>
      </c>
      <c r="L28" s="342"/>
      <c r="M28" s="342"/>
      <c r="N28" s="345" t="e">
        <f>IF(Y28="ضعف الرسوم",T21*2,T21)</f>
        <v>#N/A</v>
      </c>
      <c r="O28" s="345"/>
      <c r="P28" s="345"/>
      <c r="Q28" s="345"/>
      <c r="R28" s="167"/>
      <c r="S28" s="373" t="s">
        <v>20</v>
      </c>
      <c r="T28" s="373"/>
      <c r="U28" s="373"/>
      <c r="V28" s="374" t="s">
        <v>332</v>
      </c>
      <c r="W28" s="375"/>
      <c r="X28" s="376"/>
      <c r="Y28" s="377" t="e">
        <f>'إدخال البيانات'!F1</f>
        <v>#N/A</v>
      </c>
      <c r="Z28" s="378"/>
      <c r="AA28" s="378"/>
      <c r="AB28" s="378"/>
      <c r="AC28" s="378"/>
      <c r="AD28" s="378"/>
      <c r="AE28" s="378"/>
      <c r="AF28" s="379"/>
      <c r="AL28" s="39" t="e">
        <f>IF(J19&lt;&gt;"",J19,"")</f>
        <v>#N/A</v>
      </c>
      <c r="AM28">
        <v>20</v>
      </c>
      <c r="AU28" s="54">
        <v>23</v>
      </c>
      <c r="AV28" s="54">
        <f>T10</f>
        <v>320</v>
      </c>
      <c r="AW28" s="63" t="str">
        <f>U10</f>
        <v xml:space="preserve">الاخراج الصحفي </v>
      </c>
      <c r="AX28" s="52">
        <f t="shared" ref="AX28:AY30" si="17">X10</f>
        <v>0</v>
      </c>
      <c r="AY28" s="52" t="e">
        <f t="shared" si="17"/>
        <v>#N/A</v>
      </c>
      <c r="AZ28"/>
      <c r="BA28"/>
      <c r="BB28" s="54"/>
      <c r="BC28" s="54"/>
    </row>
    <row r="29" spans="1:56" ht="23.25" customHeight="1" thickTop="1" thickBot="1" x14ac:dyDescent="0.3">
      <c r="B29" s="98" t="str">
        <f>IFERROR(SMALL($B$34:$B$39,'اختيار المقررات'!AM11),"")</f>
        <v/>
      </c>
      <c r="C29" s="363" t="str">
        <f t="shared" si="16"/>
        <v/>
      </c>
      <c r="D29" s="363"/>
      <c r="E29" s="363"/>
      <c r="F29" s="363"/>
      <c r="G29" s="363"/>
      <c r="H29" s="363"/>
      <c r="I29" s="1"/>
      <c r="J29" s="1"/>
      <c r="K29" s="341" t="s">
        <v>23</v>
      </c>
      <c r="L29" s="342"/>
      <c r="M29" s="342"/>
      <c r="N29" s="345" t="e">
        <f>SUM(N25:Q28)-V25</f>
        <v>#N/A</v>
      </c>
      <c r="O29" s="345"/>
      <c r="P29" s="345"/>
      <c r="Q29" s="345"/>
      <c r="R29" s="167"/>
      <c r="S29" s="373" t="s">
        <v>24</v>
      </c>
      <c r="T29" s="373"/>
      <c r="U29" s="373"/>
      <c r="V29" s="380" t="e">
        <f>IF(N29&lt;10000,N29,IF(V28="نعم",(الإستمارة!T1+الإستمارة!T2)+N25+(N29-(الإستمارة!T1+الإستمارة!T2)-N25)/2,N29))</f>
        <v>#N/A</v>
      </c>
      <c r="W29" s="381"/>
      <c r="X29" s="382"/>
      <c r="Y29" s="373" t="s">
        <v>26</v>
      </c>
      <c r="Z29" s="373"/>
      <c r="AA29" s="373"/>
      <c r="AB29" s="373"/>
      <c r="AC29" s="383" t="e">
        <f>N29-V29</f>
        <v>#N/A</v>
      </c>
      <c r="AD29" s="345"/>
      <c r="AE29" s="345"/>
      <c r="AF29" s="384"/>
      <c r="AG29" t="e">
        <f>SUM(AD25:AF27)</f>
        <v>#N/A</v>
      </c>
      <c r="AL29" s="39" t="e">
        <f>IF(R8&lt;&gt;"",R8,"")</f>
        <v>#N/A</v>
      </c>
      <c r="AM29">
        <v>21</v>
      </c>
      <c r="AU29" s="54">
        <v>24</v>
      </c>
      <c r="AV29" s="54">
        <f t="shared" ref="AV29:AV30" si="18">T11</f>
        <v>330</v>
      </c>
      <c r="AW29" s="63" t="str">
        <f>U11</f>
        <v>الترجمة الاعلامية  (3)</v>
      </c>
      <c r="AX29" s="52">
        <f t="shared" si="17"/>
        <v>0</v>
      </c>
      <c r="AY29" s="52" t="e">
        <f t="shared" si="17"/>
        <v>#N/A</v>
      </c>
      <c r="AZ29"/>
      <c r="BA29"/>
      <c r="BB29" s="54"/>
      <c r="BC29" s="54"/>
    </row>
    <row r="30" spans="1:56" s="33" customFormat="1" ht="17.25" customHeight="1" thickTop="1" thickBot="1" x14ac:dyDescent="0.3">
      <c r="B30" s="98" t="str">
        <f>IFERROR(SMALL($B$34:$B$39,'اختيار المقررات'!AM12),"")</f>
        <v/>
      </c>
      <c r="C30" s="363" t="str">
        <f t="shared" si="16"/>
        <v/>
      </c>
      <c r="D30" s="363"/>
      <c r="E30" s="363"/>
      <c r="F30" s="363"/>
      <c r="G30" s="363"/>
      <c r="H30" s="363"/>
      <c r="I30" s="102"/>
      <c r="J30" s="102"/>
      <c r="K30" s="371" t="s">
        <v>322</v>
      </c>
      <c r="L30" s="371"/>
      <c r="M30" s="371"/>
      <c r="N30" s="371"/>
      <c r="O30" s="371"/>
      <c r="P30" s="371"/>
      <c r="Q30" s="372" t="s">
        <v>201</v>
      </c>
      <c r="R30" s="372"/>
      <c r="S30" s="372"/>
      <c r="T30" s="371" t="s">
        <v>323</v>
      </c>
      <c r="U30" s="371"/>
      <c r="V30" s="371"/>
      <c r="W30" s="371" t="s">
        <v>202</v>
      </c>
      <c r="X30" s="371"/>
      <c r="Y30" s="371" t="s">
        <v>324</v>
      </c>
      <c r="Z30" s="371"/>
      <c r="AA30" s="371"/>
      <c r="AB30" s="371"/>
      <c r="AC30" s="371"/>
      <c r="AD30" s="371"/>
      <c r="AE30" s="103" t="s">
        <v>200</v>
      </c>
      <c r="AF30" s="103"/>
      <c r="AG30" s="102"/>
      <c r="AL30" s="39" t="e">
        <f>IF(R9&lt;&gt;"",R9,"")</f>
        <v>#N/A</v>
      </c>
      <c r="AM30">
        <v>22</v>
      </c>
      <c r="AU30" s="54">
        <v>25</v>
      </c>
      <c r="AV30" s="54">
        <f t="shared" si="18"/>
        <v>340</v>
      </c>
      <c r="AW30" s="63" t="str">
        <f>U12</f>
        <v xml:space="preserve">الاخراج الاذاعي والتلفزيوني </v>
      </c>
      <c r="AX30" s="52">
        <f t="shared" si="17"/>
        <v>0</v>
      </c>
      <c r="AY30" s="52" t="e">
        <f t="shared" si="17"/>
        <v>#N/A</v>
      </c>
      <c r="BB30" s="54"/>
      <c r="BC30" s="54"/>
    </row>
    <row r="31" spans="1:56" s="33" customFormat="1" ht="24.75" customHeight="1" thickTop="1" thickBot="1" x14ac:dyDescent="0.3">
      <c r="B31" s="98" t="str">
        <f>IFERROR(SMALL($B$34:$B$39,'اختيار المقررات'!AM13),"")</f>
        <v/>
      </c>
      <c r="C31" s="363" t="str">
        <f t="shared" si="16"/>
        <v/>
      </c>
      <c r="D31" s="363"/>
      <c r="E31" s="363"/>
      <c r="F31" s="363"/>
      <c r="G31" s="363"/>
      <c r="H31" s="363"/>
      <c r="I31" s="102"/>
      <c r="J31" s="102"/>
      <c r="K31" s="370" t="s">
        <v>547</v>
      </c>
      <c r="L31" s="370"/>
      <c r="M31" s="370"/>
      <c r="N31" s="370"/>
      <c r="O31" s="370"/>
      <c r="P31" s="370"/>
      <c r="Q31" s="370"/>
      <c r="R31" s="370"/>
      <c r="S31" s="370"/>
      <c r="T31" s="370"/>
      <c r="U31" s="370"/>
      <c r="V31" s="370"/>
      <c r="W31" s="370"/>
      <c r="X31" s="370"/>
      <c r="Y31" s="370"/>
      <c r="Z31" s="370"/>
      <c r="AA31" s="370"/>
      <c r="AB31" s="370"/>
      <c r="AC31" s="370"/>
      <c r="AD31" s="370"/>
      <c r="AE31" s="370"/>
      <c r="AF31" s="370"/>
      <c r="AG31" s="370"/>
      <c r="AL31" s="39" t="e">
        <f>IF(R10&lt;&gt;"",R10,"")</f>
        <v>#N/A</v>
      </c>
      <c r="AM31">
        <v>23</v>
      </c>
      <c r="AU31" s="54">
        <v>26</v>
      </c>
      <c r="AV31" s="54">
        <f>AB8</f>
        <v>350</v>
      </c>
      <c r="AW31" s="54" t="str">
        <f>AC8</f>
        <v xml:space="preserve">البرامج التعليمية والثقافية </v>
      </c>
      <c r="AX31" s="52">
        <f t="shared" ref="AX31:AY35" si="19">AF8</f>
        <v>0</v>
      </c>
      <c r="AY31" s="52" t="e">
        <f t="shared" si="19"/>
        <v>#N/A</v>
      </c>
      <c r="BB31" s="54"/>
      <c r="BC31" s="54"/>
    </row>
    <row r="32" spans="1:56" s="33" customFormat="1" ht="17.25" thickTop="1" thickBot="1" x14ac:dyDescent="0.25">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L32" s="39" t="e">
        <f>IF(R11&lt;&gt;"",R11,"")</f>
        <v>#N/A</v>
      </c>
      <c r="AM32">
        <v>24</v>
      </c>
      <c r="AU32" s="54">
        <v>27</v>
      </c>
      <c r="AV32" s="54">
        <f t="shared" ref="AV32:AV35" si="20">AB9</f>
        <v>360</v>
      </c>
      <c r="AW32" s="54" t="str">
        <f>AC9</f>
        <v xml:space="preserve">فن الاعلان  </v>
      </c>
      <c r="AX32" s="52">
        <f t="shared" si="19"/>
        <v>0</v>
      </c>
      <c r="AY32" s="52" t="e">
        <f t="shared" si="19"/>
        <v>#N/A</v>
      </c>
      <c r="BB32" s="63"/>
      <c r="BC32" s="63"/>
    </row>
    <row r="33" spans="2:55" s="33" customFormat="1" ht="17.25" customHeight="1" thickTop="1" thickBot="1" x14ac:dyDescent="0.2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L33" s="39" t="e">
        <f>IF(R12&lt;&gt;"",R12,"")</f>
        <v>#N/A</v>
      </c>
      <c r="AM33">
        <v>25</v>
      </c>
      <c r="AU33" s="54">
        <v>28</v>
      </c>
      <c r="AV33" s="54">
        <f t="shared" si="20"/>
        <v>370</v>
      </c>
      <c r="AW33" s="54" t="str">
        <f>AC10</f>
        <v xml:space="preserve">العلاقات العامة في المجال التطبيقي </v>
      </c>
      <c r="AX33" s="52">
        <f t="shared" si="19"/>
        <v>0</v>
      </c>
      <c r="AY33" s="52" t="e">
        <f t="shared" si="19"/>
        <v>#N/A</v>
      </c>
      <c r="BB33" s="54"/>
      <c r="BC33" s="54"/>
    </row>
    <row r="34" spans="2:55" s="33" customFormat="1" ht="17.25" thickTop="1" thickBot="1" x14ac:dyDescent="0.3">
      <c r="B34" s="3" t="e">
        <f>IF(VLOOKUP($E$1,ورقة2!$A$1:$W$4808,18,0)&lt;&gt;"",1,"")</f>
        <v>#N/A</v>
      </c>
      <c r="C34" s="3"/>
      <c r="D34" s="3"/>
      <c r="E34" s="3"/>
      <c r="F34" s="3"/>
      <c r="G34" s="3"/>
      <c r="H34" s="23"/>
      <c r="I34" s="23"/>
      <c r="J34" s="23"/>
      <c r="K34" s="23"/>
      <c r="L34" s="23"/>
      <c r="M34" s="23"/>
      <c r="N34" s="23"/>
      <c r="O34" s="23"/>
      <c r="P34" s="23"/>
      <c r="Q34" s="23"/>
      <c r="R34" s="3"/>
      <c r="S34" s="3"/>
      <c r="T34" s="3"/>
      <c r="U34" s="3"/>
      <c r="V34" s="3"/>
      <c r="W34" s="3"/>
      <c r="X34" s="3"/>
      <c r="Y34" s="3"/>
      <c r="Z34" s="3"/>
      <c r="AA34" s="3"/>
      <c r="AB34" s="3"/>
      <c r="AC34" s="3"/>
      <c r="AD34" s="3"/>
      <c r="AE34" s="3"/>
      <c r="AF34" s="3"/>
      <c r="AG34" s="3"/>
      <c r="AL34" s="39" t="e">
        <f>IF(Z8&lt;&gt;"",Z8,"")</f>
        <v>#N/A</v>
      </c>
      <c r="AM34">
        <v>26</v>
      </c>
      <c r="AU34" s="54">
        <v>29</v>
      </c>
      <c r="AV34" s="54">
        <f t="shared" si="20"/>
        <v>380</v>
      </c>
      <c r="AW34" s="54" t="str">
        <f>AC11</f>
        <v xml:space="preserve">ادارة الصحف واقتصادياتها </v>
      </c>
      <c r="AX34" s="52">
        <f t="shared" si="19"/>
        <v>0</v>
      </c>
      <c r="AY34" s="52" t="e">
        <f t="shared" si="19"/>
        <v>#N/A</v>
      </c>
      <c r="BB34" s="54"/>
      <c r="BC34" s="54"/>
    </row>
    <row r="35" spans="2:55" s="33" customFormat="1" ht="17.25" thickTop="1" thickBot="1" x14ac:dyDescent="0.25">
      <c r="B35" s="3" t="e">
        <f>IF(VLOOKUP($E$1,ورقة2!$A$1:$W$4808,19,0)&lt;&gt;"",2,"")</f>
        <v>#N/A</v>
      </c>
      <c r="C35" s="4"/>
      <c r="D35" s="5"/>
      <c r="E35" s="5"/>
      <c r="F35" s="5"/>
      <c r="G35" s="5"/>
      <c r="H35" s="3"/>
      <c r="I35" s="3"/>
      <c r="J35" s="24"/>
      <c r="K35" s="3"/>
      <c r="L35" s="4"/>
      <c r="M35" s="5"/>
      <c r="N35" s="5"/>
      <c r="O35" s="5"/>
      <c r="P35" s="3"/>
      <c r="Q35" s="3"/>
      <c r="R35" s="3"/>
      <c r="S35" s="3"/>
      <c r="T35" s="3"/>
      <c r="U35" s="3"/>
      <c r="V35" s="3"/>
      <c r="W35" s="3"/>
      <c r="X35" s="3"/>
      <c r="Y35" s="3"/>
      <c r="Z35" s="3"/>
      <c r="AA35" s="3"/>
      <c r="AB35" s="3"/>
      <c r="AC35" s="3"/>
      <c r="AD35" s="3"/>
      <c r="AE35" s="3"/>
      <c r="AF35" s="3"/>
      <c r="AG35" s="3"/>
      <c r="AL35" s="39" t="e">
        <f>IF(Z9&lt;&gt;"",Z9,"")</f>
        <v>#N/A</v>
      </c>
      <c r="AM35">
        <v>27</v>
      </c>
      <c r="AU35" s="54">
        <v>30</v>
      </c>
      <c r="AV35" s="54">
        <f t="shared" si="20"/>
        <v>390</v>
      </c>
      <c r="AW35" s="54" t="str">
        <f>AC12</f>
        <v>مادة اعلامية بلغة اجنبية (3)</v>
      </c>
      <c r="AX35" s="52">
        <f t="shared" si="19"/>
        <v>0</v>
      </c>
      <c r="AY35" s="52" t="e">
        <f t="shared" si="19"/>
        <v>#N/A</v>
      </c>
      <c r="BB35" s="54"/>
      <c r="BC35" s="54"/>
    </row>
    <row r="36" spans="2:55" s="33" customFormat="1" ht="17.25" thickTop="1" thickBot="1" x14ac:dyDescent="0.25">
      <c r="B36" s="3" t="e">
        <f>IF(VLOOKUP($E$1,ورقة2!$A$1:$W$4808,20,0)&lt;&gt;"",3,"")</f>
        <v>#N/A</v>
      </c>
      <c r="C36" s="4"/>
      <c r="D36" s="5"/>
      <c r="E36" s="5"/>
      <c r="F36" s="5"/>
      <c r="G36" s="5"/>
      <c r="H36" s="3"/>
      <c r="I36" s="3"/>
      <c r="J36" s="24"/>
      <c r="K36" s="3"/>
      <c r="L36" s="4"/>
      <c r="M36" s="5"/>
      <c r="N36" s="5"/>
      <c r="O36" s="5"/>
      <c r="P36" s="3"/>
      <c r="Q36" s="3"/>
      <c r="R36" s="3"/>
      <c r="S36" s="3"/>
      <c r="T36" s="3"/>
      <c r="U36" s="3"/>
      <c r="V36" s="3"/>
      <c r="W36" s="3"/>
      <c r="X36" s="3"/>
      <c r="Y36" s="3"/>
      <c r="Z36" s="3"/>
      <c r="AA36" s="3"/>
      <c r="AB36" s="3"/>
      <c r="AC36" s="3"/>
      <c r="AD36" s="3"/>
      <c r="AE36" s="3"/>
      <c r="AF36" s="3"/>
      <c r="AG36" s="3"/>
      <c r="AL36" s="39" t="e">
        <f>IF(Z10&lt;&gt;"",Z10,"")</f>
        <v>#N/A</v>
      </c>
      <c r="AM36">
        <v>28</v>
      </c>
      <c r="AU36" s="54">
        <v>31</v>
      </c>
      <c r="AV36" s="54">
        <f>T15</f>
        <v>400</v>
      </c>
      <c r="AW36" s="54" t="str">
        <f>U15</f>
        <v xml:space="preserve">مادة اعلامية بلغة اجنبية </v>
      </c>
      <c r="AX36" s="53">
        <f t="shared" ref="AX36:AY40" si="21">X15</f>
        <v>0</v>
      </c>
      <c r="AY36" s="53" t="e">
        <f t="shared" si="21"/>
        <v>#N/A</v>
      </c>
      <c r="BB36" s="54"/>
      <c r="BC36" s="54"/>
    </row>
    <row r="37" spans="2:55" s="33" customFormat="1" ht="17.25" thickTop="1" thickBot="1" x14ac:dyDescent="0.25">
      <c r="B37" s="3" t="e">
        <f>IF(VLOOKUP($E$1,ورقة2!$A$1:$W$4808,21,0)&lt;&gt;"",4,"")</f>
        <v>#N/A</v>
      </c>
      <c r="C37" s="4"/>
      <c r="D37" s="5"/>
      <c r="E37" s="5"/>
      <c r="F37" s="5"/>
      <c r="G37" s="5"/>
      <c r="H37" s="3"/>
      <c r="I37" s="3"/>
      <c r="J37" s="24"/>
      <c r="K37" s="3"/>
      <c r="L37" s="4"/>
      <c r="M37" s="5"/>
      <c r="N37" s="5"/>
      <c r="O37" s="5"/>
      <c r="P37" s="3"/>
      <c r="Q37" s="3"/>
      <c r="R37" s="3"/>
      <c r="S37" s="3"/>
      <c r="T37" s="3"/>
      <c r="U37" s="3"/>
      <c r="V37" s="3"/>
      <c r="W37" s="3"/>
      <c r="X37" s="3"/>
      <c r="Y37" s="3"/>
      <c r="Z37" s="3"/>
      <c r="AA37" s="3"/>
      <c r="AB37" s="3"/>
      <c r="AC37" s="3"/>
      <c r="AD37" s="3"/>
      <c r="AE37" s="3"/>
      <c r="AF37" s="3"/>
      <c r="AG37" s="3"/>
      <c r="AL37" s="39" t="e">
        <f>IF(Z11&lt;&gt;"",Z11,"")</f>
        <v>#N/A</v>
      </c>
      <c r="AM37">
        <v>29</v>
      </c>
      <c r="AU37" s="54">
        <v>32</v>
      </c>
      <c r="AV37" s="54">
        <f t="shared" ref="AV37:AV40" si="22">T16</f>
        <v>410</v>
      </c>
      <c r="AW37" s="54" t="str">
        <f>U16</f>
        <v xml:space="preserve">موضوع خاص في الصحافة </v>
      </c>
      <c r="AX37" s="53">
        <f t="shared" si="21"/>
        <v>0</v>
      </c>
      <c r="AY37" s="53" t="e">
        <f t="shared" si="21"/>
        <v>#N/A</v>
      </c>
      <c r="BB37" s="54"/>
      <c r="BC37" s="54"/>
    </row>
    <row r="38" spans="2:55" s="33" customFormat="1" ht="17.25" thickTop="1" thickBot="1" x14ac:dyDescent="0.25">
      <c r="B38" s="3" t="e">
        <f>IF(VLOOKUP($E$1,ورقة2!$A$1:$W$4808,22,0)&lt;&gt;"",5,"")</f>
        <v>#N/A</v>
      </c>
      <c r="C38" s="4"/>
      <c r="D38" s="5"/>
      <c r="E38" s="5"/>
      <c r="F38" s="5"/>
      <c r="G38" s="5"/>
      <c r="H38" s="3"/>
      <c r="I38" s="3"/>
      <c r="J38" s="24"/>
      <c r="K38" s="3"/>
      <c r="L38" s="367"/>
      <c r="M38" s="367"/>
      <c r="O38" s="105"/>
      <c r="P38" s="105"/>
      <c r="Q38" s="105"/>
      <c r="R38" s="105"/>
      <c r="S38" s="106"/>
      <c r="T38" s="107"/>
      <c r="U38" s="107"/>
      <c r="V38" s="107"/>
      <c r="X38" s="105"/>
      <c r="Y38" s="105"/>
      <c r="Z38" s="107"/>
      <c r="AA38" s="107"/>
      <c r="AB38" s="107"/>
      <c r="AC38" s="107"/>
      <c r="AE38" s="105"/>
      <c r="AF38" s="105"/>
      <c r="AG38" s="105"/>
      <c r="AL38" s="39" t="e">
        <f>IF(Z12&lt;&gt;"",Z12,"")</f>
        <v>#N/A</v>
      </c>
      <c r="AM38">
        <v>30</v>
      </c>
      <c r="AU38" s="54">
        <v>33</v>
      </c>
      <c r="AV38" s="54">
        <f t="shared" si="22"/>
        <v>420</v>
      </c>
      <c r="AW38" s="54" t="str">
        <f>U17</f>
        <v xml:space="preserve">الصحافة المتخصصة </v>
      </c>
      <c r="AX38" s="53">
        <f t="shared" si="21"/>
        <v>0</v>
      </c>
      <c r="AY38" s="53" t="e">
        <f t="shared" si="21"/>
        <v>#N/A</v>
      </c>
      <c r="BB38" s="54"/>
      <c r="BC38" s="54"/>
    </row>
    <row r="39" spans="2:55" s="33" customFormat="1" ht="21.75" thickTop="1" thickBot="1" x14ac:dyDescent="0.3">
      <c r="B39" s="3" t="e">
        <f>IF(VLOOKUP($E$1,ورقة2!$A$1:$W$4808,23,0)&lt;&gt;"",6,"")</f>
        <v>#N/A</v>
      </c>
      <c r="C39" s="4"/>
      <c r="D39" s="5"/>
      <c r="E39" s="5"/>
      <c r="F39" s="5"/>
      <c r="G39" s="5"/>
      <c r="H39" s="3"/>
      <c r="I39" s="3"/>
      <c r="J39" s="24"/>
      <c r="K39" s="3"/>
      <c r="L39" s="365"/>
      <c r="M39" s="365"/>
      <c r="O39" s="105"/>
      <c r="P39" s="105"/>
      <c r="Q39" s="105"/>
      <c r="R39" s="105"/>
      <c r="S39" s="106"/>
      <c r="T39" s="107"/>
      <c r="U39" s="107"/>
      <c r="V39" s="107"/>
      <c r="X39" s="108"/>
      <c r="Y39" s="109"/>
      <c r="Z39" s="109"/>
      <c r="AA39" s="109"/>
      <c r="AB39" s="109"/>
      <c r="AC39" s="109"/>
      <c r="AD39" s="109"/>
      <c r="AE39" s="109"/>
      <c r="AF39" s="109"/>
      <c r="AG39" s="109"/>
      <c r="AL39" s="39" t="e">
        <f>IF(R15&lt;&gt;"",R15,"")</f>
        <v>#N/A</v>
      </c>
      <c r="AM39">
        <v>31</v>
      </c>
      <c r="AU39" s="54">
        <v>34</v>
      </c>
      <c r="AV39" s="54">
        <f t="shared" si="22"/>
        <v>430</v>
      </c>
      <c r="AW39" s="54" t="str">
        <f>U18</f>
        <v>الترجمة الاعلامية  (4)</v>
      </c>
      <c r="AX39" s="53">
        <f t="shared" si="21"/>
        <v>0</v>
      </c>
      <c r="AY39" s="53" t="e">
        <f t="shared" si="21"/>
        <v>#N/A</v>
      </c>
      <c r="BB39" s="54"/>
      <c r="BC39" s="54"/>
    </row>
    <row r="40" spans="2:55" s="33" customFormat="1" ht="17.25" thickTop="1" thickBot="1" x14ac:dyDescent="0.25">
      <c r="B40" s="3"/>
      <c r="C40" s="4"/>
      <c r="D40" s="5"/>
      <c r="E40" s="5"/>
      <c r="F40" s="5"/>
      <c r="G40" s="5"/>
      <c r="H40" s="3"/>
      <c r="I40" s="3"/>
      <c r="J40" s="24"/>
      <c r="K40" s="3"/>
      <c r="L40" s="367"/>
      <c r="M40" s="367"/>
      <c r="O40" s="125"/>
      <c r="P40" s="125"/>
      <c r="Q40" s="125"/>
      <c r="R40" s="125"/>
      <c r="S40" s="106"/>
      <c r="T40" s="107"/>
      <c r="U40" s="107"/>
      <c r="V40" s="107"/>
      <c r="X40" s="110"/>
      <c r="Y40" s="110"/>
      <c r="Z40" s="107"/>
      <c r="AA40" s="107"/>
      <c r="AB40" s="107"/>
      <c r="AC40" s="107"/>
      <c r="AE40" s="105"/>
      <c r="AF40" s="105"/>
      <c r="AG40" s="105"/>
      <c r="AL40" s="39" t="e">
        <f>IF(R16&lt;&gt;"",R16,"")</f>
        <v>#N/A</v>
      </c>
      <c r="AM40">
        <v>32</v>
      </c>
      <c r="AU40" s="54">
        <v>35</v>
      </c>
      <c r="AV40" s="54">
        <f t="shared" si="22"/>
        <v>440</v>
      </c>
      <c r="AW40" s="54" t="str">
        <f>U19</f>
        <v xml:space="preserve">الافلام الوثائقية والبرامج التسجيلية </v>
      </c>
      <c r="AX40" s="53">
        <f t="shared" si="21"/>
        <v>0</v>
      </c>
      <c r="AY40" s="53" t="e">
        <f t="shared" si="21"/>
        <v>#N/A</v>
      </c>
      <c r="BB40" s="54"/>
      <c r="BC40" s="54"/>
    </row>
    <row r="41" spans="2:55" s="33" customFormat="1" ht="17.25" thickTop="1" thickBot="1" x14ac:dyDescent="0.25">
      <c r="B41" s="5"/>
      <c r="C41" s="5"/>
      <c r="D41" s="5"/>
      <c r="E41" s="6"/>
      <c r="F41" s="3"/>
      <c r="G41" s="3"/>
      <c r="H41" s="25"/>
      <c r="I41" s="25"/>
      <c r="J41" s="25"/>
      <c r="K41" s="25"/>
      <c r="L41" s="358"/>
      <c r="M41" s="359"/>
      <c r="N41" s="359"/>
      <c r="O41" s="359"/>
      <c r="P41" s="359"/>
      <c r="Q41" s="359"/>
      <c r="U41" s="361"/>
      <c r="V41" s="361"/>
      <c r="W41" s="361"/>
      <c r="Z41" s="359"/>
      <c r="AA41" s="359"/>
      <c r="AB41" s="359"/>
      <c r="AC41" s="359"/>
      <c r="AD41" s="359"/>
      <c r="AE41" s="359"/>
      <c r="AL41" s="39" t="e">
        <f>IF(R17&lt;&gt;"",R17,"")</f>
        <v>#N/A</v>
      </c>
      <c r="AM41">
        <v>33</v>
      </c>
      <c r="AU41" s="54">
        <v>36</v>
      </c>
      <c r="AV41" s="54">
        <f>AB15</f>
        <v>450</v>
      </c>
      <c r="AW41" s="63" t="str">
        <f>AC15</f>
        <v xml:space="preserve">موضوع خاص في الاذاعة </v>
      </c>
      <c r="AX41" s="53">
        <f t="shared" ref="AX41:AY45" si="23">AF15</f>
        <v>0</v>
      </c>
      <c r="AY41" s="53" t="e">
        <f t="shared" si="23"/>
        <v>#N/A</v>
      </c>
      <c r="BB41" s="63"/>
      <c r="BC41" s="63"/>
    </row>
    <row r="42" spans="2:55" s="33" customFormat="1" ht="19.5" thickTop="1" thickBot="1" x14ac:dyDescent="0.25">
      <c r="B42" s="8"/>
      <c r="C42" s="8"/>
      <c r="D42" s="5"/>
      <c r="E42" s="5"/>
      <c r="F42" s="5"/>
      <c r="G42" s="3"/>
      <c r="H42" s="25"/>
      <c r="I42" s="25"/>
      <c r="J42" s="25"/>
      <c r="K42" s="25"/>
      <c r="L42" s="364"/>
      <c r="M42" s="364"/>
      <c r="N42" s="364"/>
      <c r="O42" s="364"/>
      <c r="P42" s="364"/>
      <c r="Q42" s="364"/>
      <c r="R42" s="359"/>
      <c r="S42" s="359"/>
      <c r="T42" s="359"/>
      <c r="U42" s="364"/>
      <c r="V42" s="364"/>
      <c r="W42" s="364"/>
      <c r="X42" s="364"/>
      <c r="Y42" s="364"/>
      <c r="Z42" s="364"/>
      <c r="AA42" s="364"/>
      <c r="AB42" s="364"/>
      <c r="AC42" s="364"/>
      <c r="AD42" s="364"/>
      <c r="AE42" s="364"/>
      <c r="AF42" s="111"/>
      <c r="AG42" s="111"/>
      <c r="AL42" s="39" t="e">
        <f>IF(R18&lt;&gt;"",R18,"")</f>
        <v>#N/A</v>
      </c>
      <c r="AM42">
        <v>34</v>
      </c>
      <c r="AU42" s="54">
        <v>37</v>
      </c>
      <c r="AV42" s="54">
        <f t="shared" ref="AV42:AV45" si="24">AB16</f>
        <v>460</v>
      </c>
      <c r="AW42" s="63" t="str">
        <f>AC16</f>
        <v xml:space="preserve">الاعلان الاذاعي والتلفزيوني </v>
      </c>
      <c r="AX42" s="53">
        <f t="shared" si="23"/>
        <v>0</v>
      </c>
      <c r="AY42" s="53" t="e">
        <f t="shared" si="23"/>
        <v>#N/A</v>
      </c>
      <c r="BB42" s="63"/>
      <c r="BC42" s="63"/>
    </row>
    <row r="43" spans="2:55" s="33" customFormat="1" ht="19.5" thickTop="1" thickBot="1" x14ac:dyDescent="0.25">
      <c r="B43" s="9"/>
      <c r="C43" s="9"/>
      <c r="D43" s="9"/>
      <c r="E43" s="9"/>
      <c r="F43" s="9"/>
      <c r="G43" s="10"/>
      <c r="H43" s="8"/>
      <c r="I43" s="8"/>
      <c r="J43" s="8"/>
      <c r="K43" s="8"/>
      <c r="L43" s="5"/>
      <c r="M43" s="5"/>
      <c r="N43" s="26"/>
      <c r="O43" s="26"/>
      <c r="P43" s="26"/>
      <c r="Q43" s="26"/>
      <c r="AL43" s="39" t="e">
        <f>IF(R19&lt;&gt;"",R19,"")</f>
        <v>#N/A</v>
      </c>
      <c r="AM43">
        <v>35</v>
      </c>
      <c r="AU43" s="54">
        <v>38</v>
      </c>
      <c r="AV43" s="54">
        <f t="shared" si="24"/>
        <v>470</v>
      </c>
      <c r="AW43" s="63" t="str">
        <f>AC17</f>
        <v xml:space="preserve">مشروع اصدار جريدة او مجلة </v>
      </c>
      <c r="AX43" s="53">
        <f t="shared" si="23"/>
        <v>0</v>
      </c>
      <c r="AY43" s="53" t="e">
        <f t="shared" si="23"/>
        <v>#N/A</v>
      </c>
      <c r="BB43" s="63"/>
      <c r="BC43" s="63"/>
    </row>
    <row r="44" spans="2:55" s="33" customFormat="1" ht="17.25" thickTop="1" thickBot="1" x14ac:dyDescent="0.25">
      <c r="B44" s="5"/>
      <c r="C44" s="5"/>
      <c r="D44" s="5"/>
      <c r="E44" s="3"/>
      <c r="F44" s="3"/>
      <c r="G44" s="5"/>
      <c r="H44" s="5"/>
      <c r="I44" s="5"/>
      <c r="J44" s="5"/>
      <c r="K44" s="5"/>
      <c r="L44" s="5"/>
      <c r="M44" s="11"/>
      <c r="N44" s="26"/>
      <c r="O44" s="26"/>
      <c r="P44" s="26"/>
      <c r="Q44" s="26"/>
      <c r="AL44" s="39" t="e">
        <f>IF(Z15&lt;&gt;"",Z15,"")</f>
        <v>#N/A</v>
      </c>
      <c r="AM44">
        <v>36</v>
      </c>
      <c r="AU44" s="54">
        <v>39</v>
      </c>
      <c r="AV44" s="54">
        <f t="shared" si="24"/>
        <v>480</v>
      </c>
      <c r="AW44" s="63" t="str">
        <f>AC18</f>
        <v xml:space="preserve">تخطيط الحملات الاعلامية </v>
      </c>
      <c r="AX44" s="53">
        <f t="shared" si="23"/>
        <v>0</v>
      </c>
      <c r="AY44" s="53" t="e">
        <f t="shared" si="23"/>
        <v>#N/A</v>
      </c>
      <c r="BB44" s="63"/>
      <c r="BC44" s="63"/>
    </row>
    <row r="45" spans="2:55" s="33" customFormat="1" ht="19.5" customHeight="1" thickTop="1" thickBot="1" x14ac:dyDescent="0.25">
      <c r="B45" s="8"/>
      <c r="C45" s="33">
        <v>1</v>
      </c>
      <c r="D45" s="33" t="s">
        <v>622</v>
      </c>
      <c r="F45" s="10"/>
      <c r="G45" s="5"/>
      <c r="H45" s="5"/>
      <c r="I45" s="5"/>
      <c r="J45" s="5"/>
      <c r="K45" s="5"/>
      <c r="L45" s="5"/>
      <c r="M45" s="7"/>
      <c r="N45" s="7"/>
      <c r="O45" s="12"/>
      <c r="P45" s="12"/>
      <c r="Q45" s="12"/>
      <c r="AL45" s="39" t="e">
        <f>IF(Z16&lt;&gt;"",Z16,"")</f>
        <v>#N/A</v>
      </c>
      <c r="AM45">
        <v>37</v>
      </c>
      <c r="AU45" s="54">
        <v>40</v>
      </c>
      <c r="AV45" s="54">
        <f t="shared" si="24"/>
        <v>490</v>
      </c>
      <c r="AW45" s="63" t="str">
        <f>AC19</f>
        <v xml:space="preserve">فن العلاقات العامة </v>
      </c>
      <c r="AX45" s="53">
        <f t="shared" si="23"/>
        <v>0</v>
      </c>
      <c r="AY45" s="53" t="e">
        <f t="shared" si="23"/>
        <v>#N/A</v>
      </c>
      <c r="BB45" s="63"/>
      <c r="BC45" s="63"/>
    </row>
    <row r="46" spans="2:55" s="33" customFormat="1" ht="17.25" thickTop="1" thickBot="1" x14ac:dyDescent="0.25">
      <c r="C46" s="33">
        <v>2</v>
      </c>
      <c r="D46" s="33" t="s">
        <v>553</v>
      </c>
      <c r="AL46" s="39" t="e">
        <f>IF(Z17&lt;&gt;"",Z17,"")</f>
        <v>#N/A</v>
      </c>
      <c r="AM46">
        <v>38</v>
      </c>
      <c r="AU46" s="54"/>
      <c r="AX46" s="53"/>
      <c r="AY46" s="53"/>
      <c r="AZ46" s="55"/>
    </row>
    <row r="47" spans="2:55" s="33" customFormat="1" ht="17.25" thickTop="1" thickBot="1" x14ac:dyDescent="0.25">
      <c r="B47" s="27"/>
      <c r="C47" s="33">
        <v>3</v>
      </c>
      <c r="D47" s="33" t="s">
        <v>623</v>
      </c>
      <c r="F47" s="27"/>
      <c r="G47" s="27"/>
      <c r="H47" s="27"/>
      <c r="I47" s="27"/>
      <c r="J47" s="27"/>
      <c r="K47" s="27"/>
      <c r="L47" s="27"/>
      <c r="M47" s="27"/>
      <c r="N47" s="27"/>
      <c r="O47" s="27"/>
      <c r="P47" s="27"/>
      <c r="Q47" s="27"/>
      <c r="AL47" s="39" t="e">
        <f>IF(Z18&lt;&gt;"",Z18,"")</f>
        <v>#N/A</v>
      </c>
      <c r="AM47">
        <v>39</v>
      </c>
      <c r="AU47" s="54"/>
      <c r="AV47" s="54"/>
      <c r="AW47" s="56"/>
      <c r="AX47" s="53"/>
      <c r="AY47" s="53"/>
      <c r="AZ47" s="55"/>
    </row>
    <row r="48" spans="2:55" s="33" customFormat="1" ht="17.25" thickTop="1" thickBot="1" x14ac:dyDescent="0.25">
      <c r="B48" s="27"/>
      <c r="C48" s="33">
        <v>4</v>
      </c>
      <c r="D48" s="33" t="s">
        <v>630</v>
      </c>
      <c r="F48" s="27"/>
      <c r="G48" s="27"/>
      <c r="H48" s="27"/>
      <c r="I48" s="27"/>
      <c r="J48" s="27"/>
      <c r="K48" s="27"/>
      <c r="L48" s="27"/>
      <c r="M48" s="27"/>
      <c r="N48" s="27"/>
      <c r="O48" s="27"/>
      <c r="P48" s="27"/>
      <c r="Q48" s="27"/>
      <c r="AL48" s="39" t="e">
        <f>IF(Z19&lt;&gt;"",Z19,"")</f>
        <v>#N/A</v>
      </c>
      <c r="AM48">
        <v>40</v>
      </c>
      <c r="AU48" s="54"/>
      <c r="AV48" s="54"/>
      <c r="AW48" s="56"/>
      <c r="AX48" s="53"/>
      <c r="AY48" s="53"/>
      <c r="AZ48" s="55"/>
    </row>
    <row r="49" spans="2:54" s="33" customFormat="1" ht="19.5" thickTop="1" thickBot="1" x14ac:dyDescent="0.25">
      <c r="B49" s="13"/>
      <c r="C49" s="33">
        <v>5</v>
      </c>
      <c r="D49" s="33" t="s">
        <v>624</v>
      </c>
      <c r="F49" s="13"/>
      <c r="G49" s="13"/>
      <c r="H49" s="14"/>
      <c r="I49" s="14"/>
      <c r="J49" s="14"/>
      <c r="K49" s="8"/>
      <c r="L49" s="8"/>
      <c r="M49" s="14"/>
      <c r="N49" s="14"/>
      <c r="O49" s="13"/>
      <c r="P49" s="13"/>
      <c r="Q49" s="13"/>
      <c r="AL49" s="39"/>
      <c r="AM49"/>
      <c r="AU49" s="54"/>
      <c r="AV49" s="54"/>
      <c r="AW49" s="56"/>
      <c r="AX49" s="53"/>
      <c r="AY49" s="53"/>
      <c r="AZ49" s="55"/>
    </row>
    <row r="50" spans="2:54" s="33" customFormat="1" ht="17.25" thickTop="1" thickBot="1" x14ac:dyDescent="0.25">
      <c r="B50" s="14"/>
      <c r="C50" s="33">
        <v>6</v>
      </c>
      <c r="D50" s="33" t="s">
        <v>4407</v>
      </c>
      <c r="E50" s="14"/>
      <c r="F50" s="14"/>
      <c r="G50" s="14"/>
      <c r="H50" s="3"/>
      <c r="I50" s="3"/>
      <c r="J50" s="3"/>
      <c r="K50" s="3"/>
      <c r="L50" s="3"/>
      <c r="M50" s="3"/>
      <c r="N50" s="3"/>
      <c r="O50" s="14"/>
      <c r="P50" s="14"/>
      <c r="Q50" s="14"/>
      <c r="AL50" s="39"/>
      <c r="AM50"/>
      <c r="AU50" s="54"/>
      <c r="AV50" s="54"/>
      <c r="AW50" s="56"/>
      <c r="AX50" s="53"/>
      <c r="AY50" s="53"/>
      <c r="AZ50" s="55"/>
    </row>
    <row r="51" spans="2:54" s="33" customFormat="1" ht="21.75" customHeight="1" thickTop="1" x14ac:dyDescent="0.55000000000000004">
      <c r="B51" s="28"/>
      <c r="C51" s="28"/>
      <c r="D51" s="28"/>
      <c r="E51" s="28"/>
      <c r="F51" s="28"/>
      <c r="G51" s="28"/>
      <c r="H51" s="28"/>
      <c r="I51" s="28"/>
      <c r="J51" s="28"/>
      <c r="K51" s="28"/>
      <c r="L51" s="28"/>
      <c r="M51" s="28"/>
      <c r="N51" s="28"/>
      <c r="O51" s="28"/>
      <c r="P51" s="28"/>
      <c r="Q51" s="28"/>
      <c r="AM51"/>
      <c r="AU51" s="54"/>
      <c r="AV51" s="54"/>
      <c r="AW51" s="56"/>
      <c r="AX51" s="53"/>
      <c r="AY51" s="53"/>
      <c r="AZ51" s="55"/>
    </row>
    <row r="52" spans="2:54" s="33" customFormat="1" ht="21" thickBot="1" x14ac:dyDescent="0.25">
      <c r="B52" s="15"/>
      <c r="C52" s="15"/>
      <c r="D52" s="15"/>
      <c r="E52" s="15"/>
      <c r="F52" s="15"/>
      <c r="G52" s="15"/>
      <c r="H52" s="15"/>
      <c r="I52" s="15"/>
      <c r="J52" s="15"/>
      <c r="K52" s="15"/>
      <c r="L52" s="15"/>
      <c r="M52" s="15"/>
      <c r="N52" s="8"/>
      <c r="O52" s="8"/>
      <c r="P52" s="8"/>
      <c r="Q52" s="8"/>
      <c r="AL52" s="39"/>
      <c r="AM52"/>
      <c r="AU52" s="54"/>
      <c r="AV52" s="54"/>
      <c r="AW52" s="56"/>
      <c r="AX52" s="53"/>
      <c r="AY52" s="53"/>
      <c r="AZ52" s="55"/>
    </row>
    <row r="53" spans="2:54" s="33" customFormat="1" ht="21.75" thickTop="1" thickBot="1" x14ac:dyDescent="0.25">
      <c r="B53" s="16"/>
      <c r="C53" s="16"/>
      <c r="D53" s="16"/>
      <c r="E53" s="15"/>
      <c r="F53" s="16"/>
      <c r="G53" s="16"/>
      <c r="H53" s="16"/>
      <c r="I53" s="16"/>
      <c r="J53" s="16"/>
      <c r="K53" s="16"/>
      <c r="L53" s="16"/>
      <c r="M53" s="16"/>
      <c r="N53" s="9"/>
      <c r="O53" s="9"/>
      <c r="P53" s="9"/>
      <c r="Q53" s="9"/>
      <c r="AL53" s="39"/>
      <c r="AM53"/>
      <c r="AU53" s="54"/>
      <c r="AV53" s="54"/>
      <c r="AW53" s="56"/>
      <c r="AX53" s="53"/>
      <c r="AY53" s="53"/>
      <c r="AZ53" s="55"/>
    </row>
    <row r="54" spans="2:54" s="33" customFormat="1" ht="21.75" thickTop="1" thickBot="1" x14ac:dyDescent="0.35">
      <c r="B54" s="17"/>
      <c r="C54" s="21"/>
      <c r="D54" s="21"/>
      <c r="E54" s="21"/>
      <c r="F54" s="21"/>
      <c r="G54" s="21"/>
      <c r="H54" s="21"/>
      <c r="I54" s="17"/>
      <c r="J54" s="17"/>
      <c r="K54" s="18"/>
      <c r="L54" s="19"/>
      <c r="M54" s="19"/>
      <c r="N54" s="20"/>
      <c r="O54" s="20"/>
      <c r="P54" s="20"/>
      <c r="Q54" s="20"/>
      <c r="AL54" s="39"/>
      <c r="AM54"/>
      <c r="AU54" s="54"/>
      <c r="AV54" s="53"/>
      <c r="AW54" s="57"/>
      <c r="AX54" s="53"/>
      <c r="AY54" s="53"/>
      <c r="AZ54" s="53"/>
      <c r="BA54" s="53"/>
      <c r="BB54" s="53"/>
    </row>
    <row r="55" spans="2:54" s="33" customFormat="1" ht="21.75" thickTop="1" thickBot="1" x14ac:dyDescent="0.35">
      <c r="B55" s="18"/>
      <c r="C55" s="18"/>
      <c r="D55" s="18"/>
      <c r="E55" s="18"/>
      <c r="F55" s="18"/>
      <c r="G55" s="18"/>
      <c r="H55" s="21"/>
      <c r="I55" s="21"/>
      <c r="J55" s="21"/>
      <c r="K55" s="21"/>
      <c r="L55" s="21"/>
      <c r="M55" s="21"/>
      <c r="N55" s="3"/>
      <c r="O55" s="22"/>
      <c r="P55" s="22"/>
      <c r="Q55" s="22"/>
      <c r="AL55" s="39"/>
      <c r="AM55"/>
      <c r="AU55" s="53"/>
      <c r="AV55" s="53"/>
      <c r="AW55" s="57"/>
      <c r="AX55" s="53"/>
      <c r="AY55" s="53"/>
      <c r="AZ55" s="53"/>
      <c r="BA55" s="53"/>
      <c r="BB55" s="53"/>
    </row>
    <row r="56" spans="2:54" ht="21.75" thickTop="1" thickBot="1" x14ac:dyDescent="0.35">
      <c r="B56" s="21"/>
      <c r="C56" s="21"/>
      <c r="D56" s="21"/>
      <c r="E56" s="21"/>
      <c r="F56" s="21"/>
      <c r="G56" s="21"/>
      <c r="H56" s="21"/>
      <c r="I56" s="21"/>
      <c r="J56" s="2"/>
      <c r="K56" s="2"/>
      <c r="L56" s="2"/>
      <c r="M56" s="2"/>
      <c r="N56" s="1"/>
      <c r="O56" s="1"/>
      <c r="P56" s="1"/>
      <c r="Q56" s="1"/>
      <c r="AL56" s="39"/>
    </row>
    <row r="57" spans="2:54" ht="14.25" customHeight="1" thickTop="1" x14ac:dyDescent="0.2">
      <c r="B57" s="33"/>
      <c r="C57" s="33"/>
      <c r="D57" s="33"/>
      <c r="E57" s="33"/>
      <c r="F57" s="33"/>
      <c r="G57" s="33"/>
      <c r="H57" s="33"/>
      <c r="I57" s="33"/>
    </row>
  </sheetData>
  <sheetProtection algorithmName="SHA-512" hashValue="keglIhkNBu1qAcFId6S9a6JRItW+kqW8huS7UDEao4RNsvoLN4Y8UBIyWH5FNMbz2wnqVnMz/lI2MhpvXjADow==" saltValue="1NgCzmiwhUcQgozpvWLyTg==" spinCount="100000" sheet="1" selectLockedCells="1"/>
  <mergeCells count="150">
    <mergeCell ref="C27:H27"/>
    <mergeCell ref="C28:H28"/>
    <mergeCell ref="D19:G19"/>
    <mergeCell ref="U42:W42"/>
    <mergeCell ref="X42:Y42"/>
    <mergeCell ref="AD26:AF26"/>
    <mergeCell ref="K31:AG31"/>
    <mergeCell ref="K30:P30"/>
    <mergeCell ref="Q30:S30"/>
    <mergeCell ref="T30:V30"/>
    <mergeCell ref="W30:X30"/>
    <mergeCell ref="Y30:AD30"/>
    <mergeCell ref="AD27:AF27"/>
    <mergeCell ref="S28:U28"/>
    <mergeCell ref="V28:X28"/>
    <mergeCell ref="Y28:AF28"/>
    <mergeCell ref="S29:U29"/>
    <mergeCell ref="V29:X29"/>
    <mergeCell ref="Y29:AB29"/>
    <mergeCell ref="AC29:AF29"/>
    <mergeCell ref="V25:X27"/>
    <mergeCell ref="S25:U27"/>
    <mergeCell ref="L41:Q41"/>
    <mergeCell ref="AD25:AF25"/>
    <mergeCell ref="U41:W41"/>
    <mergeCell ref="Z41:AE41"/>
    <mergeCell ref="Y26:AC26"/>
    <mergeCell ref="C30:H30"/>
    <mergeCell ref="K29:M29"/>
    <mergeCell ref="L42:Q42"/>
    <mergeCell ref="R42:T42"/>
    <mergeCell ref="C29:H29"/>
    <mergeCell ref="C31:H31"/>
    <mergeCell ref="N27:Q27"/>
    <mergeCell ref="N28:Q28"/>
    <mergeCell ref="N29:Q29"/>
    <mergeCell ref="C25:H25"/>
    <mergeCell ref="C26:H26"/>
    <mergeCell ref="L39:M39"/>
    <mergeCell ref="Y25:AC25"/>
    <mergeCell ref="Y27:AC27"/>
    <mergeCell ref="K27:M27"/>
    <mergeCell ref="K28:M28"/>
    <mergeCell ref="Z42:AE42"/>
    <mergeCell ref="L40:M40"/>
    <mergeCell ref="L38:M38"/>
    <mergeCell ref="AH9:AJ9"/>
    <mergeCell ref="AH10:AJ11"/>
    <mergeCell ref="U11:W11"/>
    <mergeCell ref="U12:W12"/>
    <mergeCell ref="S14:AG14"/>
    <mergeCell ref="U9:W9"/>
    <mergeCell ref="AH12:AJ18"/>
    <mergeCell ref="AC11:AE11"/>
    <mergeCell ref="U16:W16"/>
    <mergeCell ref="AC18:AE18"/>
    <mergeCell ref="AC10:AE10"/>
    <mergeCell ref="AC12:AE12"/>
    <mergeCell ref="AC16:AE16"/>
    <mergeCell ref="AC17:AE17"/>
    <mergeCell ref="U10:W10"/>
    <mergeCell ref="U17:W17"/>
    <mergeCell ref="U18:W18"/>
    <mergeCell ref="U15:W15"/>
    <mergeCell ref="AC15:AE15"/>
    <mergeCell ref="K26:M26"/>
    <mergeCell ref="M15:O15"/>
    <mergeCell ref="M16:O16"/>
    <mergeCell ref="B14:Q14"/>
    <mergeCell ref="D11:G11"/>
    <mergeCell ref="D12:G12"/>
    <mergeCell ref="M11:O11"/>
    <mergeCell ref="N25:Q25"/>
    <mergeCell ref="N26:Q26"/>
    <mergeCell ref="M19:O19"/>
    <mergeCell ref="D18:G18"/>
    <mergeCell ref="D15:G15"/>
    <mergeCell ref="M18:O18"/>
    <mergeCell ref="T7:Y7"/>
    <mergeCell ref="C4:D4"/>
    <mergeCell ref="E4:G4"/>
    <mergeCell ref="H4:J4"/>
    <mergeCell ref="T6:AG6"/>
    <mergeCell ref="AC9:AE9"/>
    <mergeCell ref="U8:W8"/>
    <mergeCell ref="AC8:AE8"/>
    <mergeCell ref="K25:M25"/>
    <mergeCell ref="AC19:AE19"/>
    <mergeCell ref="U19:W19"/>
    <mergeCell ref="D10:G10"/>
    <mergeCell ref="M12:O12"/>
    <mergeCell ref="D17:G17"/>
    <mergeCell ref="M17:O17"/>
    <mergeCell ref="D16:G16"/>
    <mergeCell ref="L2:N2"/>
    <mergeCell ref="M8:O8"/>
    <mergeCell ref="M9:O9"/>
    <mergeCell ref="O3:P3"/>
    <mergeCell ref="M10:O10"/>
    <mergeCell ref="H3:J3"/>
    <mergeCell ref="L3:N3"/>
    <mergeCell ref="D8:G8"/>
    <mergeCell ref="D9:G9"/>
    <mergeCell ref="B6:Q6"/>
    <mergeCell ref="B7:I7"/>
    <mergeCell ref="L7:Q7"/>
    <mergeCell ref="F5:N5"/>
    <mergeCell ref="O5:P5"/>
    <mergeCell ref="Q5:T5"/>
    <mergeCell ref="U5:V5"/>
    <mergeCell ref="X5:Z5"/>
    <mergeCell ref="E1:G1"/>
    <mergeCell ref="AB7:AG7"/>
    <mergeCell ref="AB4:AC4"/>
    <mergeCell ref="AB5:AC5"/>
    <mergeCell ref="AE3:AG3"/>
    <mergeCell ref="L4:N4"/>
    <mergeCell ref="O4:P4"/>
    <mergeCell ref="Q4:T4"/>
    <mergeCell ref="U4:V4"/>
    <mergeCell ref="C5:E5"/>
    <mergeCell ref="AE2:AG2"/>
    <mergeCell ref="H2:J2"/>
    <mergeCell ref="C1:D1"/>
    <mergeCell ref="B3:D3"/>
    <mergeCell ref="E3:G3"/>
    <mergeCell ref="C2:D2"/>
    <mergeCell ref="E2:G2"/>
    <mergeCell ref="Q3:T3"/>
    <mergeCell ref="U3:V3"/>
    <mergeCell ref="AH1:AI1"/>
    <mergeCell ref="X2:Z2"/>
    <mergeCell ref="AB2:AC2"/>
    <mergeCell ref="AH2:AI2"/>
    <mergeCell ref="X3:Z3"/>
    <mergeCell ref="AH3:AI3"/>
    <mergeCell ref="X4:Z4"/>
    <mergeCell ref="AE4:AI4"/>
    <mergeCell ref="H1:J1"/>
    <mergeCell ref="L1:N1"/>
    <mergeCell ref="U1:V1"/>
    <mergeCell ref="AE1:AG1"/>
    <mergeCell ref="AB1:AC1"/>
    <mergeCell ref="U2:V2"/>
    <mergeCell ref="Q1:T1"/>
    <mergeCell ref="O2:P2"/>
    <mergeCell ref="O1:P1"/>
    <mergeCell ref="Q2:T2"/>
    <mergeCell ref="AB3:AC3"/>
    <mergeCell ref="X1:Z1"/>
  </mergeCells>
  <conditionalFormatting sqref="B6:Q6">
    <cfRule type="expression" dxfId="52" priority="10">
      <formula>$E$2="مستنفذ"</formula>
    </cfRule>
  </conditionalFormatting>
  <conditionalFormatting sqref="S6:AG7 B7:Q7 B8:B12 B15:B19 S8:S12 S15:S19 S13:AG14 B13:Q14 H8:K12 P8:Q12 X8:AA12 X15:AA19 P15:Q19 H15:K19 AF8:AG12 AF15:AG19">
    <cfRule type="expression" dxfId="51" priority="9">
      <formula>$E$2="مستنفذ"</formula>
    </cfRule>
  </conditionalFormatting>
  <conditionalFormatting sqref="G20:I20">
    <cfRule type="expression" dxfId="50" priority="8">
      <formula>$E$2="مستنفذ"</formula>
    </cfRule>
  </conditionalFormatting>
  <conditionalFormatting sqref="O20:Q20">
    <cfRule type="expression" dxfId="49" priority="7">
      <formula>$E$2="مستنفذ"</formula>
    </cfRule>
  </conditionalFormatting>
  <conditionalFormatting sqref="W20:Y20">
    <cfRule type="expression" dxfId="48" priority="6">
      <formula>$E$2="مستنفذ"</formula>
    </cfRule>
  </conditionalFormatting>
  <conditionalFormatting sqref="AE20:AG20">
    <cfRule type="expression" dxfId="47" priority="5">
      <formula>$E$2="مستنفذ"</formula>
    </cfRule>
  </conditionalFormatting>
  <conditionalFormatting sqref="F20">
    <cfRule type="expression" dxfId="46" priority="4">
      <formula>$E$2="مستنفذ"</formula>
    </cfRule>
  </conditionalFormatting>
  <conditionalFormatting sqref="N20">
    <cfRule type="expression" dxfId="45" priority="3">
      <formula>$E$2="مستنفذ"</formula>
    </cfRule>
  </conditionalFormatting>
  <conditionalFormatting sqref="V20">
    <cfRule type="expression" dxfId="44" priority="2">
      <formula>$E$2="مستنفذ"</formula>
    </cfRule>
  </conditionalFormatting>
  <conditionalFormatting sqref="AD20">
    <cfRule type="expression" dxfId="43" priority="1">
      <formula>$E$2="مستنفذ"</formula>
    </cfRule>
  </conditionalFormatting>
  <dataValidations count="3">
    <dataValidation type="list" allowBlank="1" showInputMessage="1" showErrorMessage="1" sqref="V28" xr:uid="{00000000-0002-0000-0200-000000000000}">
      <formula1>$BC$4:$BC$5</formula1>
    </dataValidation>
    <dataValidation type="list" allowBlank="1" showInputMessage="1" showErrorMessage="1" sqref="F5:N5" xr:uid="{9E97E455-535C-4A7B-8F12-5E874674A7EE}">
      <formula1>$AO$1:$AO$9</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أو أنك قد تجاوزت عدد المقررات المسموح تسجيلها_x000a_" sqref="H8:H12 P8:P12 X8:X12 H15:H19 AF8:AF12 X15:X19 P15:P19 AF15:AF19" xr:uid="{6E7F3243-F8BA-44F2-BA1D-9310F5BC292A}">
      <formula1>AND($AK$2=0,$AG$29&lt;=14,H8=1)</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ورقة8"/>
  <dimension ref="B1:AP44"/>
  <sheetViews>
    <sheetView rightToLeft="1" zoomScale="90" zoomScaleNormal="90" workbookViewId="0">
      <selection activeCell="F38" sqref="F38:G38"/>
    </sheetView>
  </sheetViews>
  <sheetFormatPr defaultColWidth="9" defaultRowHeight="12.75" x14ac:dyDescent="0.2"/>
  <cols>
    <col min="1" max="1" width="2.5" style="138" customWidth="1"/>
    <col min="2" max="2" width="5.125" style="138" customWidth="1"/>
    <col min="3" max="3" width="5.75" style="138" bestFit="1" customWidth="1"/>
    <col min="4" max="4" width="4.125" style="138" customWidth="1"/>
    <col min="5" max="5" width="8" style="138" customWidth="1"/>
    <col min="6" max="6" width="7.125" style="138" customWidth="1"/>
    <col min="7" max="7" width="4.625" style="138" customWidth="1"/>
    <col min="8" max="8" width="5.5" style="138" customWidth="1"/>
    <col min="9" max="9" width="5.25" style="138" customWidth="1"/>
    <col min="10" max="10" width="9.875" style="138" bestFit="1" customWidth="1"/>
    <col min="11" max="11" width="5.875" style="138" customWidth="1"/>
    <col min="12" max="12" width="3.5" style="138" customWidth="1"/>
    <col min="13" max="13" width="7.125" style="138" customWidth="1"/>
    <col min="14" max="14" width="8.5" style="138" customWidth="1"/>
    <col min="15" max="15" width="7.125" style="138" customWidth="1"/>
    <col min="16" max="16" width="5.25" style="138" customWidth="1"/>
    <col min="17" max="18" width="4.625" style="138" customWidth="1"/>
    <col min="19" max="19" width="9" style="138" customWidth="1"/>
    <col min="20" max="20" width="6.625" style="138" hidden="1" customWidth="1"/>
    <col min="21" max="21" width="8.25" style="138" hidden="1" customWidth="1"/>
    <col min="22" max="22" width="3.375" style="138" hidden="1" customWidth="1"/>
    <col min="23" max="23" width="8.875" style="138" hidden="1" customWidth="1"/>
    <col min="24" max="24" width="3.375" style="138" hidden="1" customWidth="1"/>
    <col min="25" max="25" width="5.75" style="138" hidden="1" customWidth="1"/>
    <col min="26" max="28" width="8.875" style="138" hidden="1" customWidth="1"/>
    <col min="29" max="35" width="12.25" style="138" customWidth="1"/>
    <col min="36" max="41" width="8.875" style="138" customWidth="1"/>
    <col min="42" max="42" width="57.125" style="138" bestFit="1" customWidth="1"/>
    <col min="43" max="16383" width="9" style="138" customWidth="1"/>
    <col min="16384" max="16384" width="9" style="138"/>
  </cols>
  <sheetData>
    <row r="1" spans="2:42" ht="14.25" thickTop="1" thickBot="1" x14ac:dyDescent="0.25">
      <c r="B1" s="466">
        <f ca="1">NOW()</f>
        <v>44768.518555902781</v>
      </c>
      <c r="C1" s="466"/>
      <c r="D1" s="466"/>
      <c r="E1" s="466"/>
      <c r="F1" s="475" t="s">
        <v>4404</v>
      </c>
      <c r="G1" s="475"/>
      <c r="H1" s="475"/>
      <c r="I1" s="475"/>
      <c r="J1" s="475"/>
      <c r="K1" s="475"/>
      <c r="L1" s="475"/>
      <c r="M1" s="475"/>
      <c r="N1" s="475"/>
      <c r="O1" s="475"/>
      <c r="P1" s="475"/>
      <c r="Q1" s="475"/>
      <c r="R1" s="475"/>
      <c r="T1" s="139" t="b">
        <f>IF(AND(I12="A",H12=1),35000,IF(OR(I12="ج",I12="ر1",I12="ر2"),IF(H12=1,IF(OR($E$22=$AP$8,$E$22=$AP$9),0,IF($E$22=$AP$2,IF(I12="ج",4000,IF(I12="ر1",5200,IF(I12="ر2",6000,""))),IF(OR($E$22=$AP$3,$E$22=$AP$7),IF(I12="ج",2500,IF(I12="ر1",3250,IF(I12="ر2",3750,""))),IF($E$22=$AP$4,500,IF(OR($E$22=$AP$1,$E$22=$AP$5,$E$22=$AP$6),IF(I12="ج",4000,IF(I12="ر1",5500,IF(I12="ر2",6500,""))),IF(I12="ج",5000,IF(I12="ر1",6500,IF(I12="ر2",7500,"")))))))))))</f>
        <v>0</v>
      </c>
      <c r="AC1" s="140"/>
      <c r="AD1" s="456" t="str">
        <f>IF(AJ1&gt;0,"يجب عليك ادخال البيانات المطلوبة أدناه بالمعلومات الصحيحة في صفحة إدخال البيانات لتتمكن من طباعة استمارة المقررات بشكل صحيح","")</f>
        <v/>
      </c>
      <c r="AE1" s="457"/>
      <c r="AF1" s="457"/>
      <c r="AG1" s="457"/>
      <c r="AH1" s="458"/>
      <c r="AI1" s="140"/>
      <c r="AJ1" s="169">
        <f>COUNT(AA3:AA21)</f>
        <v>0</v>
      </c>
      <c r="AP1" s="142" t="s">
        <v>204</v>
      </c>
    </row>
    <row r="2" spans="2:42" ht="17.25" customHeight="1" thickTop="1" thickBot="1" x14ac:dyDescent="0.25">
      <c r="B2" s="467" t="s">
        <v>663</v>
      </c>
      <c r="C2" s="468"/>
      <c r="D2" s="469">
        <f>'اختيار المقررات'!E1</f>
        <v>0</v>
      </c>
      <c r="E2" s="469"/>
      <c r="F2" s="470" t="s">
        <v>3</v>
      </c>
      <c r="G2" s="470"/>
      <c r="H2" s="471" t="str">
        <f>'اختيار المقررات'!L1</f>
        <v/>
      </c>
      <c r="I2" s="471"/>
      <c r="J2" s="471"/>
      <c r="K2" s="470" t="s">
        <v>4</v>
      </c>
      <c r="L2" s="470"/>
      <c r="M2" s="472" t="str">
        <f>'اختيار المقررات'!Q1</f>
        <v/>
      </c>
      <c r="N2" s="472"/>
      <c r="O2" s="162" t="s">
        <v>5</v>
      </c>
      <c r="P2" s="472" t="str">
        <f>'اختيار المقررات'!W1</f>
        <v/>
      </c>
      <c r="Q2" s="472"/>
      <c r="R2" s="476"/>
      <c r="T2" s="139" t="b">
        <f>IF(AND(I13="A",H13=1),35000,IF(OR(I13="ج",I13="ر1",I13="ر2"),IF(H13=1,IF(OR($E$22=$AP$8,$E$22=$AP$9),0,IF($E$22=$AP$2,IF(I13="ج",4000,IF(I13="ر1",5200,IF(I13="ر2",6000,""))),IF(OR($E$22=$AP$3,$E$22=$AP$7),IF(I13="ج",2500,IF(I13="ر1",3250,IF(I13="ر2",3750,""))),IF($E$22=$AP$4,500,IF(OR($E$22=$AP$1,$E$22=$AP$5,$E$22=$AP$6),IF(I13="ج",4000,IF(I13="ر1",5500,IF(I13="ر2",6500,""))),IF(I13="ج",5000,IF(I13="ر1",6500,IF(I13="ر2",7500,"")))))))))))</f>
        <v>0</v>
      </c>
      <c r="AC2" s="140"/>
      <c r="AD2" s="459"/>
      <c r="AE2" s="460"/>
      <c r="AF2" s="460"/>
      <c r="AG2" s="460"/>
      <c r="AH2" s="461"/>
      <c r="AI2" s="143" t="s">
        <v>4403</v>
      </c>
      <c r="AP2" s="144" t="s">
        <v>205</v>
      </c>
    </row>
    <row r="3" spans="2:42" ht="18.75" customHeight="1" thickTop="1" thickBot="1" x14ac:dyDescent="0.25">
      <c r="B3" s="473" t="s">
        <v>664</v>
      </c>
      <c r="C3" s="474"/>
      <c r="D3" s="464" t="e">
        <f>'اختيار المقررات'!E2</f>
        <v>#N/A</v>
      </c>
      <c r="E3" s="464"/>
      <c r="F3" s="462" t="e">
        <f>'اختيار المقررات'!Q2</f>
        <v>#N/A</v>
      </c>
      <c r="G3" s="462"/>
      <c r="H3" s="477" t="s">
        <v>328</v>
      </c>
      <c r="I3" s="477"/>
      <c r="J3" s="462" t="e">
        <f>'اختيار المقررات'!W2</f>
        <v>#N/A</v>
      </c>
      <c r="K3" s="462"/>
      <c r="L3" s="462"/>
      <c r="M3" s="164" t="s">
        <v>329</v>
      </c>
      <c r="N3" s="464" t="e">
        <f>'اختيار المقررات'!AB2</f>
        <v>#N/A</v>
      </c>
      <c r="O3" s="464"/>
      <c r="P3" s="464"/>
      <c r="Q3" s="489" t="s">
        <v>330</v>
      </c>
      <c r="R3" s="490"/>
      <c r="X3" s="138">
        <v>1</v>
      </c>
      <c r="Y3" s="138">
        <f>IF(Z3&lt;&gt;"",X3,"")</f>
        <v>1</v>
      </c>
      <c r="Z3" s="138" t="str">
        <f>IF(LEN(M2)&lt;2,K2,"")</f>
        <v>اسم الاب:</v>
      </c>
      <c r="AA3" s="138" t="str">
        <f>IFERROR(SMALL($Y$3:$Y$22,X3),"")</f>
        <v/>
      </c>
      <c r="AC3" s="141"/>
      <c r="AD3" s="141"/>
      <c r="AE3" s="427" t="str">
        <f>IFERROR(VLOOKUP(AA3,$X$3:$Z$22,3,0),"")</f>
        <v/>
      </c>
      <c r="AF3" s="427"/>
      <c r="AG3" s="427"/>
      <c r="AH3" s="141"/>
      <c r="AI3" s="141"/>
      <c r="AP3" s="144" t="s">
        <v>45</v>
      </c>
    </row>
    <row r="4" spans="2:42" ht="14.25" thickTop="1" thickBot="1" x14ac:dyDescent="0.25">
      <c r="B4" s="473" t="s">
        <v>665</v>
      </c>
      <c r="C4" s="474"/>
      <c r="D4" s="462" t="str">
        <f>'اختيار المقررات'!E3</f>
        <v/>
      </c>
      <c r="E4" s="462"/>
      <c r="F4" s="463" t="s">
        <v>666</v>
      </c>
      <c r="G4" s="463"/>
      <c r="H4" s="465" t="str">
        <f>'اختيار المقررات'!AB1</f>
        <v/>
      </c>
      <c r="I4" s="465"/>
      <c r="J4" s="165" t="s">
        <v>667</v>
      </c>
      <c r="K4" s="462" t="str">
        <f>'اختيار المقررات'!AE1</f>
        <v/>
      </c>
      <c r="L4" s="462"/>
      <c r="M4" s="462"/>
      <c r="N4" s="464" t="e">
        <f>'اختيار المقررات'!L2</f>
        <v>#N/A</v>
      </c>
      <c r="O4" s="464"/>
      <c r="P4" s="464"/>
      <c r="Q4" s="477" t="s">
        <v>327</v>
      </c>
      <c r="R4" s="491"/>
      <c r="X4" s="138">
        <v>2</v>
      </c>
      <c r="Y4" s="138">
        <f t="shared" ref="Y4:Y22" si="0">IF(Z4&lt;&gt;"",X4,"")</f>
        <v>2</v>
      </c>
      <c r="Z4" s="138" t="str">
        <f>IF(LEN(P2)&lt;2,O2,"")</f>
        <v>اسم الام:</v>
      </c>
      <c r="AA4" s="138" t="str">
        <f t="shared" ref="AA4:AA21" si="1">IFERROR(SMALL($Y$3:$Y$22,X4),"")</f>
        <v/>
      </c>
      <c r="AC4" s="141"/>
      <c r="AD4" s="141"/>
      <c r="AE4" s="427" t="str">
        <f t="shared" ref="AE4:AE22" si="2">IFERROR(VLOOKUP(AA4,$X$3:$Z$22,3,0),"")</f>
        <v/>
      </c>
      <c r="AF4" s="427"/>
      <c r="AG4" s="427"/>
      <c r="AH4" s="141"/>
      <c r="AI4" s="141"/>
      <c r="AP4" s="145" t="s">
        <v>58</v>
      </c>
    </row>
    <row r="5" spans="2:42" ht="15.75" customHeight="1" thickTop="1" thickBot="1" x14ac:dyDescent="0.25">
      <c r="B5" s="473" t="s">
        <v>668</v>
      </c>
      <c r="C5" s="474"/>
      <c r="D5" s="462" t="str">
        <f>'اختيار المقررات'!L3</f>
        <v/>
      </c>
      <c r="E5" s="462"/>
      <c r="F5" s="474" t="s">
        <v>669</v>
      </c>
      <c r="G5" s="474"/>
      <c r="H5" s="464">
        <f>'اختيار المقررات'!Q3</f>
        <v>0</v>
      </c>
      <c r="I5" s="464"/>
      <c r="J5" s="165" t="s">
        <v>670</v>
      </c>
      <c r="K5" s="464" t="str">
        <f>'اختيار المقررات'!AB3</f>
        <v>غير سوري</v>
      </c>
      <c r="L5" s="464"/>
      <c r="M5" s="464"/>
      <c r="N5" s="474" t="s">
        <v>671</v>
      </c>
      <c r="O5" s="474"/>
      <c r="P5" s="462" t="str">
        <f>'اختيار المقررات'!W3</f>
        <v>غير سوري</v>
      </c>
      <c r="Q5" s="462"/>
      <c r="R5" s="480"/>
      <c r="X5" s="138">
        <v>3</v>
      </c>
      <c r="Y5" s="138" t="e">
        <f t="shared" si="0"/>
        <v>#N/A</v>
      </c>
      <c r="Z5" s="138" t="e">
        <f>IF(LEN(N3)&lt;2,Q3,"")</f>
        <v>#N/A</v>
      </c>
      <c r="AA5" s="138" t="str">
        <f t="shared" si="1"/>
        <v/>
      </c>
      <c r="AC5" s="141"/>
      <c r="AD5" s="141"/>
      <c r="AE5" s="427" t="str">
        <f t="shared" si="2"/>
        <v/>
      </c>
      <c r="AF5" s="427"/>
      <c r="AG5" s="427"/>
      <c r="AH5" s="141"/>
      <c r="AI5" s="141"/>
      <c r="AP5" s="144" t="s">
        <v>548</v>
      </c>
    </row>
    <row r="6" spans="2:42" ht="15.75" customHeight="1" thickTop="1" thickBot="1" x14ac:dyDescent="0.25">
      <c r="B6" s="483" t="s">
        <v>672</v>
      </c>
      <c r="C6" s="463"/>
      <c r="D6" s="462" t="str">
        <f>'اختيار المقررات'!AE3</f>
        <v>لايوجد</v>
      </c>
      <c r="E6" s="462"/>
      <c r="F6" s="463" t="s">
        <v>673</v>
      </c>
      <c r="G6" s="463"/>
      <c r="H6" s="462" t="e">
        <f>'اختيار المقررات'!E4</f>
        <v>#N/A</v>
      </c>
      <c r="I6" s="462"/>
      <c r="J6" s="163" t="s">
        <v>674</v>
      </c>
      <c r="K6" s="464" t="e">
        <f>'اختيار المقررات'!Q4</f>
        <v>#N/A</v>
      </c>
      <c r="L6" s="464"/>
      <c r="M6" s="464"/>
      <c r="N6" s="463" t="s">
        <v>675</v>
      </c>
      <c r="O6" s="463"/>
      <c r="P6" s="462" t="e">
        <f>'اختيار المقررات'!L4</f>
        <v>#N/A</v>
      </c>
      <c r="Q6" s="462"/>
      <c r="R6" s="480"/>
      <c r="X6" s="138">
        <v>4</v>
      </c>
      <c r="Y6" s="138" t="e">
        <f t="shared" si="0"/>
        <v>#N/A</v>
      </c>
      <c r="Z6" s="138" t="e">
        <f>IF(LEN(J3)&lt;2,M3,"")</f>
        <v>#N/A</v>
      </c>
      <c r="AA6" s="138" t="str">
        <f t="shared" si="1"/>
        <v/>
      </c>
      <c r="AC6" s="141"/>
      <c r="AD6" s="141"/>
      <c r="AE6" s="427" t="str">
        <f t="shared" si="2"/>
        <v/>
      </c>
      <c r="AF6" s="427"/>
      <c r="AG6" s="427"/>
      <c r="AH6" s="141"/>
      <c r="AI6" s="141"/>
      <c r="AP6" s="144" t="s">
        <v>549</v>
      </c>
    </row>
    <row r="7" spans="2:42" ht="15" customHeight="1" thickTop="1" thickBot="1" x14ac:dyDescent="0.25">
      <c r="B7" s="481" t="s">
        <v>676</v>
      </c>
      <c r="C7" s="482"/>
      <c r="D7" s="484">
        <f>'اختيار المقررات'!W4</f>
        <v>0</v>
      </c>
      <c r="E7" s="485"/>
      <c r="F7" s="482" t="s">
        <v>677</v>
      </c>
      <c r="G7" s="482"/>
      <c r="H7" s="486">
        <f>'اختيار المقررات'!AB4</f>
        <v>0</v>
      </c>
      <c r="I7" s="487"/>
      <c r="J7" s="166" t="s">
        <v>199</v>
      </c>
      <c r="K7" s="485">
        <f>'اختيار المقررات'!AE4</f>
        <v>0</v>
      </c>
      <c r="L7" s="485"/>
      <c r="M7" s="485"/>
      <c r="N7" s="485"/>
      <c r="O7" s="485"/>
      <c r="P7" s="485"/>
      <c r="Q7" s="485"/>
      <c r="R7" s="488"/>
      <c r="X7" s="138">
        <v>5</v>
      </c>
      <c r="Y7" s="138" t="e">
        <f t="shared" si="0"/>
        <v>#N/A</v>
      </c>
      <c r="Z7" s="138" t="e">
        <f>IF(LEN(F3)&lt;2,H3,"")</f>
        <v>#N/A</v>
      </c>
      <c r="AA7" s="138" t="str">
        <f t="shared" si="1"/>
        <v/>
      </c>
      <c r="AC7" s="141"/>
      <c r="AD7" s="141"/>
      <c r="AE7" s="427" t="str">
        <f t="shared" si="2"/>
        <v/>
      </c>
      <c r="AF7" s="427"/>
      <c r="AG7" s="427"/>
      <c r="AH7" s="141"/>
      <c r="AI7" s="141"/>
      <c r="AP7" s="144" t="s">
        <v>206</v>
      </c>
    </row>
    <row r="8" spans="2:42" ht="19.899999999999999" customHeight="1" thickTop="1" thickBot="1" x14ac:dyDescent="0.25">
      <c r="B8" s="478" t="e">
        <f>IF('اختيار المقررات'!E2="مستنفذ",'اختيار المقررات'!B6,IF(AD1&lt;&gt;"",AD1,AI2))</f>
        <v>#N/A</v>
      </c>
      <c r="C8" s="478"/>
      <c r="D8" s="478"/>
      <c r="E8" s="478"/>
      <c r="F8" s="478"/>
      <c r="G8" s="478"/>
      <c r="H8" s="478"/>
      <c r="I8" s="478"/>
      <c r="J8" s="478"/>
      <c r="K8" s="478"/>
      <c r="L8" s="478"/>
      <c r="M8" s="478"/>
      <c r="N8" s="478"/>
      <c r="O8" s="478"/>
      <c r="P8" s="478"/>
      <c r="Q8" s="478"/>
      <c r="R8" s="478"/>
      <c r="X8" s="138">
        <v>6</v>
      </c>
      <c r="Y8" s="138">
        <f>IF(Z8&lt;&gt;"",X8,"")</f>
        <v>6</v>
      </c>
      <c r="Z8" s="138" t="str">
        <f>IF(LEN(D4)&lt;2,B4,"")</f>
        <v>الجنس:</v>
      </c>
      <c r="AA8" s="138" t="str">
        <f t="shared" si="1"/>
        <v/>
      </c>
      <c r="AC8" s="141"/>
      <c r="AD8" s="141"/>
      <c r="AE8" s="427" t="str">
        <f t="shared" si="2"/>
        <v/>
      </c>
      <c r="AF8" s="427"/>
      <c r="AG8" s="427"/>
      <c r="AH8" s="141"/>
      <c r="AI8" s="141"/>
      <c r="AP8" s="144" t="s">
        <v>8</v>
      </c>
    </row>
    <row r="9" spans="2:42" ht="19.899999999999999" customHeight="1" thickTop="1" thickBot="1" x14ac:dyDescent="0.25">
      <c r="B9" s="479"/>
      <c r="C9" s="479"/>
      <c r="D9" s="479"/>
      <c r="E9" s="479"/>
      <c r="F9" s="479"/>
      <c r="G9" s="479"/>
      <c r="H9" s="479"/>
      <c r="I9" s="479"/>
      <c r="J9" s="479"/>
      <c r="K9" s="479"/>
      <c r="L9" s="479"/>
      <c r="M9" s="479"/>
      <c r="N9" s="479"/>
      <c r="O9" s="479"/>
      <c r="P9" s="479"/>
      <c r="Q9" s="479"/>
      <c r="R9" s="479"/>
      <c r="S9" s="145"/>
      <c r="T9" s="145"/>
      <c r="U9" s="145"/>
      <c r="X9" s="138">
        <v>7</v>
      </c>
      <c r="Y9" s="138">
        <f t="shared" si="0"/>
        <v>7</v>
      </c>
      <c r="Z9" s="138" t="str">
        <f>IF(LEN(H4)&lt;2,F4,"")</f>
        <v>تاريخ الميلاد:</v>
      </c>
      <c r="AA9" s="138" t="str">
        <f t="shared" si="1"/>
        <v/>
      </c>
      <c r="AC9" s="141"/>
      <c r="AD9" s="141"/>
      <c r="AE9" s="427" t="str">
        <f t="shared" si="2"/>
        <v/>
      </c>
      <c r="AF9" s="427"/>
      <c r="AG9" s="427"/>
      <c r="AH9" s="141"/>
      <c r="AI9" s="141"/>
      <c r="AP9" s="138" t="s">
        <v>15</v>
      </c>
    </row>
    <row r="10" spans="2:42" ht="19.899999999999999" customHeight="1" thickTop="1" thickBot="1" x14ac:dyDescent="0.25">
      <c r="B10" s="479"/>
      <c r="C10" s="479"/>
      <c r="D10" s="479"/>
      <c r="E10" s="479"/>
      <c r="F10" s="479"/>
      <c r="G10" s="479"/>
      <c r="H10" s="479"/>
      <c r="I10" s="479"/>
      <c r="J10" s="479"/>
      <c r="K10" s="479"/>
      <c r="L10" s="479"/>
      <c r="M10" s="479"/>
      <c r="N10" s="479"/>
      <c r="O10" s="479"/>
      <c r="P10" s="479"/>
      <c r="Q10" s="479"/>
      <c r="R10" s="479"/>
      <c r="S10" s="145"/>
      <c r="T10" s="145"/>
      <c r="U10" s="145"/>
      <c r="X10" s="138">
        <v>8</v>
      </c>
      <c r="Y10" s="138">
        <f t="shared" si="0"/>
        <v>8</v>
      </c>
      <c r="Z10" s="138" t="str">
        <f>IF(LEN(K4)&lt;2,J4,"")</f>
        <v>مكان الميلاد:</v>
      </c>
      <c r="AA10" s="138" t="str">
        <f t="shared" si="1"/>
        <v/>
      </c>
      <c r="AC10" s="141"/>
      <c r="AD10" s="141"/>
      <c r="AE10" s="427" t="str">
        <f t="shared" si="2"/>
        <v/>
      </c>
      <c r="AF10" s="427"/>
      <c r="AG10" s="427"/>
      <c r="AH10" s="141"/>
      <c r="AI10" s="141"/>
    </row>
    <row r="11" spans="2:42" ht="24" customHeight="1" thickTop="1" thickBot="1" x14ac:dyDescent="0.25">
      <c r="B11" s="146"/>
      <c r="C11" s="137" t="s">
        <v>28</v>
      </c>
      <c r="D11" s="498" t="s">
        <v>29</v>
      </c>
      <c r="E11" s="499"/>
      <c r="F11" s="499"/>
      <c r="G11" s="500"/>
      <c r="H11" s="148"/>
      <c r="I11" s="149"/>
      <c r="J11" s="146"/>
      <c r="K11" s="147" t="s">
        <v>28</v>
      </c>
      <c r="L11" s="498" t="s">
        <v>29</v>
      </c>
      <c r="M11" s="499"/>
      <c r="N11" s="499"/>
      <c r="O11" s="500"/>
      <c r="P11" s="148"/>
      <c r="Q11" s="150"/>
      <c r="R11" s="151"/>
      <c r="S11" s="152"/>
      <c r="T11" s="152"/>
      <c r="U11" s="153"/>
      <c r="V11" s="138" t="str">
        <f>IFERROR(SMALL('اختيار المقررات'!$AL$8:$AL$56,'اختيار المقررات'!AM8),"")</f>
        <v/>
      </c>
      <c r="X11" s="138">
        <v>9</v>
      </c>
      <c r="Y11" s="138" t="e">
        <f t="shared" si="0"/>
        <v>#N/A</v>
      </c>
      <c r="Z11" s="138" t="e">
        <f>IF(LEN(N4)&lt;2,Q4,"")</f>
        <v>#N/A</v>
      </c>
      <c r="AA11" s="138" t="str">
        <f t="shared" si="1"/>
        <v/>
      </c>
      <c r="AC11" s="141"/>
      <c r="AD11" s="141"/>
      <c r="AE11" s="427" t="str">
        <f t="shared" si="2"/>
        <v/>
      </c>
      <c r="AF11" s="427"/>
      <c r="AG11" s="427"/>
      <c r="AH11" s="141"/>
      <c r="AI11" s="141"/>
    </row>
    <row r="12" spans="2:42" ht="15.6" customHeight="1" thickTop="1" thickBot="1" x14ac:dyDescent="0.25">
      <c r="B12" s="154" t="str">
        <f>IF($AJ$1&gt;0,"",V11)</f>
        <v/>
      </c>
      <c r="C12" s="170" t="str">
        <f>IFERROR(VLOOKUP(B12,'اختيار المقررات'!AU5:BP53,2,0),"")</f>
        <v/>
      </c>
      <c r="D12" s="452" t="str">
        <f>IFERROR(VLOOKUP(B12,'اختيار المقررات'!AU5:BP53,3,0),"")</f>
        <v/>
      </c>
      <c r="E12" s="452"/>
      <c r="F12" s="452"/>
      <c r="G12" s="452"/>
      <c r="H12" s="155" t="str">
        <f>IFERROR(VLOOKUP(B12,'اختيار المقررات'!AU5:BP53,4,0),"")</f>
        <v/>
      </c>
      <c r="I12" s="156" t="str">
        <f>IFERROR(VLOOKUP(B12,'اختيار المقررات'!AU5:BP53,5,0),"")</f>
        <v/>
      </c>
      <c r="J12" s="154" t="str">
        <f>IF($AJ$1&gt;0,"",V18)</f>
        <v/>
      </c>
      <c r="K12" s="170" t="str">
        <f>IFERROR(VLOOKUP(J12,'اختيار المقررات'!AU5:BP53,2,0),"")</f>
        <v/>
      </c>
      <c r="L12" s="452" t="str">
        <f>IFERROR(VLOOKUP(J12,'اختيار المقررات'!AU5:BP53,3,0),"")</f>
        <v/>
      </c>
      <c r="M12" s="452"/>
      <c r="N12" s="452"/>
      <c r="O12" s="452"/>
      <c r="P12" s="155" t="str">
        <f>IFERROR(VLOOKUP(J12,'اختيار المقررات'!AU5:BP53,4,0),"")</f>
        <v/>
      </c>
      <c r="Q12" s="156" t="str">
        <f>IFERROR(VLOOKUP(J12,'اختيار المقررات'!AU5:BP53,5,0),"")</f>
        <v/>
      </c>
      <c r="R12" s="157"/>
      <c r="T12" s="158"/>
      <c r="V12" s="138" t="str">
        <f>IFERROR(SMALL('اختيار المقررات'!$AL$8:$AL$56,'اختيار المقررات'!AM9),"")</f>
        <v/>
      </c>
      <c r="X12" s="138">
        <v>10</v>
      </c>
      <c r="Y12" s="138">
        <f t="shared" si="0"/>
        <v>10</v>
      </c>
      <c r="Z12" s="138" t="str">
        <f>IF(LEN(D5)&lt;2,B5,"")</f>
        <v>الجنسية:</v>
      </c>
      <c r="AA12" s="138" t="str">
        <f t="shared" si="1"/>
        <v/>
      </c>
      <c r="AC12" s="141"/>
      <c r="AD12" s="141"/>
      <c r="AE12" s="427" t="str">
        <f t="shared" si="2"/>
        <v/>
      </c>
      <c r="AF12" s="427"/>
      <c r="AG12" s="427"/>
      <c r="AH12" s="141"/>
      <c r="AI12" s="141"/>
    </row>
    <row r="13" spans="2:42" ht="15.6" customHeight="1" thickTop="1" thickBot="1" x14ac:dyDescent="0.25">
      <c r="B13" s="154" t="str">
        <f t="shared" ref="B13:B17" si="3">IF($AJ$1&gt;0,"",V12)</f>
        <v/>
      </c>
      <c r="C13" s="170" t="str">
        <f>IFERROR(VLOOKUP(B13,'اختيار المقررات'!AU6:BP54,2,0),"")</f>
        <v/>
      </c>
      <c r="D13" s="452" t="str">
        <f>IFERROR(VLOOKUP(B13,'اختيار المقررات'!AU6:BP54,3,0),"")</f>
        <v/>
      </c>
      <c r="E13" s="452"/>
      <c r="F13" s="452"/>
      <c r="G13" s="452"/>
      <c r="H13" s="155" t="str">
        <f>IFERROR(VLOOKUP(B13,'اختيار المقررات'!AU6:BP54,4,0),"")</f>
        <v/>
      </c>
      <c r="I13" s="156" t="str">
        <f>IFERROR(VLOOKUP(B13,'اختيار المقررات'!AU6:BP54,5,0),"")</f>
        <v/>
      </c>
      <c r="J13" s="154" t="str">
        <f t="shared" ref="J13:J18" si="4">IF($AJ$1&gt;0,"",V19)</f>
        <v/>
      </c>
      <c r="K13" s="170" t="str">
        <f>IFERROR(VLOOKUP(J13,'اختيار المقررات'!AU6:BP54,2,0),"")</f>
        <v/>
      </c>
      <c r="L13" s="452" t="str">
        <f>IFERROR(VLOOKUP(J13,'اختيار المقررات'!AU6:BP54,3,0),"")</f>
        <v/>
      </c>
      <c r="M13" s="452"/>
      <c r="N13" s="452"/>
      <c r="O13" s="452"/>
      <c r="P13" s="155" t="str">
        <f>IFERROR(VLOOKUP(J13,'اختيار المقررات'!AU6:BP54,4,0),"")</f>
        <v/>
      </c>
      <c r="Q13" s="156" t="str">
        <f>IFERROR(VLOOKUP(J13,'اختيار المقررات'!AU6:BP54,5,0),"")</f>
        <v/>
      </c>
      <c r="R13" s="157"/>
      <c r="S13" s="158"/>
      <c r="T13" s="158"/>
      <c r="U13" s="146"/>
      <c r="V13" s="138" t="str">
        <f>IFERROR(SMALL('اختيار المقررات'!$AL$8:$AL$56,'اختيار المقررات'!AM10),"")</f>
        <v/>
      </c>
      <c r="X13" s="138">
        <v>11</v>
      </c>
      <c r="Y13" s="138">
        <f t="shared" si="0"/>
        <v>11</v>
      </c>
      <c r="Z13" s="138" t="str">
        <f>IF(LEN(H5)&lt;2,F5,"")</f>
        <v>الرقم الوطني:</v>
      </c>
      <c r="AA13" s="138" t="str">
        <f t="shared" si="1"/>
        <v/>
      </c>
      <c r="AC13" s="141"/>
      <c r="AD13" s="141"/>
      <c r="AE13" s="427" t="str">
        <f t="shared" si="2"/>
        <v/>
      </c>
      <c r="AF13" s="427"/>
      <c r="AG13" s="427"/>
      <c r="AH13" s="141"/>
      <c r="AI13" s="141"/>
    </row>
    <row r="14" spans="2:42" ht="15.6" customHeight="1" thickTop="1" thickBot="1" x14ac:dyDescent="0.25">
      <c r="B14" s="154" t="str">
        <f t="shared" si="3"/>
        <v/>
      </c>
      <c r="C14" s="170" t="str">
        <f>IFERROR(VLOOKUP(B14,'اختيار المقررات'!AU7:BP55,2,0),"")</f>
        <v/>
      </c>
      <c r="D14" s="452" t="str">
        <f>IFERROR(VLOOKUP(B14,'اختيار المقررات'!AU7:BP55,3,0),"")</f>
        <v/>
      </c>
      <c r="E14" s="452"/>
      <c r="F14" s="452"/>
      <c r="G14" s="452"/>
      <c r="H14" s="155" t="str">
        <f>IFERROR(VLOOKUP(B14,'اختيار المقررات'!AU7:BP55,4,0),"")</f>
        <v/>
      </c>
      <c r="I14" s="156" t="str">
        <f>IFERROR(VLOOKUP(B14,'اختيار المقررات'!AU7:BP55,5,0),"")</f>
        <v/>
      </c>
      <c r="J14" s="154" t="str">
        <f t="shared" si="4"/>
        <v/>
      </c>
      <c r="K14" s="170" t="str">
        <f>IFERROR(VLOOKUP(J14,'اختيار المقررات'!AU7:BP55,2,0),"")</f>
        <v/>
      </c>
      <c r="L14" s="452" t="str">
        <f>IFERROR(VLOOKUP(J14,'اختيار المقررات'!AU7:BP55,3,0),"")</f>
        <v/>
      </c>
      <c r="M14" s="452"/>
      <c r="N14" s="452"/>
      <c r="O14" s="452"/>
      <c r="P14" s="155" t="str">
        <f>IFERROR(VLOOKUP(J14,'اختيار المقررات'!AU7:BP55,4,0),"")</f>
        <v/>
      </c>
      <c r="Q14" s="156" t="str">
        <f>IFERROR(VLOOKUP(J14,'اختيار المقررات'!AU7:BP55,5,0),"")</f>
        <v/>
      </c>
      <c r="R14" s="157"/>
      <c r="S14" s="158"/>
      <c r="T14" s="158"/>
      <c r="U14" s="146"/>
      <c r="V14" s="138" t="str">
        <f>IFERROR(SMALL('اختيار المقررات'!$AL$8:$AL$56,'اختيار المقررات'!AM11),"")</f>
        <v/>
      </c>
      <c r="X14" s="138">
        <v>12</v>
      </c>
      <c r="Y14" s="138" t="str">
        <f t="shared" si="0"/>
        <v/>
      </c>
      <c r="Z14" s="138" t="str">
        <f>IF(LEN(K5)&lt;2,J5,"")</f>
        <v/>
      </c>
      <c r="AA14" s="138" t="str">
        <f t="shared" si="1"/>
        <v/>
      </c>
      <c r="AC14" s="141"/>
      <c r="AD14" s="141"/>
      <c r="AE14" s="427" t="str">
        <f t="shared" si="2"/>
        <v/>
      </c>
      <c r="AF14" s="427"/>
      <c r="AG14" s="427"/>
      <c r="AH14" s="141"/>
      <c r="AI14" s="141"/>
    </row>
    <row r="15" spans="2:42" ht="15.6" customHeight="1" thickTop="1" thickBot="1" x14ac:dyDescent="0.25">
      <c r="B15" s="154" t="str">
        <f t="shared" si="3"/>
        <v/>
      </c>
      <c r="C15" s="170" t="str">
        <f>IFERROR(VLOOKUP(B15,'اختيار المقررات'!AU8:BP56,2,0),"")</f>
        <v/>
      </c>
      <c r="D15" s="452" t="str">
        <f>IFERROR(VLOOKUP(B15,'اختيار المقررات'!AU8:BP56,3,0),"")</f>
        <v/>
      </c>
      <c r="E15" s="452"/>
      <c r="F15" s="452"/>
      <c r="G15" s="452"/>
      <c r="H15" s="155" t="str">
        <f>IFERROR(VLOOKUP(B15,'اختيار المقررات'!AU8:BP56,4,0),"")</f>
        <v/>
      </c>
      <c r="I15" s="156" t="str">
        <f>IFERROR(VLOOKUP(B15,'اختيار المقررات'!AU8:BP56,5,0),"")</f>
        <v/>
      </c>
      <c r="J15" s="154" t="str">
        <f t="shared" si="4"/>
        <v/>
      </c>
      <c r="K15" s="170" t="str">
        <f>IFERROR(VLOOKUP(J15,'اختيار المقررات'!AU8:BP56,2,0),"")</f>
        <v/>
      </c>
      <c r="L15" s="452" t="str">
        <f>IFERROR(VLOOKUP(J15,'اختيار المقررات'!AU8:BP56,3,0),"")</f>
        <v/>
      </c>
      <c r="M15" s="452"/>
      <c r="N15" s="452"/>
      <c r="O15" s="452"/>
      <c r="P15" s="155" t="str">
        <f>IFERROR(VLOOKUP(J15,'اختيار المقررات'!AU8:BP56,4,0),"")</f>
        <v/>
      </c>
      <c r="Q15" s="156" t="str">
        <f>IFERROR(VLOOKUP(J15,'اختيار المقررات'!AU8:BP56,5,0),"")</f>
        <v/>
      </c>
      <c r="R15" s="157"/>
      <c r="S15" s="158"/>
      <c r="T15" s="158"/>
      <c r="U15" s="146"/>
      <c r="V15" s="138" t="str">
        <f>IFERROR(SMALL('اختيار المقررات'!$AL$8:$AL$56,'اختيار المقررات'!AM12),"")</f>
        <v/>
      </c>
      <c r="X15" s="138">
        <v>13</v>
      </c>
      <c r="Y15" s="138" t="str">
        <f t="shared" si="0"/>
        <v/>
      </c>
      <c r="Z15" s="138" t="str">
        <f>IF(LEN(P5)&lt;2,N5,"")</f>
        <v/>
      </c>
      <c r="AA15" s="138" t="str">
        <f t="shared" si="1"/>
        <v/>
      </c>
      <c r="AC15" s="141"/>
      <c r="AD15" s="141"/>
      <c r="AE15" s="427" t="str">
        <f t="shared" si="2"/>
        <v/>
      </c>
      <c r="AF15" s="427"/>
      <c r="AG15" s="427"/>
      <c r="AH15" s="141"/>
      <c r="AI15" s="141"/>
    </row>
    <row r="16" spans="2:42" ht="15.6" customHeight="1" thickTop="1" thickBot="1" x14ac:dyDescent="0.25">
      <c r="B16" s="154" t="str">
        <f t="shared" si="3"/>
        <v/>
      </c>
      <c r="C16" s="170" t="str">
        <f>IFERROR(VLOOKUP(B16,'اختيار المقررات'!AU9:BP57,2,0),"")</f>
        <v/>
      </c>
      <c r="D16" s="452" t="str">
        <f>IFERROR(VLOOKUP(B16,'اختيار المقررات'!AU9:BP57,3,0),"")</f>
        <v/>
      </c>
      <c r="E16" s="452"/>
      <c r="F16" s="452"/>
      <c r="G16" s="452"/>
      <c r="H16" s="155" t="str">
        <f>IFERROR(VLOOKUP(B16,'اختيار المقررات'!AU9:BP57,4,0),"")</f>
        <v/>
      </c>
      <c r="I16" s="156" t="str">
        <f>IFERROR(VLOOKUP(B16,'اختيار المقررات'!AU9:BP57,5,0),"")</f>
        <v/>
      </c>
      <c r="J16" s="154" t="str">
        <f t="shared" si="4"/>
        <v/>
      </c>
      <c r="K16" s="170" t="str">
        <f>IFERROR(VLOOKUP(J16,'اختيار المقررات'!AU9:BP57,2,0),"")</f>
        <v/>
      </c>
      <c r="L16" s="452" t="str">
        <f>IFERROR(VLOOKUP(J16,'اختيار المقررات'!AU9:BP57,3,0),"")</f>
        <v/>
      </c>
      <c r="M16" s="452"/>
      <c r="N16" s="452"/>
      <c r="O16" s="452"/>
      <c r="P16" s="155" t="str">
        <f>IFERROR(VLOOKUP(J16,'اختيار المقررات'!AU9:BP57,4,0),"")</f>
        <v/>
      </c>
      <c r="Q16" s="156" t="str">
        <f>IFERROR(VLOOKUP(J16,'اختيار المقررات'!AU9:BP57,5,0),"")</f>
        <v/>
      </c>
      <c r="R16" s="157"/>
      <c r="S16" s="158"/>
      <c r="T16" s="158"/>
      <c r="U16" s="146"/>
      <c r="V16" s="138" t="str">
        <f>IFERROR(SMALL('اختيار المقررات'!$AL$8:$AL$56,'اختيار المقررات'!AM13),"")</f>
        <v/>
      </c>
      <c r="X16" s="138">
        <v>14</v>
      </c>
      <c r="Y16" s="138" t="str">
        <f t="shared" si="0"/>
        <v/>
      </c>
      <c r="Z16" s="138" t="str">
        <f>IF(LEN(D6)&lt;2,B6,"")</f>
        <v/>
      </c>
      <c r="AA16" s="138" t="str">
        <f t="shared" si="1"/>
        <v/>
      </c>
      <c r="AC16" s="141"/>
      <c r="AD16" s="141"/>
      <c r="AE16" s="427" t="str">
        <f t="shared" si="2"/>
        <v/>
      </c>
      <c r="AF16" s="427"/>
      <c r="AG16" s="427"/>
      <c r="AH16" s="141"/>
      <c r="AI16" s="141"/>
    </row>
    <row r="17" spans="2:35" ht="15.6" customHeight="1" thickTop="1" thickBot="1" x14ac:dyDescent="0.25">
      <c r="B17" s="154" t="str">
        <f t="shared" si="3"/>
        <v/>
      </c>
      <c r="C17" s="170" t="str">
        <f>IFERROR(VLOOKUP(B17,'اختيار المقررات'!AU10:BP58,2,0),"")</f>
        <v/>
      </c>
      <c r="D17" s="452" t="str">
        <f>IFERROR(VLOOKUP(B17,'اختيار المقررات'!AU10:BP58,3,0),"")</f>
        <v/>
      </c>
      <c r="E17" s="452"/>
      <c r="F17" s="452"/>
      <c r="G17" s="452"/>
      <c r="H17" s="155" t="str">
        <f>IFERROR(VLOOKUP(B17,'اختيار المقررات'!AU10:BP58,4,0),"")</f>
        <v/>
      </c>
      <c r="I17" s="156" t="str">
        <f>IFERROR(VLOOKUP(B17,'اختيار المقررات'!AU10:BP58,5,0),"")</f>
        <v/>
      </c>
      <c r="J17" s="154" t="str">
        <f t="shared" si="4"/>
        <v/>
      </c>
      <c r="K17" s="170" t="str">
        <f>IFERROR(VLOOKUP(J17,'اختيار المقررات'!AU10:BP58,2,0),"")</f>
        <v/>
      </c>
      <c r="L17" s="452" t="str">
        <f>IFERROR(VLOOKUP(J17,'اختيار المقررات'!AU10:BP58,3,0),"")</f>
        <v/>
      </c>
      <c r="M17" s="452"/>
      <c r="N17" s="452"/>
      <c r="O17" s="452"/>
      <c r="P17" s="155" t="str">
        <f>IFERROR(VLOOKUP(J17,'اختيار المقررات'!AU10:BP58,4,0),"")</f>
        <v/>
      </c>
      <c r="Q17" s="156" t="str">
        <f>IFERROR(VLOOKUP(J17,'اختيار المقررات'!AU10:BP58,5,0),"")</f>
        <v/>
      </c>
      <c r="R17" s="157"/>
      <c r="S17" s="158"/>
      <c r="T17" s="158"/>
      <c r="U17" s="146"/>
      <c r="V17" s="138" t="str">
        <f>IFERROR(SMALL('اختيار المقررات'!$AL$8:$AL$56,'اختيار المقررات'!AM14),"")</f>
        <v/>
      </c>
      <c r="X17" s="138">
        <v>15</v>
      </c>
      <c r="Y17" s="138" t="e">
        <f t="shared" si="0"/>
        <v>#N/A</v>
      </c>
      <c r="Z17" s="138" t="e">
        <f>IF(LEN(H6)&lt;2,F6,"")</f>
        <v>#N/A</v>
      </c>
      <c r="AA17" s="138" t="str">
        <f t="shared" si="1"/>
        <v/>
      </c>
      <c r="AC17" s="141"/>
      <c r="AD17" s="141"/>
      <c r="AE17" s="427" t="str">
        <f t="shared" si="2"/>
        <v/>
      </c>
      <c r="AF17" s="427"/>
      <c r="AG17" s="427"/>
      <c r="AH17" s="141"/>
      <c r="AI17" s="141"/>
    </row>
    <row r="18" spans="2:35" ht="15.6" customHeight="1" thickTop="1" thickBot="1" x14ac:dyDescent="0.25">
      <c r="B18" s="154" t="str">
        <f>IF($AJ$1&gt;0,"",V17)</f>
        <v/>
      </c>
      <c r="C18" s="170" t="str">
        <f>IFERROR(VLOOKUP(B18,'اختيار المقررات'!AU11:BP59,2,0),"")</f>
        <v/>
      </c>
      <c r="D18" s="452" t="str">
        <f>IFERROR(VLOOKUP(B18,'اختيار المقررات'!AU11:BP59,3,0),"")</f>
        <v/>
      </c>
      <c r="E18" s="452"/>
      <c r="F18" s="452"/>
      <c r="G18" s="452"/>
      <c r="H18" s="155" t="str">
        <f>IFERROR(VLOOKUP(B18,'اختيار المقررات'!AU11:BP59,4,0),"")</f>
        <v/>
      </c>
      <c r="I18" s="156" t="str">
        <f>IFERROR(VLOOKUP(B18,'اختيار المقررات'!AU11:BP59,5,0),"")</f>
        <v/>
      </c>
      <c r="J18" s="154" t="str">
        <f t="shared" si="4"/>
        <v/>
      </c>
      <c r="K18" s="170" t="str">
        <f>IFERROR(VLOOKUP(J18,'اختيار المقررات'!AU11:BP59,2,0),"")</f>
        <v/>
      </c>
      <c r="L18" s="452" t="str">
        <f>IFERROR(VLOOKUP(J18,'اختيار المقررات'!AU11:BP59,3,0),"")</f>
        <v/>
      </c>
      <c r="M18" s="452"/>
      <c r="N18" s="452"/>
      <c r="O18" s="452"/>
      <c r="P18" s="155" t="str">
        <f>IFERROR(VLOOKUP(J18,'اختيار المقررات'!AU11:BP59,4,0),"")</f>
        <v/>
      </c>
      <c r="Q18" s="156" t="str">
        <f>IFERROR(VLOOKUP(J18,'اختيار المقررات'!AU11:BP59,5,0),"")</f>
        <v/>
      </c>
      <c r="R18" s="157"/>
      <c r="S18" s="158"/>
      <c r="T18" s="158"/>
      <c r="U18" s="146"/>
      <c r="V18" s="138" t="str">
        <f>IFERROR(SMALL('اختيار المقررات'!$AL$8:$AL$56,'اختيار المقررات'!AM15),"")</f>
        <v/>
      </c>
      <c r="X18" s="138">
        <v>16</v>
      </c>
      <c r="Y18" s="138" t="e">
        <f t="shared" si="0"/>
        <v>#N/A</v>
      </c>
      <c r="Z18" s="138" t="e">
        <f>IF(LEN(K6)&lt;2,J6,"")</f>
        <v>#N/A</v>
      </c>
      <c r="AA18" s="138" t="str">
        <f t="shared" si="1"/>
        <v/>
      </c>
      <c r="AC18" s="141"/>
      <c r="AD18" s="141"/>
      <c r="AE18" s="427" t="str">
        <f t="shared" si="2"/>
        <v/>
      </c>
      <c r="AF18" s="427"/>
      <c r="AG18" s="427"/>
      <c r="AH18" s="141"/>
      <c r="AI18" s="141"/>
    </row>
    <row r="19" spans="2:35" ht="15.6" customHeight="1" thickTop="1" thickBot="1" x14ac:dyDescent="0.25">
      <c r="B19" s="450" t="e">
        <f>'إدخال البيانات'!A2</f>
        <v>#N/A</v>
      </c>
      <c r="C19" s="450"/>
      <c r="D19" s="450"/>
      <c r="E19" s="450"/>
      <c r="F19" s="450"/>
      <c r="G19" s="450"/>
      <c r="H19" s="450"/>
      <c r="I19" s="450"/>
      <c r="J19" s="450"/>
      <c r="K19" s="450"/>
      <c r="L19" s="450"/>
      <c r="M19" s="450"/>
      <c r="N19" s="450"/>
      <c r="O19" s="450"/>
      <c r="P19" s="450"/>
      <c r="Q19" s="450"/>
      <c r="R19" s="450"/>
      <c r="S19" s="158"/>
      <c r="T19" s="158"/>
      <c r="U19" s="146"/>
      <c r="V19" s="138" t="str">
        <f>IFERROR(SMALL('اختيار المقررات'!$AL$8:$AL$56,'اختيار المقررات'!AM16),"")</f>
        <v/>
      </c>
      <c r="X19" s="138">
        <v>17</v>
      </c>
      <c r="Y19" s="138" t="e">
        <f t="shared" si="0"/>
        <v>#N/A</v>
      </c>
      <c r="Z19" s="138" t="e">
        <f>IF(LEN(P6)&lt;2,N6,"")</f>
        <v>#N/A</v>
      </c>
      <c r="AA19" s="138" t="str">
        <f t="shared" si="1"/>
        <v/>
      </c>
      <c r="AC19" s="141"/>
      <c r="AD19" s="141"/>
      <c r="AE19" s="427" t="str">
        <f t="shared" si="2"/>
        <v/>
      </c>
      <c r="AF19" s="427"/>
      <c r="AG19" s="427"/>
      <c r="AH19" s="141"/>
      <c r="AI19" s="141"/>
    </row>
    <row r="20" spans="2:35" ht="15.6" customHeight="1" thickTop="1" thickBot="1" x14ac:dyDescent="0.25">
      <c r="B20" s="451"/>
      <c r="C20" s="451"/>
      <c r="D20" s="451"/>
      <c r="E20" s="451"/>
      <c r="F20" s="451"/>
      <c r="G20" s="451"/>
      <c r="H20" s="451"/>
      <c r="I20" s="451"/>
      <c r="J20" s="451"/>
      <c r="K20" s="451"/>
      <c r="L20" s="451"/>
      <c r="M20" s="451"/>
      <c r="N20" s="451"/>
      <c r="O20" s="451"/>
      <c r="P20" s="451"/>
      <c r="Q20" s="451"/>
      <c r="R20" s="451"/>
      <c r="S20" s="158"/>
      <c r="T20" s="158"/>
      <c r="U20" s="146"/>
      <c r="V20" s="138" t="str">
        <f>IFERROR(SMALL('اختيار المقررات'!$AL$8:$AL$56,'اختيار المقررات'!AM17),"")</f>
        <v/>
      </c>
      <c r="X20" s="138">
        <v>18</v>
      </c>
      <c r="Y20" s="138">
        <f t="shared" si="0"/>
        <v>18</v>
      </c>
      <c r="Z20" s="138" t="str">
        <f>IF(LEN(D7)&lt;2,B7,"")</f>
        <v>الموبايل:</v>
      </c>
      <c r="AA20" s="138" t="str">
        <f t="shared" si="1"/>
        <v/>
      </c>
      <c r="AC20" s="141"/>
      <c r="AD20" s="141"/>
      <c r="AE20" s="427" t="str">
        <f t="shared" si="2"/>
        <v/>
      </c>
      <c r="AF20" s="427"/>
      <c r="AG20" s="427"/>
      <c r="AH20" s="141"/>
      <c r="AI20" s="141"/>
    </row>
    <row r="21" spans="2:35" ht="15.6" customHeight="1" thickTop="1" thickBot="1" x14ac:dyDescent="0.25">
      <c r="B21" s="453" t="s">
        <v>208</v>
      </c>
      <c r="C21" s="454"/>
      <c r="D21" s="454"/>
      <c r="E21" s="454"/>
      <c r="F21" s="132">
        <f>'اختيار المقررات'!AD25</f>
        <v>0</v>
      </c>
      <c r="G21" s="454" t="s">
        <v>209</v>
      </c>
      <c r="H21" s="454"/>
      <c r="I21" s="454"/>
      <c r="J21" s="454"/>
      <c r="K21" s="445">
        <f>'اختيار المقررات'!AD26</f>
        <v>0</v>
      </c>
      <c r="L21" s="445"/>
      <c r="M21" s="454" t="e">
        <f>'اختيار المقررات'!Y27</f>
        <v>#N/A</v>
      </c>
      <c r="N21" s="454"/>
      <c r="O21" s="454"/>
      <c r="P21" s="454"/>
      <c r="Q21" s="445" t="e">
        <f>'اختيار المقررات'!AD27</f>
        <v>#N/A</v>
      </c>
      <c r="R21" s="446"/>
      <c r="S21" s="159"/>
      <c r="V21" s="138" t="str">
        <f>IFERROR(SMALL('اختيار المقررات'!$AL$8:$AL$56,'اختيار المقررات'!AM18),"")</f>
        <v/>
      </c>
      <c r="X21" s="138">
        <v>19</v>
      </c>
      <c r="Y21" s="138">
        <f t="shared" si="0"/>
        <v>19</v>
      </c>
      <c r="Z21" s="138" t="str">
        <f>IF(LEN(H7)&lt;2,F7,"")</f>
        <v>الهاتف:</v>
      </c>
      <c r="AA21" s="138" t="str">
        <f t="shared" si="1"/>
        <v/>
      </c>
      <c r="AC21" s="141"/>
      <c r="AD21" s="141"/>
      <c r="AE21" s="427" t="str">
        <f t="shared" si="2"/>
        <v/>
      </c>
      <c r="AF21" s="427"/>
      <c r="AG21" s="427"/>
      <c r="AH21" s="141"/>
      <c r="AI21" s="141"/>
    </row>
    <row r="22" spans="2:35" ht="15.6" customHeight="1" thickTop="1" x14ac:dyDescent="0.2">
      <c r="B22" s="492" t="s">
        <v>203</v>
      </c>
      <c r="C22" s="493"/>
      <c r="D22" s="493"/>
      <c r="E22" s="494">
        <f>'اختيار المقررات'!F5</f>
        <v>0</v>
      </c>
      <c r="F22" s="494"/>
      <c r="G22" s="494"/>
      <c r="H22" s="494"/>
      <c r="I22" s="495"/>
      <c r="J22" s="112" t="s">
        <v>59</v>
      </c>
      <c r="K22" s="414" t="e">
        <f>'اختيار المقررات'!Q5</f>
        <v>#N/A</v>
      </c>
      <c r="L22" s="414"/>
      <c r="M22" s="133" t="s">
        <v>0</v>
      </c>
      <c r="N22" s="455" t="e">
        <f>'اختيار المقررات'!W5</f>
        <v>#N/A</v>
      </c>
      <c r="O22" s="455"/>
      <c r="P22" s="496"/>
      <c r="Q22" s="496"/>
      <c r="R22" s="497"/>
      <c r="V22" s="138" t="str">
        <f>IFERROR(SMALL('اختيار المقررات'!$AL$8:$AL$56,'اختيار المقررات'!AM19),"")</f>
        <v/>
      </c>
      <c r="X22" s="138">
        <v>20</v>
      </c>
      <c r="Y22" s="138">
        <f t="shared" si="0"/>
        <v>20</v>
      </c>
      <c r="Z22" s="138" t="str">
        <f>IF(LEN(K7)&lt;2,J7,"")</f>
        <v>العنوان :</v>
      </c>
      <c r="AC22" s="141"/>
      <c r="AD22" s="141"/>
      <c r="AE22" s="427" t="str">
        <f t="shared" si="2"/>
        <v/>
      </c>
      <c r="AF22" s="427"/>
      <c r="AG22" s="427"/>
      <c r="AH22" s="141"/>
      <c r="AI22" s="141"/>
    </row>
    <row r="23" spans="2:35" ht="15.6" customHeight="1" x14ac:dyDescent="0.2">
      <c r="B23" s="404" t="s">
        <v>207</v>
      </c>
      <c r="C23" s="405"/>
      <c r="D23" s="405"/>
      <c r="E23" s="447" t="e">
        <f>'اختيار المقررات'!N25</f>
        <v>#N/A</v>
      </c>
      <c r="F23" s="447"/>
      <c r="G23" s="448"/>
      <c r="H23" s="428" t="s">
        <v>678</v>
      </c>
      <c r="I23" s="429"/>
      <c r="J23" s="430" t="e">
        <f>'اختيار المقررات'!V25</f>
        <v>#N/A</v>
      </c>
      <c r="K23" s="430"/>
      <c r="L23" s="431"/>
      <c r="M23" s="432" t="s">
        <v>550</v>
      </c>
      <c r="N23" s="432"/>
      <c r="O23" s="432" t="s">
        <v>551</v>
      </c>
      <c r="P23" s="432"/>
      <c r="Q23" s="432" t="s">
        <v>626</v>
      </c>
      <c r="R23" s="432"/>
      <c r="V23" s="138" t="str">
        <f>IFERROR(SMALL('اختيار المقررات'!$AL$8:$AL$56,'اختيار المقررات'!AM20),"")</f>
        <v/>
      </c>
    </row>
    <row r="24" spans="2:35" ht="15.6" customHeight="1" x14ac:dyDescent="0.2">
      <c r="B24" s="404" t="s">
        <v>552</v>
      </c>
      <c r="C24" s="405"/>
      <c r="D24" s="405"/>
      <c r="E24" s="406" t="e">
        <f>'اختيار المقررات'!N27</f>
        <v>#N/A</v>
      </c>
      <c r="F24" s="406"/>
      <c r="G24" s="407"/>
      <c r="H24" s="433" t="s">
        <v>25</v>
      </c>
      <c r="I24" s="434"/>
      <c r="J24" s="406" t="e">
        <f>'اختيار المقررات'!N26</f>
        <v>#N/A</v>
      </c>
      <c r="K24" s="406"/>
      <c r="L24" s="407"/>
      <c r="M24" s="432"/>
      <c r="N24" s="432"/>
      <c r="O24" s="432"/>
      <c r="P24" s="432"/>
      <c r="Q24" s="432"/>
      <c r="R24" s="432"/>
      <c r="V24" s="138" t="str">
        <f>IFERROR(SMALL('اختيار المقررات'!$AL$8:$AL$56,'اختيار المقررات'!AM21),"")</f>
        <v/>
      </c>
    </row>
    <row r="25" spans="2:35" ht="15.6" customHeight="1" x14ac:dyDescent="0.2">
      <c r="B25" s="404" t="s">
        <v>546</v>
      </c>
      <c r="C25" s="405"/>
      <c r="D25" s="405"/>
      <c r="E25" s="406" t="e">
        <f>'اختيار المقررات'!N28</f>
        <v>#N/A</v>
      </c>
      <c r="F25" s="406"/>
      <c r="G25" s="407"/>
      <c r="H25" s="435" t="s">
        <v>20</v>
      </c>
      <c r="I25" s="436"/>
      <c r="J25" s="414" t="str">
        <f>'اختيار المقررات'!V28</f>
        <v>لا</v>
      </c>
      <c r="K25" s="414"/>
      <c r="L25" s="415"/>
      <c r="M25" s="432"/>
      <c r="N25" s="432"/>
      <c r="O25" s="432"/>
      <c r="P25" s="432"/>
      <c r="Q25" s="432"/>
      <c r="R25" s="432"/>
    </row>
    <row r="26" spans="2:35" ht="15.6" customHeight="1" x14ac:dyDescent="0.2">
      <c r="B26" s="425" t="s">
        <v>23</v>
      </c>
      <c r="C26" s="426"/>
      <c r="D26" s="426"/>
      <c r="E26" s="416" t="e">
        <f>IF(AJ1&gt;0,"",'اختيار المقررات'!N29)</f>
        <v>#N/A</v>
      </c>
      <c r="F26" s="416"/>
      <c r="G26" s="416"/>
      <c r="H26" s="416"/>
      <c r="I26" s="416"/>
      <c r="J26" s="416"/>
      <c r="K26" s="416"/>
      <c r="L26" s="417"/>
      <c r="M26" s="432"/>
      <c r="N26" s="432"/>
      <c r="O26" s="432"/>
      <c r="P26" s="432"/>
      <c r="Q26" s="432"/>
      <c r="R26" s="432"/>
    </row>
    <row r="27" spans="2:35" ht="15.6" customHeight="1" x14ac:dyDescent="0.2">
      <c r="B27" s="437" t="str">
        <f>'اختيار المقررات'!C25</f>
        <v>منقطع عن التسجيل في</v>
      </c>
      <c r="C27" s="438"/>
      <c r="D27" s="438"/>
      <c r="E27" s="438"/>
      <c r="F27" s="438"/>
      <c r="G27" s="438"/>
      <c r="H27" s="438"/>
      <c r="I27" s="438"/>
      <c r="J27" s="438"/>
      <c r="K27" s="438"/>
      <c r="L27" s="439"/>
      <c r="M27" s="432"/>
      <c r="N27" s="432"/>
      <c r="O27" s="432"/>
      <c r="P27" s="432"/>
      <c r="Q27" s="432"/>
      <c r="R27" s="432"/>
    </row>
    <row r="28" spans="2:35" ht="15.6" customHeight="1" x14ac:dyDescent="0.2">
      <c r="B28" s="440" t="str">
        <f>'اختيار المقررات'!C26</f>
        <v/>
      </c>
      <c r="C28" s="441"/>
      <c r="D28" s="441"/>
      <c r="E28" s="441"/>
      <c r="F28" s="441"/>
      <c r="G28" s="441" t="str">
        <f>'اختيار المقررات'!C27</f>
        <v/>
      </c>
      <c r="H28" s="441"/>
      <c r="I28" s="441"/>
      <c r="J28" s="441"/>
      <c r="K28" s="441"/>
      <c r="L28" s="442"/>
      <c r="M28" s="432"/>
      <c r="N28" s="432"/>
      <c r="O28" s="432"/>
      <c r="P28" s="432"/>
      <c r="Q28" s="432"/>
      <c r="R28" s="432"/>
      <c r="V28" s="138" t="str">
        <f>IFERROR(SMALL('اختيار المقررات'!$U$10:$U$30,'اختيار المقررات'!V39),"")</f>
        <v/>
      </c>
    </row>
    <row r="29" spans="2:35" ht="15.6" customHeight="1" x14ac:dyDescent="0.2">
      <c r="B29" s="440" t="str">
        <f>'اختيار المقررات'!C28</f>
        <v/>
      </c>
      <c r="C29" s="441"/>
      <c r="D29" s="441"/>
      <c r="E29" s="441"/>
      <c r="F29" s="441"/>
      <c r="G29" s="441" t="str">
        <f>'اختيار المقررات'!C29</f>
        <v/>
      </c>
      <c r="H29" s="441"/>
      <c r="I29" s="441"/>
      <c r="J29" s="441"/>
      <c r="K29" s="441"/>
      <c r="L29" s="442"/>
      <c r="M29" s="432"/>
      <c r="N29" s="432"/>
      <c r="O29" s="432"/>
      <c r="P29" s="432"/>
      <c r="Q29" s="432"/>
      <c r="R29" s="432"/>
      <c r="V29" s="138" t="str">
        <f>IFERROR(SMALL('اختيار المقررات'!$U$10:$U$30,'اختيار المقررات'!V41),"")</f>
        <v/>
      </c>
    </row>
    <row r="30" spans="2:35" ht="15.6" customHeight="1" x14ac:dyDescent="0.2">
      <c r="B30" s="449" t="str">
        <f>'اختيار المقررات'!C30</f>
        <v/>
      </c>
      <c r="C30" s="443"/>
      <c r="D30" s="443"/>
      <c r="E30" s="443"/>
      <c r="F30" s="443"/>
      <c r="G30" s="443" t="str">
        <f>'اختيار المقررات'!C31</f>
        <v/>
      </c>
      <c r="H30" s="443"/>
      <c r="I30" s="443"/>
      <c r="J30" s="443"/>
      <c r="K30" s="443"/>
      <c r="L30" s="444"/>
      <c r="M30" s="432"/>
      <c r="N30" s="432"/>
      <c r="O30" s="432"/>
      <c r="P30" s="432"/>
      <c r="Q30" s="432"/>
      <c r="R30" s="432"/>
      <c r="V30" s="138" t="str">
        <f>IFERROR(SMALL('اختيار المقررات'!$U$10:$U$30,'اختيار المقررات'!V42),"")</f>
        <v/>
      </c>
    </row>
    <row r="31" spans="2:35" ht="15.6" customHeight="1" x14ac:dyDescent="0.2">
      <c r="B31" s="422" t="s">
        <v>627</v>
      </c>
      <c r="C31" s="423"/>
      <c r="D31" s="423"/>
      <c r="E31" s="423"/>
      <c r="F31" s="423"/>
      <c r="G31" s="423"/>
      <c r="H31" s="423"/>
      <c r="I31" s="423"/>
      <c r="J31" s="423"/>
      <c r="K31" s="423"/>
      <c r="L31" s="423"/>
      <c r="M31" s="423"/>
      <c r="N31" s="423"/>
      <c r="O31" s="423"/>
      <c r="P31" s="423"/>
      <c r="Q31" s="423"/>
      <c r="R31" s="424"/>
      <c r="V31" s="138" t="str">
        <f>IFERROR(SMALL('اختيار المقررات'!$U$10:$U$30,'اختيار المقررات'!V30),"")</f>
        <v/>
      </c>
    </row>
    <row r="32" spans="2:35" ht="15.6" customHeight="1" x14ac:dyDescent="0.2">
      <c r="B32" s="421" t="s">
        <v>30</v>
      </c>
      <c r="C32" s="421"/>
      <c r="D32" s="421"/>
      <c r="E32" s="421"/>
      <c r="F32" s="421"/>
      <c r="G32" s="421"/>
      <c r="H32" s="421"/>
      <c r="I32" s="421"/>
      <c r="J32" s="421"/>
      <c r="K32" s="421"/>
      <c r="L32" s="421"/>
      <c r="M32" s="421"/>
      <c r="N32" s="421"/>
      <c r="O32" s="421"/>
      <c r="P32" s="421"/>
      <c r="Q32" s="421"/>
      <c r="R32" s="421"/>
    </row>
    <row r="33" spans="2:18" ht="15.6" customHeight="1" x14ac:dyDescent="0.2">
      <c r="B33" s="403" t="s">
        <v>31</v>
      </c>
      <c r="C33" s="403"/>
      <c r="D33" s="403"/>
      <c r="E33" s="403"/>
      <c r="F33" s="408" t="e">
        <f>IF(AJ1=0,E26,"لم يتم التسجيل")</f>
        <v>#N/A</v>
      </c>
      <c r="G33" s="409"/>
      <c r="H33" s="418" t="str">
        <f>IF(D4="أنثى","ليرة سورية فقط لا غير من الطالبة","ليرة سورية فقط لا غير من الطالب")&amp;" "&amp;H2</f>
        <v xml:space="preserve">ليرة سورية فقط لا غير من الطالب </v>
      </c>
      <c r="I33" s="418"/>
      <c r="J33" s="418"/>
      <c r="K33" s="418"/>
      <c r="L33" s="418"/>
      <c r="M33" s="418"/>
      <c r="N33" s="418"/>
      <c r="O33" s="418"/>
      <c r="P33" s="418"/>
      <c r="Q33" s="418"/>
      <c r="R33" s="418"/>
    </row>
    <row r="34" spans="2:18" ht="15.6" customHeight="1" x14ac:dyDescent="0.2">
      <c r="B34" s="403" t="str">
        <f>IF(D4="أنثى","رقمها الامتحاني","رقمه الامتحاني")</f>
        <v>رقمه الامتحاني</v>
      </c>
      <c r="C34" s="403"/>
      <c r="D34" s="403"/>
      <c r="E34" s="409">
        <f>D2</f>
        <v>0</v>
      </c>
      <c r="F34" s="409"/>
      <c r="G34" s="403" t="s">
        <v>32</v>
      </c>
      <c r="H34" s="403"/>
      <c r="I34" s="403"/>
      <c r="J34" s="403"/>
      <c r="K34" s="403"/>
      <c r="L34" s="403"/>
      <c r="M34" s="403"/>
      <c r="N34" s="403"/>
      <c r="O34" s="403"/>
      <c r="P34" s="403"/>
      <c r="Q34" s="403"/>
      <c r="R34" s="403"/>
    </row>
    <row r="35" spans="2:18" ht="15.6" customHeight="1" x14ac:dyDescent="0.2">
      <c r="B35" s="171"/>
      <c r="C35" s="172"/>
      <c r="D35" s="419"/>
      <c r="E35" s="419"/>
      <c r="F35" s="419"/>
      <c r="G35" s="419"/>
      <c r="H35" s="419"/>
      <c r="I35" s="173"/>
      <c r="J35" s="173"/>
      <c r="K35" s="171"/>
      <c r="L35" s="172"/>
      <c r="M35" s="419"/>
      <c r="N35" s="419"/>
      <c r="O35" s="419"/>
      <c r="P35" s="419"/>
      <c r="Q35" s="173"/>
      <c r="R35" s="173"/>
    </row>
    <row r="36" spans="2:18" ht="24" customHeight="1" x14ac:dyDescent="0.2">
      <c r="B36" s="420" t="s">
        <v>26</v>
      </c>
      <c r="C36" s="420"/>
      <c r="D36" s="420"/>
      <c r="E36" s="420"/>
      <c r="F36" s="420"/>
      <c r="G36" s="420"/>
      <c r="H36" s="420"/>
      <c r="I36" s="420"/>
      <c r="J36" s="420"/>
      <c r="K36" s="420"/>
      <c r="L36" s="420"/>
      <c r="M36" s="420"/>
      <c r="N36" s="420"/>
      <c r="O36" s="420"/>
      <c r="P36" s="420"/>
      <c r="Q36" s="420"/>
      <c r="R36" s="420"/>
    </row>
    <row r="37" spans="2:18" ht="24" customHeight="1" x14ac:dyDescent="0.2">
      <c r="B37" s="421" t="s">
        <v>30</v>
      </c>
      <c r="C37" s="421"/>
      <c r="D37" s="421"/>
      <c r="E37" s="421"/>
      <c r="F37" s="421"/>
      <c r="G37" s="421"/>
      <c r="H37" s="421"/>
      <c r="I37" s="421"/>
      <c r="J37" s="421"/>
      <c r="K37" s="421"/>
      <c r="L37" s="421"/>
      <c r="M37" s="421"/>
      <c r="N37" s="421"/>
      <c r="O37" s="421"/>
      <c r="P37" s="421"/>
      <c r="Q37" s="421"/>
      <c r="R37" s="421"/>
    </row>
    <row r="38" spans="2:18" ht="24" customHeight="1" x14ac:dyDescent="0.2">
      <c r="B38" s="403" t="s">
        <v>31</v>
      </c>
      <c r="C38" s="403"/>
      <c r="D38" s="403"/>
      <c r="E38" s="403"/>
      <c r="F38" s="408" t="e">
        <f>IF(AJ1&lt;&gt;0,F33,'اختيار المقررات'!AC29)</f>
        <v>#N/A</v>
      </c>
      <c r="G38" s="409"/>
      <c r="H38" s="410" t="str">
        <f>H33</f>
        <v xml:space="preserve">ليرة سورية فقط لا غير من الطالب </v>
      </c>
      <c r="I38" s="410"/>
      <c r="J38" s="410"/>
      <c r="K38" s="410"/>
      <c r="L38" s="410"/>
      <c r="M38" s="410"/>
      <c r="N38" s="410"/>
      <c r="O38" s="410"/>
      <c r="P38" s="410"/>
      <c r="Q38" s="410"/>
      <c r="R38" s="410"/>
    </row>
    <row r="39" spans="2:18" ht="24" customHeight="1" x14ac:dyDescent="0.25">
      <c r="B39" s="411" t="str">
        <f>B34</f>
        <v>رقمه الامتحاني</v>
      </c>
      <c r="C39" s="411"/>
      <c r="D39" s="411"/>
      <c r="E39" s="412">
        <f>E34</f>
        <v>0</v>
      </c>
      <c r="F39" s="412"/>
      <c r="G39" s="413" t="str">
        <f>G34</f>
        <v xml:space="preserve">وتحويله إلى حساب التعليم المفتوح رقم ck1-10173186 وتسليم إشعار القبض إلى صاحب العلاقة  </v>
      </c>
      <c r="H39" s="413"/>
      <c r="I39" s="413"/>
      <c r="J39" s="413"/>
      <c r="K39" s="413"/>
      <c r="L39" s="413"/>
      <c r="M39" s="413"/>
      <c r="N39" s="413"/>
      <c r="O39" s="413"/>
      <c r="P39" s="413"/>
      <c r="Q39" s="413"/>
      <c r="R39" s="413"/>
    </row>
    <row r="40" spans="2:18" ht="15.75" customHeight="1" x14ac:dyDescent="0.2"/>
    <row r="41" spans="2:18" ht="22.5" customHeight="1" x14ac:dyDescent="0.2"/>
    <row r="42" spans="2:18" ht="22.5" customHeight="1" x14ac:dyDescent="0.2">
      <c r="C42" s="160"/>
      <c r="D42" s="160"/>
      <c r="E42" s="160"/>
      <c r="F42" s="160"/>
      <c r="G42" s="160"/>
    </row>
    <row r="43" spans="2:18" ht="26.25" customHeight="1" x14ac:dyDescent="0.2">
      <c r="C43" s="160"/>
      <c r="D43" s="160"/>
      <c r="E43" s="160"/>
      <c r="F43" s="160"/>
      <c r="G43" s="160"/>
      <c r="H43" s="161"/>
      <c r="I43" s="161"/>
      <c r="J43" s="161"/>
      <c r="K43" s="161"/>
      <c r="L43" s="161"/>
      <c r="M43" s="161"/>
      <c r="N43" s="161"/>
      <c r="O43" s="161"/>
      <c r="P43" s="161"/>
      <c r="Q43" s="161"/>
      <c r="R43" s="161"/>
    </row>
    <row r="44" spans="2:18" x14ac:dyDescent="0.2">
      <c r="C44" s="160"/>
      <c r="D44" s="160"/>
      <c r="E44" s="160"/>
      <c r="F44" s="160"/>
      <c r="G44" s="160"/>
      <c r="H44" s="161"/>
      <c r="I44" s="161"/>
      <c r="J44" s="161"/>
      <c r="K44" s="161"/>
      <c r="L44" s="161"/>
      <c r="M44" s="161"/>
      <c r="N44" s="161"/>
      <c r="O44" s="161"/>
      <c r="P44" s="161"/>
      <c r="Q44" s="161"/>
      <c r="R44" s="161"/>
    </row>
  </sheetData>
  <sheetProtection algorithmName="SHA-512" hashValue="FJTovauPZHLUAc4s46vnNy1mkJBPDWI5HpVnUJfzaSC4DzzPI7Bd53P9YqHuTGqWozbi2guW5KcVI2YQrZGT1A==" saltValue="bLrFdeakq9FdimcBreHQQQ==" spinCount="100000" sheet="1" selectLockedCells="1" selectUnlockedCells="1"/>
  <mergeCells count="133">
    <mergeCell ref="B22:D22"/>
    <mergeCell ref="E22:I22"/>
    <mergeCell ref="K22:L22"/>
    <mergeCell ref="P22:R22"/>
    <mergeCell ref="F5:G5"/>
    <mergeCell ref="H5:I5"/>
    <mergeCell ref="K5:M5"/>
    <mergeCell ref="D13:G13"/>
    <mergeCell ref="L13:O13"/>
    <mergeCell ref="D11:G11"/>
    <mergeCell ref="L11:O11"/>
    <mergeCell ref="D15:G15"/>
    <mergeCell ref="L15:O15"/>
    <mergeCell ref="F1:R1"/>
    <mergeCell ref="D14:G14"/>
    <mergeCell ref="L14:O14"/>
    <mergeCell ref="N5:O5"/>
    <mergeCell ref="N6:O6"/>
    <mergeCell ref="P2:R2"/>
    <mergeCell ref="F3:G3"/>
    <mergeCell ref="H3:I3"/>
    <mergeCell ref="B8:R10"/>
    <mergeCell ref="B5:C5"/>
    <mergeCell ref="P6:R6"/>
    <mergeCell ref="B7:C7"/>
    <mergeCell ref="B6:C6"/>
    <mergeCell ref="P5:R5"/>
    <mergeCell ref="D7:E7"/>
    <mergeCell ref="F7:G7"/>
    <mergeCell ref="H7:I7"/>
    <mergeCell ref="K7:R7"/>
    <mergeCell ref="K2:L2"/>
    <mergeCell ref="Q3:R3"/>
    <mergeCell ref="J3:L3"/>
    <mergeCell ref="B4:C4"/>
    <mergeCell ref="N4:P4"/>
    <mergeCell ref="Q4:R4"/>
    <mergeCell ref="AD1:AH2"/>
    <mergeCell ref="AE3:AG3"/>
    <mergeCell ref="AE4:AG4"/>
    <mergeCell ref="AE5:AG5"/>
    <mergeCell ref="AE6:AG6"/>
    <mergeCell ref="AE7:AG7"/>
    <mergeCell ref="D6:E6"/>
    <mergeCell ref="F6:G6"/>
    <mergeCell ref="H6:I6"/>
    <mergeCell ref="K6:M6"/>
    <mergeCell ref="D4:E4"/>
    <mergeCell ref="F4:G4"/>
    <mergeCell ref="H4:I4"/>
    <mergeCell ref="K4:M4"/>
    <mergeCell ref="D5:E5"/>
    <mergeCell ref="B1:E1"/>
    <mergeCell ref="B2:C2"/>
    <mergeCell ref="D2:E2"/>
    <mergeCell ref="F2:G2"/>
    <mergeCell ref="H2:J2"/>
    <mergeCell ref="M2:N2"/>
    <mergeCell ref="B3:C3"/>
    <mergeCell ref="D3:E3"/>
    <mergeCell ref="N3:P3"/>
    <mergeCell ref="Q23:R30"/>
    <mergeCell ref="AE8:AG8"/>
    <mergeCell ref="AE9:AG9"/>
    <mergeCell ref="AE10:AG10"/>
    <mergeCell ref="AE11:AG11"/>
    <mergeCell ref="AE12:AG12"/>
    <mergeCell ref="AE13:AG13"/>
    <mergeCell ref="AE14:AG14"/>
    <mergeCell ref="AE15:AG15"/>
    <mergeCell ref="AE16:AG16"/>
    <mergeCell ref="B19:R20"/>
    <mergeCell ref="D17:G17"/>
    <mergeCell ref="L17:O17"/>
    <mergeCell ref="D12:G12"/>
    <mergeCell ref="L12:O12"/>
    <mergeCell ref="D16:G16"/>
    <mergeCell ref="L16:O16"/>
    <mergeCell ref="D18:G18"/>
    <mergeCell ref="L18:O18"/>
    <mergeCell ref="B21:E21"/>
    <mergeCell ref="N22:O22"/>
    <mergeCell ref="G21:J21"/>
    <mergeCell ref="K21:L21"/>
    <mergeCell ref="M21:P21"/>
    <mergeCell ref="B32:R32"/>
    <mergeCell ref="AE17:AG17"/>
    <mergeCell ref="AE18:AG18"/>
    <mergeCell ref="AE19:AG19"/>
    <mergeCell ref="AE20:AG20"/>
    <mergeCell ref="AE21:AG21"/>
    <mergeCell ref="AE22:AG22"/>
    <mergeCell ref="H23:I23"/>
    <mergeCell ref="J23:L23"/>
    <mergeCell ref="M23:N30"/>
    <mergeCell ref="H24:I24"/>
    <mergeCell ref="J24:L24"/>
    <mergeCell ref="H25:I25"/>
    <mergeCell ref="B27:L27"/>
    <mergeCell ref="B28:F28"/>
    <mergeCell ref="G28:L28"/>
    <mergeCell ref="G29:L29"/>
    <mergeCell ref="G30:L30"/>
    <mergeCell ref="Q21:R21"/>
    <mergeCell ref="B23:D23"/>
    <mergeCell ref="E23:G23"/>
    <mergeCell ref="B29:F29"/>
    <mergeCell ref="B30:F30"/>
    <mergeCell ref="O23:P30"/>
    <mergeCell ref="B33:E33"/>
    <mergeCell ref="B24:D24"/>
    <mergeCell ref="E24:G24"/>
    <mergeCell ref="B25:D25"/>
    <mergeCell ref="B38:E38"/>
    <mergeCell ref="F38:G38"/>
    <mergeCell ref="H38:R38"/>
    <mergeCell ref="B39:D39"/>
    <mergeCell ref="E39:F39"/>
    <mergeCell ref="G39:R39"/>
    <mergeCell ref="J25:L25"/>
    <mergeCell ref="E26:L26"/>
    <mergeCell ref="F33:G33"/>
    <mergeCell ref="H33:R33"/>
    <mergeCell ref="B34:D34"/>
    <mergeCell ref="E34:F34"/>
    <mergeCell ref="G34:R34"/>
    <mergeCell ref="D35:H35"/>
    <mergeCell ref="M35:P35"/>
    <mergeCell ref="B36:R36"/>
    <mergeCell ref="B37:R37"/>
    <mergeCell ref="B31:R31"/>
    <mergeCell ref="E25:G25"/>
    <mergeCell ref="B26:D26"/>
  </mergeCells>
  <conditionalFormatting sqref="C11:Q18">
    <cfRule type="expression" dxfId="42" priority="30">
      <formula>$C$12=""</formula>
    </cfRule>
  </conditionalFormatting>
  <conditionalFormatting sqref="C13:I18">
    <cfRule type="expression" dxfId="41" priority="29">
      <formula>$C$13=""</formula>
    </cfRule>
  </conditionalFormatting>
  <conditionalFormatting sqref="C14:I18">
    <cfRule type="expression" dxfId="40" priority="28">
      <formula>$C$14=""</formula>
    </cfRule>
  </conditionalFormatting>
  <conditionalFormatting sqref="C15:I18">
    <cfRule type="expression" dxfId="39" priority="27">
      <formula>$C$15=""</formula>
    </cfRule>
  </conditionalFormatting>
  <conditionalFormatting sqref="C16:I18">
    <cfRule type="expression" dxfId="38" priority="26">
      <formula>$C$16=""</formula>
    </cfRule>
  </conditionalFormatting>
  <conditionalFormatting sqref="C17:I18">
    <cfRule type="expression" dxfId="37" priority="25">
      <formula>$C$17=""</formula>
    </cfRule>
  </conditionalFormatting>
  <conditionalFormatting sqref="C18:I18">
    <cfRule type="expression" dxfId="36" priority="24">
      <formula>$C$18=""</formula>
    </cfRule>
  </conditionalFormatting>
  <conditionalFormatting sqref="K11:Q18">
    <cfRule type="expression" dxfId="35" priority="22">
      <formula>$K$12=""</formula>
    </cfRule>
  </conditionalFormatting>
  <conditionalFormatting sqref="K13:Q18">
    <cfRule type="expression" dxfId="34" priority="21">
      <formula>$K$13=""</formula>
    </cfRule>
  </conditionalFormatting>
  <conditionalFormatting sqref="K14:Q18">
    <cfRule type="expression" dxfId="33" priority="20">
      <formula>$K$14=""</formula>
    </cfRule>
  </conditionalFormatting>
  <conditionalFormatting sqref="K15:Q18">
    <cfRule type="expression" dxfId="32" priority="19">
      <formula>$K$15=""</formula>
    </cfRule>
  </conditionalFormatting>
  <conditionalFormatting sqref="K16:Q18">
    <cfRule type="expression" dxfId="31" priority="18">
      <formula>$K$16=""</formula>
    </cfRule>
  </conditionalFormatting>
  <conditionalFormatting sqref="K17:Q18">
    <cfRule type="expression" dxfId="30" priority="17">
      <formula>$K$17=""</formula>
    </cfRule>
  </conditionalFormatting>
  <conditionalFormatting sqref="K18:Q18">
    <cfRule type="expression" dxfId="29" priority="16">
      <formula>$K$18=""</formula>
    </cfRule>
  </conditionalFormatting>
  <conditionalFormatting sqref="AE3:AE22">
    <cfRule type="expression" dxfId="28" priority="8">
      <formula>AE3&lt;&gt;""</formula>
    </cfRule>
  </conditionalFormatting>
  <conditionalFormatting sqref="AC1">
    <cfRule type="expression" dxfId="27" priority="7">
      <formula>AC1&lt;&gt;""</formula>
    </cfRule>
  </conditionalFormatting>
  <conditionalFormatting sqref="AD1:AH2">
    <cfRule type="expression" dxfId="26" priority="6">
      <formula>$AD$1&lt;&gt;""</formula>
    </cfRule>
  </conditionalFormatting>
  <conditionalFormatting sqref="B35:R35">
    <cfRule type="expression" dxfId="25" priority="3">
      <formula>#REF!="لا"</formula>
    </cfRule>
  </conditionalFormatting>
  <conditionalFormatting sqref="B39:R39 B38:E38 B36:R37 H38">
    <cfRule type="expression" dxfId="24" priority="4">
      <formula>$K$25="لا"</formula>
    </cfRule>
  </conditionalFormatting>
  <conditionalFormatting sqref="C43:R44">
    <cfRule type="expression" dxfId="23" priority="5">
      <formula>$K$26="لا"</formula>
    </cfRule>
  </conditionalFormatting>
  <conditionalFormatting sqref="B32:R32">
    <cfRule type="expression" dxfId="22" priority="2">
      <formula>$K$25="لا"</formula>
    </cfRule>
  </conditionalFormatting>
  <conditionalFormatting sqref="B36:R37 B39:R39 B38:E38 H38:R38">
    <cfRule type="expression" dxfId="21" priority="1">
      <formula>$J$25="لا"</formula>
    </cfRule>
  </conditionalFormatting>
  <printOptions horizontalCentered="1" verticalCentered="1"/>
  <pageMargins left="0.19685039370078741" right="0.19685039370078741" top="0.19685039370078741" bottom="0.19685039370078741" header="0.11811023622047245" footer="0.11811023622047245"/>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DY5"/>
  <sheetViews>
    <sheetView showGridLines="0" rightToLeft="1" topLeftCell="DE1" zoomScale="98" zoomScaleNormal="98" workbookViewId="0">
      <pane ySplit="4" topLeftCell="A5" activePane="bottomLeft" state="frozen"/>
      <selection pane="bottomLeft" activeCell="DE1" sqref="A1:XFD1048576"/>
    </sheetView>
  </sheetViews>
  <sheetFormatPr defaultColWidth="9" defaultRowHeight="14.25" x14ac:dyDescent="0.2"/>
  <cols>
    <col min="1" max="1" width="13.875" style="1" customWidth="1"/>
    <col min="2" max="2" width="10.875" style="1" bestFit="1" customWidth="1"/>
    <col min="3" max="4" width="9" style="1"/>
    <col min="5" max="5" width="10.125" style="1" bestFit="1" customWidth="1"/>
    <col min="6" max="6" width="11.5" style="226" bestFit="1" customWidth="1"/>
    <col min="7" max="7" width="11.5" style="226" customWidth="1"/>
    <col min="8" max="8" width="13.5" style="1" customWidth="1"/>
    <col min="9" max="9" width="10.5" style="1" bestFit="1" customWidth="1"/>
    <col min="10" max="10" width="11.625" style="1" bestFit="1" customWidth="1"/>
    <col min="11" max="11" width="21.875" style="1" customWidth="1"/>
    <col min="12" max="12" width="24.5" style="1" customWidth="1"/>
    <col min="13" max="13" width="17.625" style="1" customWidth="1"/>
    <col min="14" max="14" width="20.125" style="1" customWidth="1"/>
    <col min="15" max="15" width="31.625" style="1" customWidth="1"/>
    <col min="16" max="17" width="14.625" style="1" customWidth="1"/>
    <col min="18" max="18" width="19.125" style="1" customWidth="1"/>
    <col min="19" max="19" width="14.125" style="1" customWidth="1"/>
    <col min="20" max="20" width="6.875" style="1" bestFit="1" customWidth="1"/>
    <col min="21" max="48" width="4.5" style="1" customWidth="1"/>
    <col min="49" max="49" width="4" style="1" customWidth="1"/>
    <col min="50" max="58" width="4.5" style="1" customWidth="1"/>
    <col min="59" max="59" width="4.25" style="1" customWidth="1"/>
    <col min="60" max="99" width="4.5" style="1" customWidth="1"/>
    <col min="100" max="100" width="9.125" style="1" bestFit="1" customWidth="1"/>
    <col min="101" max="101" width="11.5" style="1" bestFit="1" customWidth="1"/>
    <col min="102" max="102" width="9.125" style="1" bestFit="1" customWidth="1"/>
    <col min="103" max="103" width="9.125" style="1" customWidth="1"/>
    <col min="104" max="105" width="9" style="1"/>
    <col min="106" max="106" width="10.125" style="1" bestFit="1" customWidth="1"/>
    <col min="107" max="107" width="10.125" style="1" customWidth="1"/>
    <col min="108" max="108" width="11.5" style="1" bestFit="1" customWidth="1"/>
    <col min="109" max="109" width="10.625" style="1" bestFit="1" customWidth="1"/>
    <col min="110" max="110" width="13.5" style="1" bestFit="1" customWidth="1"/>
    <col min="111" max="111" width="9.25" style="1" bestFit="1" customWidth="1"/>
    <col min="112" max="112" width="9.25" style="1" customWidth="1"/>
    <col min="113" max="113" width="6.5" style="1" bestFit="1" customWidth="1"/>
    <col min="114" max="117" width="9" style="1"/>
    <col min="118" max="118" width="12.5" style="1" bestFit="1" customWidth="1"/>
    <col min="119" max="119" width="13.5" style="1" bestFit="1" customWidth="1"/>
    <col min="120" max="16384" width="9" style="1"/>
  </cols>
  <sheetData>
    <row r="1" spans="1:129" s="195" customFormat="1" ht="18.75" thickBot="1" x14ac:dyDescent="0.25">
      <c r="A1" s="531"/>
      <c r="B1" s="532">
        <v>9999</v>
      </c>
      <c r="C1" s="533" t="s">
        <v>33</v>
      </c>
      <c r="D1" s="533"/>
      <c r="E1" s="533"/>
      <c r="F1" s="533"/>
      <c r="G1" s="533"/>
      <c r="H1" s="533"/>
      <c r="I1" s="533"/>
      <c r="J1" s="533"/>
      <c r="K1" s="534" t="s">
        <v>16</v>
      </c>
      <c r="L1" s="536" t="s">
        <v>198</v>
      </c>
      <c r="M1" s="529" t="s">
        <v>196</v>
      </c>
      <c r="N1" s="529" t="s">
        <v>197</v>
      </c>
      <c r="O1" s="539" t="s">
        <v>55</v>
      </c>
      <c r="P1" s="533" t="s">
        <v>34</v>
      </c>
      <c r="Q1" s="533"/>
      <c r="R1" s="533"/>
      <c r="S1" s="512" t="s">
        <v>9</v>
      </c>
      <c r="T1" s="514" t="s">
        <v>35</v>
      </c>
      <c r="U1" s="515"/>
      <c r="V1" s="515"/>
      <c r="W1" s="515"/>
      <c r="X1" s="515"/>
      <c r="Y1" s="515"/>
      <c r="Z1" s="515"/>
      <c r="AA1" s="515"/>
      <c r="AB1" s="515"/>
      <c r="AC1" s="515"/>
      <c r="AD1" s="515"/>
      <c r="AE1" s="515"/>
      <c r="AF1" s="515"/>
      <c r="AG1" s="515"/>
      <c r="AH1" s="515"/>
      <c r="AI1" s="515"/>
      <c r="AJ1" s="515"/>
      <c r="AK1" s="515"/>
      <c r="AL1" s="515"/>
      <c r="AM1" s="516"/>
      <c r="AN1" s="514" t="s">
        <v>21</v>
      </c>
      <c r="AO1" s="515"/>
      <c r="AP1" s="515"/>
      <c r="AQ1" s="515"/>
      <c r="AR1" s="515"/>
      <c r="AS1" s="515"/>
      <c r="AT1" s="515"/>
      <c r="AU1" s="515"/>
      <c r="AV1" s="515"/>
      <c r="AW1" s="515"/>
      <c r="AX1" s="515"/>
      <c r="AY1" s="515"/>
      <c r="AZ1" s="515"/>
      <c r="BA1" s="515"/>
      <c r="BB1" s="515"/>
      <c r="BC1" s="515"/>
      <c r="BD1" s="515"/>
      <c r="BE1" s="515"/>
      <c r="BF1" s="515"/>
      <c r="BG1" s="516"/>
      <c r="BH1" s="514" t="s">
        <v>36</v>
      </c>
      <c r="BI1" s="515"/>
      <c r="BJ1" s="515"/>
      <c r="BK1" s="515"/>
      <c r="BL1" s="515"/>
      <c r="BM1" s="515"/>
      <c r="BN1" s="515"/>
      <c r="BO1" s="515"/>
      <c r="BP1" s="515"/>
      <c r="BQ1" s="515"/>
      <c r="BR1" s="515"/>
      <c r="BS1" s="515"/>
      <c r="BT1" s="515"/>
      <c r="BU1" s="515"/>
      <c r="BV1" s="515"/>
      <c r="BW1" s="515"/>
      <c r="BX1" s="515"/>
      <c r="BY1" s="515"/>
      <c r="BZ1" s="515"/>
      <c r="CA1" s="516"/>
      <c r="CB1" s="514" t="s">
        <v>37</v>
      </c>
      <c r="CC1" s="515"/>
      <c r="CD1" s="515"/>
      <c r="CE1" s="515"/>
      <c r="CF1" s="515"/>
      <c r="CG1" s="515"/>
      <c r="CH1" s="515"/>
      <c r="CI1" s="515"/>
      <c r="CJ1" s="515"/>
      <c r="CK1" s="515"/>
      <c r="CL1" s="515"/>
      <c r="CM1" s="515"/>
      <c r="CN1" s="515"/>
      <c r="CO1" s="515"/>
      <c r="CP1" s="515"/>
      <c r="CQ1" s="515"/>
      <c r="CR1" s="515"/>
      <c r="CS1" s="515"/>
      <c r="CT1" s="515"/>
      <c r="CU1" s="516"/>
      <c r="CV1" s="551" t="s">
        <v>1</v>
      </c>
      <c r="CW1" s="552"/>
      <c r="CX1" s="553"/>
      <c r="CY1" s="553"/>
      <c r="CZ1" s="557" t="s">
        <v>680</v>
      </c>
      <c r="DA1" s="558"/>
      <c r="DB1" s="558"/>
      <c r="DC1" s="558"/>
      <c r="DD1" s="558"/>
      <c r="DE1" s="558"/>
      <c r="DF1" s="558"/>
      <c r="DG1" s="558"/>
      <c r="DH1" s="557" t="s">
        <v>38</v>
      </c>
      <c r="DI1" s="558"/>
      <c r="DJ1" s="558"/>
      <c r="DK1" s="559"/>
      <c r="DL1" s="557" t="s">
        <v>681</v>
      </c>
      <c r="DM1" s="558"/>
      <c r="DN1" s="558"/>
      <c r="DO1" s="559"/>
      <c r="DP1" s="104"/>
      <c r="DQ1" s="104"/>
      <c r="DR1" s="104"/>
      <c r="DS1" s="104"/>
    </row>
    <row r="2" spans="1:129" s="195" customFormat="1" ht="18.75" thickBot="1" x14ac:dyDescent="0.25">
      <c r="A2" s="531"/>
      <c r="B2" s="532"/>
      <c r="C2" s="533"/>
      <c r="D2" s="533"/>
      <c r="E2" s="533"/>
      <c r="F2" s="533"/>
      <c r="G2" s="533"/>
      <c r="H2" s="533"/>
      <c r="I2" s="533"/>
      <c r="J2" s="533"/>
      <c r="K2" s="535"/>
      <c r="L2" s="537"/>
      <c r="M2" s="530"/>
      <c r="N2" s="530"/>
      <c r="O2" s="540"/>
      <c r="P2" s="533"/>
      <c r="Q2" s="533"/>
      <c r="R2" s="533"/>
      <c r="S2" s="512"/>
      <c r="T2" s="517" t="s">
        <v>17</v>
      </c>
      <c r="U2" s="518"/>
      <c r="V2" s="518"/>
      <c r="W2" s="518"/>
      <c r="X2" s="518"/>
      <c r="Y2" s="518"/>
      <c r="Z2" s="518"/>
      <c r="AA2" s="518"/>
      <c r="AB2" s="518"/>
      <c r="AC2" s="519"/>
      <c r="AD2" s="518" t="s">
        <v>18</v>
      </c>
      <c r="AE2" s="518"/>
      <c r="AF2" s="518"/>
      <c r="AG2" s="518"/>
      <c r="AH2" s="518"/>
      <c r="AI2" s="518"/>
      <c r="AJ2" s="518"/>
      <c r="AK2" s="518"/>
      <c r="AL2" s="518"/>
      <c r="AM2" s="520"/>
      <c r="AN2" s="517" t="s">
        <v>17</v>
      </c>
      <c r="AO2" s="518"/>
      <c r="AP2" s="518"/>
      <c r="AQ2" s="518"/>
      <c r="AR2" s="518"/>
      <c r="AS2" s="518"/>
      <c r="AT2" s="518"/>
      <c r="AU2" s="518"/>
      <c r="AV2" s="518"/>
      <c r="AW2" s="519"/>
      <c r="AX2" s="518" t="s">
        <v>18</v>
      </c>
      <c r="AY2" s="518"/>
      <c r="AZ2" s="518"/>
      <c r="BA2" s="518"/>
      <c r="BB2" s="518"/>
      <c r="BC2" s="518"/>
      <c r="BD2" s="518"/>
      <c r="BE2" s="518"/>
      <c r="BF2" s="518"/>
      <c r="BG2" s="520"/>
      <c r="BH2" s="517" t="s">
        <v>17</v>
      </c>
      <c r="BI2" s="518"/>
      <c r="BJ2" s="518"/>
      <c r="BK2" s="518"/>
      <c r="BL2" s="518"/>
      <c r="BM2" s="518"/>
      <c r="BN2" s="518"/>
      <c r="BO2" s="518"/>
      <c r="BP2" s="518"/>
      <c r="BQ2" s="519"/>
      <c r="BR2" s="518" t="s">
        <v>18</v>
      </c>
      <c r="BS2" s="518"/>
      <c r="BT2" s="518"/>
      <c r="BU2" s="518"/>
      <c r="BV2" s="518"/>
      <c r="BW2" s="518"/>
      <c r="BX2" s="518"/>
      <c r="BY2" s="518"/>
      <c r="BZ2" s="518"/>
      <c r="CA2" s="520"/>
      <c r="CB2" s="517" t="s">
        <v>17</v>
      </c>
      <c r="CC2" s="518"/>
      <c r="CD2" s="518"/>
      <c r="CE2" s="518"/>
      <c r="CF2" s="518"/>
      <c r="CG2" s="518"/>
      <c r="CH2" s="518"/>
      <c r="CI2" s="518"/>
      <c r="CJ2" s="518"/>
      <c r="CK2" s="519"/>
      <c r="CL2" s="518" t="s">
        <v>18</v>
      </c>
      <c r="CM2" s="518"/>
      <c r="CN2" s="518"/>
      <c r="CO2" s="518"/>
      <c r="CP2" s="518"/>
      <c r="CQ2" s="518"/>
      <c r="CR2" s="518"/>
      <c r="CS2" s="518"/>
      <c r="CT2" s="518"/>
      <c r="CU2" s="520"/>
      <c r="CV2" s="554"/>
      <c r="CW2" s="555"/>
      <c r="CX2" s="556"/>
      <c r="CY2" s="556"/>
      <c r="CZ2" s="554"/>
      <c r="DA2" s="555"/>
      <c r="DB2" s="555"/>
      <c r="DC2" s="555"/>
      <c r="DD2" s="555"/>
      <c r="DE2" s="555"/>
      <c r="DF2" s="555"/>
      <c r="DG2" s="555"/>
      <c r="DH2" s="554"/>
      <c r="DI2" s="555"/>
      <c r="DJ2" s="555"/>
      <c r="DK2" s="556"/>
      <c r="DL2" s="554"/>
      <c r="DM2" s="555"/>
      <c r="DN2" s="555"/>
      <c r="DO2" s="556"/>
      <c r="DP2" s="104"/>
      <c r="DQ2" s="104"/>
      <c r="DR2" s="104"/>
      <c r="DS2" s="104"/>
    </row>
    <row r="3" spans="1:129" ht="80.25" customHeight="1" thickBot="1" x14ac:dyDescent="0.25">
      <c r="A3" s="196" t="s">
        <v>2</v>
      </c>
      <c r="B3" s="197" t="s">
        <v>39</v>
      </c>
      <c r="C3" s="197" t="s">
        <v>40</v>
      </c>
      <c r="D3" s="197" t="s">
        <v>41</v>
      </c>
      <c r="E3" s="197" t="s">
        <v>6</v>
      </c>
      <c r="F3" s="198" t="s">
        <v>7</v>
      </c>
      <c r="G3" s="198" t="s">
        <v>331</v>
      </c>
      <c r="H3" s="197" t="s">
        <v>52</v>
      </c>
      <c r="I3" s="197" t="s">
        <v>11</v>
      </c>
      <c r="J3" s="197" t="s">
        <v>10</v>
      </c>
      <c r="K3" s="535"/>
      <c r="L3" s="537"/>
      <c r="M3" s="530"/>
      <c r="N3" s="530"/>
      <c r="O3" s="540"/>
      <c r="P3" s="521" t="s">
        <v>27</v>
      </c>
      <c r="Q3" s="521" t="s">
        <v>42</v>
      </c>
      <c r="R3" s="524" t="s">
        <v>14</v>
      </c>
      <c r="S3" s="512"/>
      <c r="T3" s="527" t="s">
        <v>814</v>
      </c>
      <c r="U3" s="507"/>
      <c r="V3" s="506" t="s">
        <v>775</v>
      </c>
      <c r="W3" s="507"/>
      <c r="X3" s="506" t="s">
        <v>776</v>
      </c>
      <c r="Y3" s="507"/>
      <c r="Z3" s="506" t="s">
        <v>777</v>
      </c>
      <c r="AA3" s="507"/>
      <c r="AB3" s="506" t="s">
        <v>815</v>
      </c>
      <c r="AC3" s="508"/>
      <c r="AD3" s="509" t="s">
        <v>779</v>
      </c>
      <c r="AE3" s="507"/>
      <c r="AF3" s="506" t="s">
        <v>780</v>
      </c>
      <c r="AG3" s="507"/>
      <c r="AH3" s="506" t="s">
        <v>781</v>
      </c>
      <c r="AI3" s="507"/>
      <c r="AJ3" s="506" t="s">
        <v>782</v>
      </c>
      <c r="AK3" s="507"/>
      <c r="AL3" s="506" t="s">
        <v>783</v>
      </c>
      <c r="AM3" s="511"/>
      <c r="AN3" s="527" t="s">
        <v>794</v>
      </c>
      <c r="AO3" s="507"/>
      <c r="AP3" s="506" t="s">
        <v>795</v>
      </c>
      <c r="AQ3" s="507"/>
      <c r="AR3" s="506" t="s">
        <v>796</v>
      </c>
      <c r="AS3" s="507"/>
      <c r="AT3" s="506" t="s">
        <v>797</v>
      </c>
      <c r="AU3" s="507"/>
      <c r="AV3" s="506" t="s">
        <v>798</v>
      </c>
      <c r="AW3" s="508"/>
      <c r="AX3" s="509" t="s">
        <v>799</v>
      </c>
      <c r="AY3" s="507"/>
      <c r="AZ3" s="506" t="s">
        <v>816</v>
      </c>
      <c r="BA3" s="507"/>
      <c r="BB3" s="506" t="s">
        <v>801</v>
      </c>
      <c r="BC3" s="507"/>
      <c r="BD3" s="506" t="s">
        <v>802</v>
      </c>
      <c r="BE3" s="507"/>
      <c r="BF3" s="506" t="s">
        <v>803</v>
      </c>
      <c r="BG3" s="511"/>
      <c r="BH3" s="527" t="s">
        <v>784</v>
      </c>
      <c r="BI3" s="507"/>
      <c r="BJ3" s="506" t="s">
        <v>785</v>
      </c>
      <c r="BK3" s="507"/>
      <c r="BL3" s="506" t="s">
        <v>786</v>
      </c>
      <c r="BM3" s="507"/>
      <c r="BN3" s="506" t="s">
        <v>787</v>
      </c>
      <c r="BO3" s="507"/>
      <c r="BP3" s="506" t="s">
        <v>788</v>
      </c>
      <c r="BQ3" s="508"/>
      <c r="BR3" s="509" t="s">
        <v>789</v>
      </c>
      <c r="BS3" s="507"/>
      <c r="BT3" s="506" t="s">
        <v>790</v>
      </c>
      <c r="BU3" s="507"/>
      <c r="BV3" s="506" t="s">
        <v>791</v>
      </c>
      <c r="BW3" s="507"/>
      <c r="BX3" s="506" t="s">
        <v>792</v>
      </c>
      <c r="BY3" s="507"/>
      <c r="BZ3" s="506" t="s">
        <v>793</v>
      </c>
      <c r="CA3" s="511"/>
      <c r="CB3" s="527" t="s">
        <v>804</v>
      </c>
      <c r="CC3" s="507"/>
      <c r="CD3" s="506" t="s">
        <v>805</v>
      </c>
      <c r="CE3" s="507"/>
      <c r="CF3" s="506" t="s">
        <v>806</v>
      </c>
      <c r="CG3" s="507"/>
      <c r="CH3" s="506" t="s">
        <v>807</v>
      </c>
      <c r="CI3" s="507"/>
      <c r="CJ3" s="506" t="s">
        <v>817</v>
      </c>
      <c r="CK3" s="508"/>
      <c r="CL3" s="509" t="s">
        <v>809</v>
      </c>
      <c r="CM3" s="507"/>
      <c r="CN3" s="506" t="s">
        <v>810</v>
      </c>
      <c r="CO3" s="507"/>
      <c r="CP3" s="506" t="s">
        <v>818</v>
      </c>
      <c r="CQ3" s="507"/>
      <c r="CR3" s="506" t="s">
        <v>812</v>
      </c>
      <c r="CS3" s="507"/>
      <c r="CT3" s="506" t="s">
        <v>813</v>
      </c>
      <c r="CU3" s="511"/>
      <c r="CV3" s="541" t="s">
        <v>43</v>
      </c>
      <c r="CW3" s="549" t="s">
        <v>0</v>
      </c>
      <c r="CX3" s="544" t="s">
        <v>44</v>
      </c>
      <c r="CY3" s="544" t="s">
        <v>203</v>
      </c>
      <c r="CZ3" s="546" t="s">
        <v>682</v>
      </c>
      <c r="DA3" s="547" t="s">
        <v>683</v>
      </c>
      <c r="DB3" s="548" t="s">
        <v>25</v>
      </c>
      <c r="DC3" s="548" t="s">
        <v>546</v>
      </c>
      <c r="DD3" s="548" t="s">
        <v>23</v>
      </c>
      <c r="DE3" s="548" t="s">
        <v>46</v>
      </c>
      <c r="DF3" s="543" t="s">
        <v>24</v>
      </c>
      <c r="DG3" s="543" t="s">
        <v>26</v>
      </c>
      <c r="DH3" s="570" t="s">
        <v>47</v>
      </c>
      <c r="DI3" s="562" t="s">
        <v>210</v>
      </c>
      <c r="DJ3" s="562" t="s">
        <v>211</v>
      </c>
      <c r="DK3" s="564" t="s">
        <v>48</v>
      </c>
      <c r="DL3" s="566" t="s">
        <v>330</v>
      </c>
      <c r="DM3" s="568" t="s">
        <v>329</v>
      </c>
      <c r="DN3" s="568" t="s">
        <v>328</v>
      </c>
      <c r="DO3" s="560" t="s">
        <v>327</v>
      </c>
      <c r="DP3" s="501" t="s">
        <v>554</v>
      </c>
      <c r="DQ3" s="502"/>
      <c r="DR3" s="502"/>
      <c r="DS3" s="502"/>
      <c r="DT3" s="502"/>
      <c r="DU3" s="502"/>
      <c r="DV3" s="503" t="s">
        <v>4409</v>
      </c>
      <c r="DW3" s="199"/>
      <c r="DX3" s="199"/>
      <c r="DY3" s="65"/>
    </row>
    <row r="4" spans="1:129" s="67" customFormat="1" ht="24.95" customHeight="1" thickBot="1" x14ac:dyDescent="0.25">
      <c r="A4" s="200" t="s">
        <v>2</v>
      </c>
      <c r="B4" s="201" t="s">
        <v>39</v>
      </c>
      <c r="C4" s="201" t="s">
        <v>40</v>
      </c>
      <c r="D4" s="201" t="s">
        <v>41</v>
      </c>
      <c r="E4" s="201" t="s">
        <v>6</v>
      </c>
      <c r="F4" s="202" t="s">
        <v>7</v>
      </c>
      <c r="G4" s="202"/>
      <c r="H4" s="201"/>
      <c r="I4" s="201" t="s">
        <v>11</v>
      </c>
      <c r="J4" s="201" t="s">
        <v>10</v>
      </c>
      <c r="K4" s="535"/>
      <c r="L4" s="538"/>
      <c r="M4" s="530"/>
      <c r="N4" s="530"/>
      <c r="O4" s="540"/>
      <c r="P4" s="522"/>
      <c r="Q4" s="522"/>
      <c r="R4" s="525"/>
      <c r="S4" s="513"/>
      <c r="T4" s="526">
        <v>100</v>
      </c>
      <c r="U4" s="505"/>
      <c r="V4" s="504">
        <v>110</v>
      </c>
      <c r="W4" s="505"/>
      <c r="X4" s="504">
        <v>120</v>
      </c>
      <c r="Y4" s="505"/>
      <c r="Z4" s="504">
        <v>130</v>
      </c>
      <c r="AA4" s="505"/>
      <c r="AB4" s="504">
        <v>140</v>
      </c>
      <c r="AC4" s="510"/>
      <c r="AD4" s="523">
        <v>150</v>
      </c>
      <c r="AE4" s="505"/>
      <c r="AF4" s="504">
        <v>160</v>
      </c>
      <c r="AG4" s="505"/>
      <c r="AH4" s="504">
        <v>170</v>
      </c>
      <c r="AI4" s="505"/>
      <c r="AJ4" s="504">
        <v>180</v>
      </c>
      <c r="AK4" s="505"/>
      <c r="AL4" s="504">
        <v>190</v>
      </c>
      <c r="AM4" s="528"/>
      <c r="AN4" s="526">
        <v>200</v>
      </c>
      <c r="AO4" s="505"/>
      <c r="AP4" s="504">
        <v>210</v>
      </c>
      <c r="AQ4" s="505"/>
      <c r="AR4" s="504">
        <v>220</v>
      </c>
      <c r="AS4" s="505"/>
      <c r="AT4" s="504">
        <v>230</v>
      </c>
      <c r="AU4" s="505"/>
      <c r="AV4" s="504">
        <v>240</v>
      </c>
      <c r="AW4" s="510"/>
      <c r="AX4" s="523">
        <v>250</v>
      </c>
      <c r="AY4" s="505"/>
      <c r="AZ4" s="504">
        <v>260</v>
      </c>
      <c r="BA4" s="505"/>
      <c r="BB4" s="504">
        <v>270</v>
      </c>
      <c r="BC4" s="505"/>
      <c r="BD4" s="504">
        <v>280</v>
      </c>
      <c r="BE4" s="505"/>
      <c r="BF4" s="504">
        <v>290</v>
      </c>
      <c r="BG4" s="528"/>
      <c r="BH4" s="526">
        <v>300</v>
      </c>
      <c r="BI4" s="505"/>
      <c r="BJ4" s="504">
        <v>310</v>
      </c>
      <c r="BK4" s="505"/>
      <c r="BL4" s="504">
        <v>320</v>
      </c>
      <c r="BM4" s="505"/>
      <c r="BN4" s="504">
        <v>330</v>
      </c>
      <c r="BO4" s="505"/>
      <c r="BP4" s="504">
        <v>340</v>
      </c>
      <c r="BQ4" s="510"/>
      <c r="BR4" s="523">
        <v>350</v>
      </c>
      <c r="BS4" s="505"/>
      <c r="BT4" s="504">
        <v>360</v>
      </c>
      <c r="BU4" s="505"/>
      <c r="BV4" s="504">
        <v>370</v>
      </c>
      <c r="BW4" s="505"/>
      <c r="BX4" s="504">
        <v>380</v>
      </c>
      <c r="BY4" s="505"/>
      <c r="BZ4" s="504">
        <v>390</v>
      </c>
      <c r="CA4" s="528"/>
      <c r="CB4" s="526">
        <v>400</v>
      </c>
      <c r="CC4" s="505"/>
      <c r="CD4" s="504">
        <v>410</v>
      </c>
      <c r="CE4" s="505"/>
      <c r="CF4" s="504">
        <v>420</v>
      </c>
      <c r="CG4" s="505"/>
      <c r="CH4" s="504">
        <v>430</v>
      </c>
      <c r="CI4" s="505"/>
      <c r="CJ4" s="504">
        <v>440</v>
      </c>
      <c r="CK4" s="510"/>
      <c r="CL4" s="523">
        <v>450</v>
      </c>
      <c r="CM4" s="505"/>
      <c r="CN4" s="504">
        <v>460</v>
      </c>
      <c r="CO4" s="505"/>
      <c r="CP4" s="504">
        <v>470</v>
      </c>
      <c r="CQ4" s="505"/>
      <c r="CR4" s="504">
        <v>480</v>
      </c>
      <c r="CS4" s="505"/>
      <c r="CT4" s="504">
        <v>490</v>
      </c>
      <c r="CU4" s="528"/>
      <c r="CV4" s="542"/>
      <c r="CW4" s="550"/>
      <c r="CX4" s="545"/>
      <c r="CY4" s="545"/>
      <c r="CZ4" s="546"/>
      <c r="DA4" s="547"/>
      <c r="DB4" s="548"/>
      <c r="DC4" s="548"/>
      <c r="DD4" s="548"/>
      <c r="DE4" s="548"/>
      <c r="DF4" s="543"/>
      <c r="DG4" s="543"/>
      <c r="DH4" s="571"/>
      <c r="DI4" s="563"/>
      <c r="DJ4" s="563"/>
      <c r="DK4" s="565"/>
      <c r="DL4" s="567"/>
      <c r="DM4" s="569"/>
      <c r="DN4" s="569"/>
      <c r="DO4" s="561"/>
      <c r="DP4" s="501"/>
      <c r="DQ4" s="502"/>
      <c r="DR4" s="502"/>
      <c r="DS4" s="502"/>
      <c r="DT4" s="502"/>
      <c r="DU4" s="502"/>
      <c r="DV4" s="503"/>
    </row>
    <row r="5" spans="1:129" s="98" customFormat="1" ht="24.95" customHeight="1" x14ac:dyDescent="0.5">
      <c r="A5" s="203">
        <f>'اختيار المقررات'!E1</f>
        <v>0</v>
      </c>
      <c r="B5" s="203" t="str">
        <f>'اختيار المقررات'!L1</f>
        <v/>
      </c>
      <c r="C5" s="203" t="str">
        <f>'اختيار المقررات'!Q1</f>
        <v/>
      </c>
      <c r="D5" s="203" t="str">
        <f>'اختيار المقررات'!W1</f>
        <v/>
      </c>
      <c r="E5" s="203" t="str">
        <f>'اختيار المقررات'!AE1</f>
        <v/>
      </c>
      <c r="F5" s="204" t="str">
        <f>'اختيار المقررات'!AB1</f>
        <v/>
      </c>
      <c r="G5" s="203" t="str">
        <f>'اختيار المقررات'!AB3</f>
        <v>غير سوري</v>
      </c>
      <c r="H5" s="205">
        <f>'اختيار المقررات'!Q3</f>
        <v>0</v>
      </c>
      <c r="I5" s="203" t="str">
        <f>'اختيار المقررات'!E3</f>
        <v/>
      </c>
      <c r="J5" s="206" t="str">
        <f>'اختيار المقررات'!L3</f>
        <v/>
      </c>
      <c r="K5" s="207" t="str">
        <f>'اختيار المقررات'!W3</f>
        <v>غير سوري</v>
      </c>
      <c r="L5" s="207" t="str">
        <f>'اختيار المقررات'!AE3</f>
        <v>لايوجد</v>
      </c>
      <c r="M5" s="207">
        <f>'اختيار المقررات'!W4</f>
        <v>0</v>
      </c>
      <c r="N5" s="207">
        <f>'اختيار المقررات'!AB4</f>
        <v>0</v>
      </c>
      <c r="O5" s="206">
        <f>'اختيار المقررات'!AE4</f>
        <v>0</v>
      </c>
      <c r="P5" s="208" t="e">
        <f>'اختيار المقررات'!E4</f>
        <v>#N/A</v>
      </c>
      <c r="Q5" s="203" t="e">
        <f>'اختيار المقررات'!L4</f>
        <v>#N/A</v>
      </c>
      <c r="R5" s="206" t="e">
        <f>'اختيار المقررات'!Q4</f>
        <v>#N/A</v>
      </c>
      <c r="S5" s="209" t="e">
        <f>'اختيار المقررات'!E2</f>
        <v>#N/A</v>
      </c>
      <c r="T5" s="210" t="str">
        <f>IFERROR(IF(OR(T4=الإستمارة!$C$12,T4=الإستمارة!$C$13,T4=الإستمارة!$C$14,T4=الإستمارة!$C$15,T4=الإستمارة!$C$16,T4=الإستمارة!$C$17,T4=الإستمارة!$C$18),VLOOKUP(T4,الإستمارة!$C$12:$H$19,6,0),VLOOKUP(T4,الإستمارة!$K$12:$P$19,6,0)),"")</f>
        <v/>
      </c>
      <c r="U5" s="211" t="e">
        <f>'اختيار المقررات'!I8</f>
        <v>#N/A</v>
      </c>
      <c r="V5" s="210" t="str">
        <f>IFERROR(IF(OR(V4=الإستمارة!$C$12,V4=الإستمارة!$C$13,V4=الإستمارة!$C$14,V4=الإستمارة!$C$15,V4=الإستمارة!$C$16,V4=الإستمارة!$C$17,V4=الإستمارة!$C$18),VLOOKUP(V4,الإستمارة!$C$12:$H$19,6,0),VLOOKUP(V4,الإستمارة!$K$12:$P$19,6,0)),"")</f>
        <v/>
      </c>
      <c r="W5" s="211" t="e">
        <f>'اختيار المقررات'!I9</f>
        <v>#N/A</v>
      </c>
      <c r="X5" s="210" t="str">
        <f>IFERROR(IF(OR(X4=الإستمارة!$C$12,X4=الإستمارة!$C$13,X4=الإستمارة!$C$14,X4=الإستمارة!$C$15,X4=الإستمارة!$C$16,X4=الإستمارة!$C$17,X4=الإستمارة!$C$18),VLOOKUP(X4,الإستمارة!$C$12:$H$19,6,0),VLOOKUP(X4,الإستمارة!$K$12:$P$19,6,0)),"")</f>
        <v/>
      </c>
      <c r="Y5" s="211" t="e">
        <f>'اختيار المقررات'!I10</f>
        <v>#N/A</v>
      </c>
      <c r="Z5" s="210" t="str">
        <f>IFERROR(IF(OR(Z4=الإستمارة!$C$12,Z4=الإستمارة!$C$13,Z4=الإستمارة!$C$14,Z4=الإستمارة!$C$15,Z4=الإستمارة!$C$16,Z4=الإستمارة!$C$17,Z4=الإستمارة!$C$18),VLOOKUP(Z4,الإستمارة!$C$12:$H$19,6,0),VLOOKUP(Z4,الإستمارة!$K$12:$P$19,6,0)),"")</f>
        <v/>
      </c>
      <c r="AA5" s="211" t="e">
        <f>'اختيار المقررات'!I11</f>
        <v>#N/A</v>
      </c>
      <c r="AB5" s="210" t="str">
        <f>IFERROR(IF(OR(AB4=الإستمارة!$C$12,AB4=الإستمارة!$C$13,AB4=الإستمارة!$C$14,AB4=الإستمارة!$C$15,AB4=الإستمارة!$C$16,AB4=الإستمارة!$C$17,AB4=الإستمارة!$C$18),VLOOKUP(AB4,الإستمارة!$C$12:$H$19,6,0),VLOOKUP(AB4,الإستمارة!$K$12:$P$19,6,0)),"")</f>
        <v/>
      </c>
      <c r="AC5" s="211" t="e">
        <f>'اختيار المقررات'!I12</f>
        <v>#N/A</v>
      </c>
      <c r="AD5" s="212" t="str">
        <f>IFERROR(IF(OR(AD4=الإستمارة!$C$12,AD4=الإستمارة!$C$13,AD4=الإستمارة!$C$14,AD4=الإستمارة!$C$15,AD4=الإستمارة!$C$16,AD4=الإستمارة!$C$17,AD4=الإستمارة!$C$18),VLOOKUP(AD4,الإستمارة!$C$12:$H$19,6,0),VLOOKUP(AD4,الإستمارة!$K$12:$P$19,6,0)),"")</f>
        <v/>
      </c>
      <c r="AE5" s="213" t="e">
        <f>'اختيار المقررات'!Q8</f>
        <v>#N/A</v>
      </c>
      <c r="AF5" s="214" t="str">
        <f>IFERROR(IF(OR(AF4=الإستمارة!$C$12,AF4=الإستمارة!$C$13,AF4=الإستمارة!$C$14,AF4=الإستمارة!$C$15,AF4=الإستمارة!$C$16,AF4=الإستمارة!$C$17,AF4=الإستمارة!$C$18),VLOOKUP(AF4,الإستمارة!$C$12:$H$19,6,0),VLOOKUP(AF4,الإستمارة!$K$12:$P$19,6,0)),"")</f>
        <v/>
      </c>
      <c r="AG5" s="211" t="e">
        <f>'اختيار المقررات'!Q9</f>
        <v>#N/A</v>
      </c>
      <c r="AH5" s="212" t="str">
        <f>IFERROR(IF(OR(AH4=الإستمارة!$C$12,AH4=الإستمارة!$C$13,AH4=الإستمارة!$C$14,AH4=الإستمارة!$C$15,AH4=الإستمارة!$C$16,AH4=الإستمارة!$C$17,AH4=الإستمارة!$C$18),VLOOKUP(AH4,الإستمارة!$C$12:$H$19,6,0),VLOOKUP(AH4,الإستمارة!$K$12:$P$19,6,0)),"")</f>
        <v/>
      </c>
      <c r="AI5" s="211" t="e">
        <f>'اختيار المقررات'!Q10</f>
        <v>#N/A</v>
      </c>
      <c r="AJ5" s="212" t="str">
        <f>IFERROR(IF(OR(AJ4=الإستمارة!$C$12,AJ4=الإستمارة!$C$13,AJ4=الإستمارة!$C$14,AJ4=الإستمارة!$C$15,AJ4=الإستمارة!$C$16,AJ4=الإستمارة!$C$17,AJ4=الإستمارة!$C$18),VLOOKUP(AJ4,الإستمارة!$C$12:$H$19,6,0),VLOOKUP(AJ4,الإستمارة!$K$12:$P$19,6,0)),"")</f>
        <v/>
      </c>
      <c r="AK5" s="211" t="e">
        <f>'اختيار المقررات'!Q11</f>
        <v>#N/A</v>
      </c>
      <c r="AL5" s="212" t="str">
        <f>IFERROR(IF(OR(AL4=الإستمارة!$C$12,AL4=الإستمارة!$C$13,AL4=الإستمارة!$C$14,AL4=الإستمارة!$C$15,AL4=الإستمارة!$C$16,AL4=الإستمارة!$C$17,AL4=الإستمارة!$C$18),VLOOKUP(AL4,الإستمارة!$C$12:$H$19,6,0),VLOOKUP(AL4,الإستمارة!$K$12:$P$19,6,0)),"")</f>
        <v/>
      </c>
      <c r="AM5" s="211" t="e">
        <f>'اختيار المقررات'!Q12</f>
        <v>#N/A</v>
      </c>
      <c r="AN5" s="212" t="str">
        <f>IFERROR(IF(OR(AN4=الإستمارة!$C$12,AN4=الإستمارة!$C$13,AN4=الإستمارة!$C$14,AN4=الإستمارة!$C$15,AN4=الإستمارة!$C$16,AN4=الإستمارة!$C$17,AN4=الإستمارة!$C$18),VLOOKUP(AN4,الإستمارة!$C$12:$H$19,6,0),VLOOKUP(AN4,الإستمارة!$K$12:$P$19,6,0)),"")</f>
        <v/>
      </c>
      <c r="AO5" s="211" t="e">
        <f>'اختيار المقررات'!I15</f>
        <v>#N/A</v>
      </c>
      <c r="AP5" s="212" t="str">
        <f>IFERROR(IF(OR(AP4=الإستمارة!$C$12,AP4=الإستمارة!$C$13,AP4=الإستمارة!$C$14,AP4=الإستمارة!$C$15,AP4=الإستمارة!$C$16,AP4=الإستمارة!$C$17,AP4=الإستمارة!$C$18),VLOOKUP(AP4,الإستمارة!$C$12:$H$19,6,0),VLOOKUP(AP4,الإستمارة!$K$12:$P$19,6,0)),"")</f>
        <v/>
      </c>
      <c r="AQ5" s="215" t="e">
        <f>'اختيار المقررات'!I16</f>
        <v>#N/A</v>
      </c>
      <c r="AR5" s="210" t="str">
        <f>IFERROR(IF(OR(AR4=الإستمارة!$C$12,AR4=الإستمارة!$C$13,AR4=الإستمارة!$C$14,AR4=الإستمارة!$C$15,AR4=الإستمارة!$C$16,AR4=الإستمارة!$C$17,AR4=الإستمارة!$C$18),VLOOKUP(AR4,الإستمارة!$C$12:$H$19,6,0),VLOOKUP(AR4,الإستمارة!$K$12:$P$19,6,0)),"")</f>
        <v/>
      </c>
      <c r="AS5" s="211" t="e">
        <f>'اختيار المقررات'!I17</f>
        <v>#N/A</v>
      </c>
      <c r="AT5" s="212" t="str">
        <f>IFERROR(IF(OR(AT4=الإستمارة!$C$12,AT4=الإستمارة!$C$13,AT4=الإستمارة!$C$14,AT4=الإستمارة!$C$15,AT4=الإستمارة!$C$16,AT4=الإستمارة!$C$17,AT4=الإستمارة!$C$18),VLOOKUP(AT4,الإستمارة!$C$12:$H$19,6,0),VLOOKUP(AT4,الإستمارة!$K$12:$P$19,6,0)),"")</f>
        <v/>
      </c>
      <c r="AU5" s="211" t="e">
        <f>'اختيار المقررات'!I18</f>
        <v>#N/A</v>
      </c>
      <c r="AV5" s="212" t="str">
        <f>IFERROR(IF(OR(AV4=الإستمارة!$C$12,AV4=الإستمارة!$C$13,AV4=الإستمارة!$C$14,AV4=الإستمارة!$C$15,AV4=الإستمارة!$C$16,AV4=الإستمارة!$C$17,AV4=الإستمارة!$C$18),VLOOKUP(AV4,الإستمارة!$C$12:$H$19,6,0),VLOOKUP(AV4,الإستمارة!$K$12:$P$19,6,0)),"")</f>
        <v/>
      </c>
      <c r="AW5" s="211" t="e">
        <f>'اختيار المقررات'!I19</f>
        <v>#N/A</v>
      </c>
      <c r="AX5" s="212" t="str">
        <f>IFERROR(IF(OR(AX4=الإستمارة!$C$12,AX4=الإستمارة!$C$13,AX4=الإستمارة!$C$14,AX4=الإستمارة!$C$15,AX4=الإستمارة!$C$16,AX4=الإستمارة!$C$17,AX4=الإستمارة!$C$18),VLOOKUP(AX4,الإستمارة!$C$12:$H$19,6,0),VLOOKUP(AX4,الإستمارة!$K$12:$P$19,6,0)),"")</f>
        <v/>
      </c>
      <c r="AY5" s="211" t="e">
        <f>'اختيار المقررات'!Q15</f>
        <v>#N/A</v>
      </c>
      <c r="AZ5" s="212" t="str">
        <f>IFERROR(IF(OR(AZ4=الإستمارة!$C$12,AZ4=الإستمارة!$C$13,AZ4=الإستمارة!$C$14,AZ4=الإستمارة!$C$15,AZ4=الإستمارة!$C$16,AZ4=الإستمارة!$C$17,AZ4=الإستمارة!$C$18),VLOOKUP(AZ4,الإستمارة!$C$12:$H$19,6,0),VLOOKUP(AZ4,الإستمارة!$K$12:$P$19,6,0)),"")</f>
        <v/>
      </c>
      <c r="BA5" s="211" t="e">
        <f>'اختيار المقررات'!Q16</f>
        <v>#N/A</v>
      </c>
      <c r="BB5" s="212" t="str">
        <f>IFERROR(IF(OR(BB4=الإستمارة!$C$12,BB4=الإستمارة!$C$13,BB4=الإستمارة!$C$14,BB4=الإستمارة!$C$15,BB4=الإستمارة!$C$16,BB4=الإستمارة!$C$17,BB4=الإستمارة!$C$18),VLOOKUP(BB4,الإستمارة!$C$12:$H$19,6,0),VLOOKUP(BB4,الإستمارة!$K$12:$P$19,6,0)),"")</f>
        <v/>
      </c>
      <c r="BC5" s="213" t="e">
        <f>'اختيار المقررات'!Q17</f>
        <v>#N/A</v>
      </c>
      <c r="BD5" s="214" t="str">
        <f>IFERROR(IF(OR(BD4=الإستمارة!$C$12,BD4=الإستمارة!$C$13,BD4=الإستمارة!$C$14,BD4=الإستمارة!$C$15,BD4=الإستمارة!$C$16,BD4=الإستمارة!$C$17,BD4=الإستمارة!$C$18),VLOOKUP(BD4,الإستمارة!$C$12:$H$19,6,0),VLOOKUP(BD4,الإستمارة!$K$12:$P$19,6,0)),"")</f>
        <v/>
      </c>
      <c r="BE5" s="211" t="e">
        <f>'اختيار المقررات'!Q18</f>
        <v>#N/A</v>
      </c>
      <c r="BF5" s="212" t="str">
        <f>IFERROR(IF(OR(BF4=الإستمارة!$C$12,BF4=الإستمارة!$C$13,BF4=الإستمارة!$C$14,BF4=الإستمارة!$C$15,BF4=الإستمارة!$C$16,BF4=الإستمارة!$C$17,BF4=الإستمارة!$C$18),VLOOKUP(BF4,الإستمارة!$C$12:$H$19,6,0),VLOOKUP(BF4,الإستمارة!$K$12:$P$19,6,0)),"")</f>
        <v/>
      </c>
      <c r="BG5" s="211" t="e">
        <f>'اختيار المقررات'!Q19</f>
        <v>#N/A</v>
      </c>
      <c r="BH5" s="212" t="str">
        <f>IFERROR(IF(OR(BH4=الإستمارة!$C$12,BH4=الإستمارة!$C$13,BH4=الإستمارة!$C$14,BH4=الإستمارة!$C$15,BH4=الإستمارة!$C$16,BH4=الإستمارة!$C$17,BH4=الإستمارة!$C$18),VLOOKUP(BH4,الإستمارة!$C$12:$H$19,6,0),VLOOKUP(BH4,الإستمارة!$K$12:$P$19,6,0)),"")</f>
        <v/>
      </c>
      <c r="BI5" s="211" t="e">
        <f>'اختيار المقررات'!Y8</f>
        <v>#N/A</v>
      </c>
      <c r="BJ5" s="212" t="str">
        <f>IFERROR(IF(OR(BJ4=الإستمارة!$C$12,BJ4=الإستمارة!$C$13,BJ4=الإستمارة!$C$14,BJ4=الإستمارة!$C$15,BJ4=الإستمارة!$C$16,BJ4=الإستمارة!$C$17,BJ4=الإستمارة!$C$18),VLOOKUP(BJ4,الإستمارة!$C$12:$H$19,6,0),VLOOKUP(BJ4,الإستمارة!$K$12:$P$19,6,0)),"")</f>
        <v/>
      </c>
      <c r="BK5" s="211" t="e">
        <f>'اختيار المقررات'!Y9</f>
        <v>#N/A</v>
      </c>
      <c r="BL5" s="212" t="str">
        <f>IFERROR(IF(OR(BL4=الإستمارة!$C$12,BL4=الإستمارة!$C$13,BL4=الإستمارة!$C$14,BL4=الإستمارة!$C$15,BL4=الإستمارة!$C$16,BL4=الإستمارة!$C$17,BL4=الإستمارة!$C$18),VLOOKUP(BL4,الإستمارة!$C$12:$H$19,6,0),VLOOKUP(BL4,الإستمارة!$K$12:$P$19,6,0)),"")</f>
        <v/>
      </c>
      <c r="BM5" s="211" t="e">
        <f>'اختيار المقررات'!Y10</f>
        <v>#N/A</v>
      </c>
      <c r="BN5" s="212" t="str">
        <f>IFERROR(IF(OR(BN4=الإستمارة!$C$12,BN4=الإستمارة!$C$13,BN4=الإستمارة!$C$14,BN4=الإستمارة!$C$15,BN4=الإستمارة!$C$16,BN4=الإستمارة!$C$17,BN4=الإستمارة!$C$18),VLOOKUP(BN4,الإستمارة!$C$12:$H$19,6,0),VLOOKUP(BN4,الإستمارة!$K$12:$P$19,6,0)),"")</f>
        <v/>
      </c>
      <c r="BO5" s="215" t="e">
        <f>'اختيار المقررات'!Y11</f>
        <v>#N/A</v>
      </c>
      <c r="BP5" s="210" t="str">
        <f>IFERROR(IF(OR(BP4=الإستمارة!$C$12,BP4=الإستمارة!$C$13,BP4=الإستمارة!$C$14,BP4=الإستمارة!$C$15,BP4=الإستمارة!$C$16,BP4=الإستمارة!$C$17,BP4=الإستمارة!$C$18),VLOOKUP(BP4,الإستمارة!$C$12:$H$19,6,0),VLOOKUP(BP4,الإستمارة!$K$12:$P$19,6,0)),"")</f>
        <v/>
      </c>
      <c r="BQ5" s="211" t="e">
        <f>'اختيار المقررات'!Y12</f>
        <v>#N/A</v>
      </c>
      <c r="BR5" s="212" t="str">
        <f>IFERROR(IF(OR(BR4=الإستمارة!$C$12,BR4=الإستمارة!$C$13,BR4=الإستمارة!$C$14,BR4=الإستمارة!$C$15,BR4=الإستمارة!$C$16,BR4=الإستمارة!$C$17,BR4=الإستمارة!$C$18),VLOOKUP(BR4,الإستمارة!$C$12:$H$19,6,0),VLOOKUP(BR4,الإستمارة!$K$12:$P$19,6,0)),"")</f>
        <v/>
      </c>
      <c r="BS5" s="211" t="e">
        <f>'اختيار المقررات'!AG8</f>
        <v>#N/A</v>
      </c>
      <c r="BT5" s="212" t="str">
        <f>IFERROR(IF(OR(BT4=الإستمارة!$C$12,BT4=الإستمارة!$C$13,BT4=الإستمارة!$C$14,BT4=الإستمارة!$C$15,BT4=الإستمارة!$C$16,BT4=الإستمارة!$C$17,BT4=الإستمارة!$C$18),VLOOKUP(BT4,الإستمارة!$C$12:$H$19,6,0),VLOOKUP(BT4,الإستمارة!$K$12:$P$19,6,0)),"")</f>
        <v/>
      </c>
      <c r="BU5" s="211" t="e">
        <f>'اختيار المقررات'!AG9</f>
        <v>#N/A</v>
      </c>
      <c r="BV5" s="212" t="str">
        <f>IFERROR(IF(OR(BV4=الإستمارة!$C$12,BV4=الإستمارة!$C$13,BV4=الإستمارة!$C$14,BV4=الإستمارة!$C$15,BV4=الإستمارة!$C$16,BV4=الإستمارة!$C$17,BV4=الإستمارة!$C$18),VLOOKUP(BV4,الإستمارة!$C$12:$H$19,6,0),VLOOKUP(BV4,الإستمارة!$K$12:$P$19,6,0)),"")</f>
        <v/>
      </c>
      <c r="BW5" s="211" t="e">
        <f>'اختيار المقررات'!AG10</f>
        <v>#N/A</v>
      </c>
      <c r="BX5" s="212" t="str">
        <f>IFERROR(IF(OR(BX4=الإستمارة!$C$12,BX4=الإستمارة!$C$13,BX4=الإستمارة!$C$14,BX4=الإستمارة!$C$15,BX4=الإستمارة!$C$16,BX4=الإستمارة!$C$17,BX4=الإستمارة!$C$18),VLOOKUP(BX4,الإستمارة!$C$12:$H$19,6,0),VLOOKUP(BX4,الإستمارة!$K$12:$P$19,6,0)),"")</f>
        <v/>
      </c>
      <c r="BY5" s="211" t="e">
        <f>'اختيار المقررات'!AG11</f>
        <v>#N/A</v>
      </c>
      <c r="BZ5" s="212" t="str">
        <f>IFERROR(IF(OR(BZ4=الإستمارة!$C$12,BZ4=الإستمارة!$C$13,BZ4=الإستمارة!$C$14,BZ4=الإستمارة!$C$15,BZ4=الإستمارة!$C$16,BZ4=الإستمارة!$C$17,BZ4=الإستمارة!$C$18),VLOOKUP(BZ4,الإستمارة!$C$12:$H$19,6,0),VLOOKUP(BZ4,الإستمارة!$K$12:$P$19,6,0)),"")</f>
        <v/>
      </c>
      <c r="CA5" s="213" t="e">
        <f>'اختيار المقررات'!AG12</f>
        <v>#N/A</v>
      </c>
      <c r="CB5" s="214" t="str">
        <f>IFERROR(IF(OR(CB4=الإستمارة!$C$12,CB4=الإستمارة!$C$13,CB4=الإستمارة!$C$14,CB4=الإستمارة!$C$15,CB4=الإستمارة!$C$16,CB4=الإستمارة!$C$17,CB4=الإستمارة!$C$18),VLOOKUP(CB4,الإستمارة!$C$12:$H$19,6,0),VLOOKUP(CB4,الإستمارة!$K$12:$P$19,6,0)),"")</f>
        <v/>
      </c>
      <c r="CC5" s="211" t="e">
        <f>'اختيار المقررات'!Y15</f>
        <v>#N/A</v>
      </c>
      <c r="CD5" s="212" t="str">
        <f>IFERROR(IF(OR(CD4=الإستمارة!$C$12,CD4=الإستمارة!$C$13,CD4=الإستمارة!$C$14,CD4=الإستمارة!$C$15,CD4=الإستمارة!$C$16,CD4=الإستمارة!$C$17,CD4=الإستمارة!$C$18),VLOOKUP(CD4,الإستمارة!$C$12:$H$19,6,0),VLOOKUP(CD4,الإستمارة!$K$12:$P$19,6,0)),"")</f>
        <v/>
      </c>
      <c r="CE5" s="211" t="e">
        <f>'اختيار المقررات'!Y16</f>
        <v>#N/A</v>
      </c>
      <c r="CF5" s="212" t="str">
        <f>IFERROR(IF(OR(CF4=الإستمارة!$C$12,CF4=الإستمارة!$C$13,CF4=الإستمارة!$C$14,CF4=الإستمارة!$C$15,CF4=الإستمارة!$C$16,CF4=الإستمارة!$C$17,CF4=الإستمارة!$C$18),VLOOKUP(CF4,الإستمارة!$C$12:$H$19,6,0),VLOOKUP(CF4,الإستمارة!$K$12:$P$19,6,0)),"")</f>
        <v/>
      </c>
      <c r="CG5" s="211" t="e">
        <f>'اختيار المقررات'!Y17</f>
        <v>#N/A</v>
      </c>
      <c r="CH5" s="212" t="str">
        <f>IFERROR(IF(OR(CH4=الإستمارة!$C$12,CH4=الإستمارة!$C$13,CH4=الإستمارة!$C$14,CH4=الإستمارة!$C$15,CH4=الإستمارة!$C$16,CH4=الإستمارة!$C$17,CH4=الإستمارة!$C$18),VLOOKUP(CH4,الإستمارة!$C$12:$H$19,6,0),VLOOKUP(CH4,الإستمارة!$K$12:$P$19,6,0)),"")</f>
        <v/>
      </c>
      <c r="CI5" s="211" t="e">
        <f>'اختيار المقررات'!Y18</f>
        <v>#N/A</v>
      </c>
      <c r="CJ5" s="212" t="str">
        <f>IFERROR(IF(OR(CJ4=الإستمارة!$C$12,CJ4=الإستمارة!$C$13,CJ4=الإستمارة!$C$14,CJ4=الإستمارة!$C$15,CJ4=الإستمارة!$C$16,CJ4=الإستمارة!$C$17,CJ4=الإستمارة!$C$18),VLOOKUP(CJ4,الإستمارة!$C$12:$H$19,6,0),VLOOKUP(CJ4,الإستمارة!$K$12:$P$19,6,0)),"")</f>
        <v/>
      </c>
      <c r="CK5" s="211" t="e">
        <f>'اختيار المقررات'!Y19</f>
        <v>#N/A</v>
      </c>
      <c r="CL5" s="212" t="str">
        <f>IFERROR(IF(OR(CL4=الإستمارة!$C$12,CL4=الإستمارة!$C$13,CL4=الإستمارة!$C$14,CL4=الإستمارة!$C$15,CL4=الإستمارة!$C$16,CL4=الإستمارة!$C$17,CL4=الإستمارة!$C$18),VLOOKUP(CL4,الإستمارة!$C$12:$H$19,6,0),VLOOKUP(CL4,الإستمارة!$K$12:$P$19,6,0)),"")</f>
        <v/>
      </c>
      <c r="CM5" s="215" t="e">
        <f>'اختيار المقررات'!AG15</f>
        <v>#N/A</v>
      </c>
      <c r="CN5" s="210" t="str">
        <f>IFERROR(IF(OR(CN4=الإستمارة!$C$12,CN4=الإستمارة!$C$13,CN4=الإستمارة!$C$14,CN4=الإستمارة!$C$15,CN4=الإستمارة!$C$16,CN4=الإستمارة!$C$17,CN4=الإستمارة!$C$18),VLOOKUP(CN4,الإستمارة!$C$12:$H$19,6,0),VLOOKUP(CN4,الإستمارة!$K$12:$P$19,6,0)),"")</f>
        <v/>
      </c>
      <c r="CO5" s="211" t="e">
        <f>'اختيار المقررات'!AG16</f>
        <v>#N/A</v>
      </c>
      <c r="CP5" s="212" t="str">
        <f>IFERROR(IF(OR(CP4=الإستمارة!$C$12,CP4=الإستمارة!$C$13,CP4=الإستمارة!$C$14,CP4=الإستمارة!$C$15,CP4=الإستمارة!$C$16,CP4=الإستمارة!$C$17,CP4=الإستمارة!$C$18),VLOOKUP(CP4,الإستمارة!$C$12:$H$19,6,0),VLOOKUP(CP4,الإستمارة!$K$12:$P$19,6,0)),"")</f>
        <v/>
      </c>
      <c r="CQ5" s="211" t="e">
        <f>'اختيار المقررات'!AG17</f>
        <v>#N/A</v>
      </c>
      <c r="CR5" s="212" t="str">
        <f>IFERROR(IF(OR(CR4=الإستمارة!$C$12,CR4=الإستمارة!$C$13,CR4=الإستمارة!$C$14,CR4=الإستمارة!$C$15,CR4=الإستمارة!$C$16,CR4=الإستمارة!$C$17,CR4=الإستمارة!$C$18),VLOOKUP(CR4,الإستمارة!$C$12:$H$19,6,0),VLOOKUP(CR4,الإستمارة!$K$12:$P$19,6,0)),"")</f>
        <v/>
      </c>
      <c r="CS5" s="211" t="e">
        <f>'اختيار المقررات'!AG18</f>
        <v>#N/A</v>
      </c>
      <c r="CT5" s="212" t="str">
        <f>IFERROR(IF(OR(CT4=الإستمارة!$C$12,CT4=الإستمارة!$C$13,CT4=الإستمارة!$C$14,CT4=الإستمارة!$C$15,CT4=الإستمارة!$C$16,CT4=الإستمارة!$C$17,CT4=الإستمارة!$C$18),VLOOKUP(CT4,الإستمارة!$C$12:$H$19,6,0),VLOOKUP(CT4,الإستمارة!$K$12:$P$19,6,0)),"")</f>
        <v/>
      </c>
      <c r="CU5" s="211" t="e">
        <f>'اختيار المقررات'!AG19</f>
        <v>#N/A</v>
      </c>
      <c r="CV5" s="216" t="e">
        <f>'اختيار المقررات'!Q5</f>
        <v>#N/A</v>
      </c>
      <c r="CW5" s="217" t="e">
        <f>'اختيار المقررات'!W5</f>
        <v>#N/A</v>
      </c>
      <c r="CX5" s="218" t="e">
        <f>'اختيار المقررات'!AB5</f>
        <v>#N/A</v>
      </c>
      <c r="CY5" s="219">
        <f>'اختيار المقررات'!F5</f>
        <v>0</v>
      </c>
      <c r="CZ5" s="220" t="e">
        <f>'اختيار المقررات'!N27</f>
        <v>#N/A</v>
      </c>
      <c r="DA5" s="221" t="e">
        <f>'اختيار المقررات'!N25</f>
        <v>#N/A</v>
      </c>
      <c r="DB5" s="221" t="e">
        <f>'اختيار المقررات'!N26</f>
        <v>#N/A</v>
      </c>
      <c r="DC5" s="221" t="e">
        <f>'اختيار المقررات'!N28</f>
        <v>#N/A</v>
      </c>
      <c r="DD5" s="222" t="e">
        <f>'اختيار المقررات'!N29</f>
        <v>#N/A</v>
      </c>
      <c r="DE5" s="221" t="str">
        <f>'اختيار المقررات'!V28</f>
        <v>لا</v>
      </c>
      <c r="DF5" s="221" t="e">
        <f>'اختيار المقررات'!V29</f>
        <v>#N/A</v>
      </c>
      <c r="DG5" s="221" t="e">
        <f>'اختيار المقررات'!AC29</f>
        <v>#N/A</v>
      </c>
      <c r="DH5" s="216">
        <f>'اختيار المقررات'!AD25</f>
        <v>0</v>
      </c>
      <c r="DI5" s="223">
        <f>'اختيار المقررات'!AD26</f>
        <v>0</v>
      </c>
      <c r="DJ5" s="221" t="e">
        <f>'اختيار المقررات'!AD27</f>
        <v>#N/A</v>
      </c>
      <c r="DK5" s="224" t="e">
        <f>SUM(DH5:DJ5)</f>
        <v>#N/A</v>
      </c>
      <c r="DL5" s="216" t="e">
        <f>'اختيار المقررات'!AB2</f>
        <v>#N/A</v>
      </c>
      <c r="DM5" s="217" t="e">
        <f>'اختيار المقررات'!W2</f>
        <v>#N/A</v>
      </c>
      <c r="DN5" s="217" t="e">
        <f>'اختيار المقررات'!Q2</f>
        <v>#N/A</v>
      </c>
      <c r="DO5" s="224" t="e">
        <f>'اختيار المقررات'!L2</f>
        <v>#N/A</v>
      </c>
      <c r="DP5" s="225" t="str">
        <f>'اختيار المقررات'!C26</f>
        <v/>
      </c>
      <c r="DQ5" s="225" t="str">
        <f>'اختيار المقررات'!C27</f>
        <v/>
      </c>
      <c r="DR5" s="225" t="str">
        <f>'اختيار المقررات'!C28</f>
        <v/>
      </c>
      <c r="DS5" s="225" t="str">
        <f>'اختيار المقررات'!C29</f>
        <v/>
      </c>
      <c r="DT5" s="225" t="str">
        <f>'اختيار المقررات'!C30</f>
        <v/>
      </c>
      <c r="DU5" s="225" t="str">
        <f>'اختيار المقررات'!C31</f>
        <v/>
      </c>
      <c r="DV5" s="225" t="e">
        <f>'اختيار المقررات'!Y28</f>
        <v>#N/A</v>
      </c>
    </row>
  </sheetData>
  <sheetProtection algorithmName="SHA-512" hashValue="zsHCQw5cys/S3ukinKg7FslFizvgXNk3iV0JHkwWuAaz+FxbW6ZLCjegjMTz9Dcsk4VjktpeaRYO9HSEQJ8ztA==" saltValue="Vg3rnSbTe/Bc3OStBYeWVA==" spinCount="100000" sheet="1" objects="1" scenarios="1"/>
  <mergeCells count="132">
    <mergeCell ref="CV1:CX2"/>
    <mergeCell ref="CY1:CY2"/>
    <mergeCell ref="CZ1:DG2"/>
    <mergeCell ref="DH1:DK2"/>
    <mergeCell ref="DG3:DG4"/>
    <mergeCell ref="CB1:CU1"/>
    <mergeCell ref="DL1:DO2"/>
    <mergeCell ref="CL3:CM3"/>
    <mergeCell ref="CN3:CO3"/>
    <mergeCell ref="CP3:CQ3"/>
    <mergeCell ref="CR3:CS3"/>
    <mergeCell ref="CT3:CU3"/>
    <mergeCell ref="DO3:DO4"/>
    <mergeCell ref="DI3:DI4"/>
    <mergeCell ref="DJ3:DJ4"/>
    <mergeCell ref="DK3:DK4"/>
    <mergeCell ref="DL3:DL4"/>
    <mergeCell ref="DM3:DM4"/>
    <mergeCell ref="DN3:DN4"/>
    <mergeCell ref="CT4:CU4"/>
    <mergeCell ref="DH3:DH4"/>
    <mergeCell ref="AH3:AI3"/>
    <mergeCell ref="AJ3:AK3"/>
    <mergeCell ref="AL3:AM3"/>
    <mergeCell ref="AN3:AO3"/>
    <mergeCell ref="CV3:CV4"/>
    <mergeCell ref="DF3:DF4"/>
    <mergeCell ref="CR4:CS4"/>
    <mergeCell ref="CB3:CC3"/>
    <mergeCell ref="CD3:CE3"/>
    <mergeCell ref="CJ4:CK4"/>
    <mergeCell ref="CL4:CM4"/>
    <mergeCell ref="CY3:CY4"/>
    <mergeCell ref="CZ3:CZ4"/>
    <mergeCell ref="DA3:DA4"/>
    <mergeCell ref="DB3:DB4"/>
    <mergeCell ref="DD3:DD4"/>
    <mergeCell ref="DE3:DE4"/>
    <mergeCell ref="DC3:DC4"/>
    <mergeCell ref="CW3:CW4"/>
    <mergeCell ref="CX3:CX4"/>
    <mergeCell ref="CB4:CC4"/>
    <mergeCell ref="CD4:CE4"/>
    <mergeCell ref="AX4:AY4"/>
    <mergeCell ref="CH4:CI4"/>
    <mergeCell ref="AN1:BG1"/>
    <mergeCell ref="AN2:AW2"/>
    <mergeCell ref="AX2:BG2"/>
    <mergeCell ref="BR2:CA2"/>
    <mergeCell ref="CB2:CK2"/>
    <mergeCell ref="CL2:CU2"/>
    <mergeCell ref="BH1:CA1"/>
    <mergeCell ref="AP3:AQ3"/>
    <mergeCell ref="CF3:CG3"/>
    <mergeCell ref="CH3:CI3"/>
    <mergeCell ref="CJ3:CK3"/>
    <mergeCell ref="BL3:BM3"/>
    <mergeCell ref="BN3:BO3"/>
    <mergeCell ref="BP3:BQ3"/>
    <mergeCell ref="BR3:BS3"/>
    <mergeCell ref="BT3:BU3"/>
    <mergeCell ref="AZ3:BA3"/>
    <mergeCell ref="AZ4:BA4"/>
    <mergeCell ref="BB4:BC4"/>
    <mergeCell ref="BD4:BE4"/>
    <mergeCell ref="BL4:BM4"/>
    <mergeCell ref="BX4:BY4"/>
    <mergeCell ref="BZ4:CA4"/>
    <mergeCell ref="BN4:BO4"/>
    <mergeCell ref="AX3:AY3"/>
    <mergeCell ref="BH3:BI3"/>
    <mergeCell ref="BJ3:BK3"/>
    <mergeCell ref="BP4:BQ4"/>
    <mergeCell ref="BR4:BS4"/>
    <mergeCell ref="BV4:BW4"/>
    <mergeCell ref="M1:M4"/>
    <mergeCell ref="A1:A2"/>
    <mergeCell ref="B1:B2"/>
    <mergeCell ref="C1:J2"/>
    <mergeCell ref="K1:K4"/>
    <mergeCell ref="L1:L4"/>
    <mergeCell ref="N1:N4"/>
    <mergeCell ref="O1:O4"/>
    <mergeCell ref="P1:R2"/>
    <mergeCell ref="S1:S4"/>
    <mergeCell ref="T1:AM1"/>
    <mergeCell ref="T2:AC2"/>
    <mergeCell ref="AD2:AM2"/>
    <mergeCell ref="X4:Y4"/>
    <mergeCell ref="BH2:BQ2"/>
    <mergeCell ref="P3:P4"/>
    <mergeCell ref="Z4:AA4"/>
    <mergeCell ref="AB4:AC4"/>
    <mergeCell ref="AD4:AE4"/>
    <mergeCell ref="Q3:Q4"/>
    <mergeCell ref="R3:R4"/>
    <mergeCell ref="T4:U4"/>
    <mergeCell ref="V4:W4"/>
    <mergeCell ref="T3:U3"/>
    <mergeCell ref="V3:W3"/>
    <mergeCell ref="BF4:BG4"/>
    <mergeCell ref="BH4:BI4"/>
    <mergeCell ref="BJ4:BK4"/>
    <mergeCell ref="AF4:AG4"/>
    <mergeCell ref="AH4:AI4"/>
    <mergeCell ref="AJ4:AK4"/>
    <mergeCell ref="AL4:AM4"/>
    <mergeCell ref="AN4:AO4"/>
    <mergeCell ref="DP3:DU4"/>
    <mergeCell ref="DV3:DV4"/>
    <mergeCell ref="AP4:AQ4"/>
    <mergeCell ref="X3:Y3"/>
    <mergeCell ref="Z3:AA3"/>
    <mergeCell ref="AB3:AC3"/>
    <mergeCell ref="AD3:AE3"/>
    <mergeCell ref="AF3:AG3"/>
    <mergeCell ref="AR3:AS3"/>
    <mergeCell ref="AT3:AU3"/>
    <mergeCell ref="AV3:AW3"/>
    <mergeCell ref="AV4:AW4"/>
    <mergeCell ref="AR4:AS4"/>
    <mergeCell ref="AT4:AU4"/>
    <mergeCell ref="CN4:CO4"/>
    <mergeCell ref="CP4:CQ4"/>
    <mergeCell ref="BV3:BW3"/>
    <mergeCell ref="BX3:BY3"/>
    <mergeCell ref="BZ3:CA3"/>
    <mergeCell ref="BB3:BC3"/>
    <mergeCell ref="BD3:BE3"/>
    <mergeCell ref="BF3:BG3"/>
    <mergeCell ref="BT4:BU4"/>
    <mergeCell ref="CF4:CG4"/>
  </mergeCells>
  <conditionalFormatting sqref="A5">
    <cfRule type="duplicateValues" dxfId="20" priority="1"/>
  </conditionalFormatting>
  <conditionalFormatting sqref="A5">
    <cfRule type="duplicateValues" dxfId="19" priority="2"/>
  </conditionalFormatting>
  <hyperlinks>
    <hyperlink ref="B1:B2" r:id="rId1" location="'السجل العام'!A1" display="سجل المسجلين دراسات دوليه ودبلوماسيه.xlsm - 'السجل العام'!A1"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ورقة5"/>
  <dimension ref="A1:AD5212"/>
  <sheetViews>
    <sheetView rightToLeft="1" workbookViewId="0">
      <pane xSplit="1" ySplit="2" topLeftCell="B817" activePane="bottomRight" state="frozen"/>
      <selection pane="topRight" activeCell="B1" sqref="B1"/>
      <selection pane="bottomLeft" activeCell="A2" sqref="A2"/>
      <selection pane="bottomRight" sqref="A1:XFD1048576"/>
    </sheetView>
  </sheetViews>
  <sheetFormatPr defaultColWidth="9" defaultRowHeight="14.25" x14ac:dyDescent="0.2"/>
  <cols>
    <col min="1" max="1" width="7" style="227" bestFit="1" customWidth="1"/>
    <col min="2" max="2" width="22.5" style="227" bestFit="1" customWidth="1"/>
    <col min="3" max="3" width="13.25" style="227" bestFit="1" customWidth="1"/>
    <col min="4" max="4" width="20.625" style="227" bestFit="1" customWidth="1"/>
    <col min="5" max="5" width="7.75" style="227" bestFit="1" customWidth="1"/>
    <col min="6" max="6" width="11.375" style="228" bestFit="1" customWidth="1"/>
    <col min="7" max="7" width="19.625" style="227" bestFit="1" customWidth="1"/>
    <col min="8" max="8" width="13.625" style="227" bestFit="1" customWidth="1"/>
    <col min="9" max="9" width="9.625" style="227" bestFit="1" customWidth="1"/>
    <col min="10" max="10" width="10.5" style="227" bestFit="1" customWidth="1"/>
    <col min="11" max="11" width="11.125" style="227" bestFit="1" customWidth="1"/>
    <col min="12" max="12" width="13.25" style="227" bestFit="1" customWidth="1"/>
    <col min="13" max="13" width="9.5" style="227" bestFit="1" customWidth="1"/>
    <col min="14" max="14" width="13.375" style="227" bestFit="1" customWidth="1"/>
    <col min="15" max="15" width="14.625" style="227" bestFit="1" customWidth="1"/>
    <col min="16" max="16" width="11.75" style="227" bestFit="1" customWidth="1"/>
    <col min="17" max="17" width="12.25" style="227" bestFit="1" customWidth="1"/>
    <col min="18" max="23" width="18.5" style="227" bestFit="1" customWidth="1"/>
    <col min="24" max="24" width="40.25" style="227" bestFit="1" customWidth="1"/>
    <col min="25" max="25" width="39.75" style="227" bestFit="1" customWidth="1"/>
    <col min="26" max="26" width="22.5" style="227" bestFit="1" customWidth="1"/>
    <col min="27" max="27" width="21" style="227" bestFit="1" customWidth="1"/>
    <col min="28" max="28" width="23.125" style="227" bestFit="1" customWidth="1"/>
    <col min="29" max="29" width="7.875" style="227" bestFit="1" customWidth="1"/>
    <col min="30" max="16384" width="9" style="227"/>
  </cols>
  <sheetData>
    <row r="1" spans="1:30" x14ac:dyDescent="0.2">
      <c r="A1" s="227">
        <v>1</v>
      </c>
      <c r="B1" s="227">
        <v>2</v>
      </c>
      <c r="C1" s="227">
        <v>3</v>
      </c>
      <c r="D1" s="227">
        <v>4</v>
      </c>
      <c r="E1" s="227">
        <v>5</v>
      </c>
      <c r="F1" s="228">
        <v>6</v>
      </c>
      <c r="G1" s="227">
        <v>7</v>
      </c>
      <c r="H1" s="227">
        <v>8</v>
      </c>
      <c r="I1" s="227">
        <v>9</v>
      </c>
      <c r="J1" s="227">
        <v>10</v>
      </c>
      <c r="K1" s="227">
        <v>11</v>
      </c>
      <c r="L1" s="227">
        <v>12</v>
      </c>
      <c r="M1" s="227">
        <v>13</v>
      </c>
      <c r="N1" s="227">
        <v>14</v>
      </c>
      <c r="O1" s="227">
        <v>15</v>
      </c>
      <c r="P1" s="227">
        <v>16</v>
      </c>
      <c r="Q1" s="227">
        <v>17</v>
      </c>
      <c r="R1" s="227">
        <v>18</v>
      </c>
      <c r="S1" s="227">
        <v>19</v>
      </c>
      <c r="T1" s="227">
        <v>20</v>
      </c>
      <c r="U1" s="227">
        <v>21</v>
      </c>
      <c r="V1" s="227">
        <v>22</v>
      </c>
      <c r="W1" s="227">
        <v>23</v>
      </c>
      <c r="X1" s="227">
        <v>24</v>
      </c>
      <c r="Y1" s="227">
        <v>25</v>
      </c>
      <c r="Z1" s="227">
        <v>26</v>
      </c>
      <c r="AA1" s="227">
        <v>27</v>
      </c>
      <c r="AB1" s="227">
        <v>28</v>
      </c>
      <c r="AC1" s="227">
        <v>29</v>
      </c>
      <c r="AD1" s="227">
        <v>30</v>
      </c>
    </row>
    <row r="2" spans="1:30" ht="33.75" customHeight="1" x14ac:dyDescent="0.2">
      <c r="A2" s="227" t="s">
        <v>993</v>
      </c>
      <c r="B2" s="227" t="s">
        <v>56</v>
      </c>
      <c r="C2" s="227" t="s">
        <v>49</v>
      </c>
      <c r="D2" s="227" t="s">
        <v>50</v>
      </c>
      <c r="E2" s="227" t="s">
        <v>11</v>
      </c>
      <c r="F2" s="228" t="s">
        <v>51</v>
      </c>
      <c r="G2" s="227" t="s">
        <v>6</v>
      </c>
      <c r="H2" s="227" t="s">
        <v>10</v>
      </c>
      <c r="I2" s="227" t="s">
        <v>9</v>
      </c>
      <c r="J2" s="227" t="s">
        <v>12</v>
      </c>
      <c r="K2" s="227" t="s">
        <v>53</v>
      </c>
      <c r="L2" s="227" t="s">
        <v>54</v>
      </c>
      <c r="M2" s="227" t="s">
        <v>57</v>
      </c>
      <c r="N2" s="227" t="s">
        <v>59</v>
      </c>
      <c r="O2" s="227" t="s">
        <v>60</v>
      </c>
      <c r="P2" s="227" t="s">
        <v>44</v>
      </c>
      <c r="Q2" s="227" t="s">
        <v>207</v>
      </c>
      <c r="R2" s="227" t="s">
        <v>542</v>
      </c>
      <c r="S2" s="227" t="s">
        <v>543</v>
      </c>
      <c r="T2" s="229" t="s">
        <v>544</v>
      </c>
      <c r="U2" s="227" t="s">
        <v>621</v>
      </c>
      <c r="V2" s="227" t="s">
        <v>629</v>
      </c>
      <c r="W2" s="227" t="s">
        <v>2808</v>
      </c>
      <c r="Y2" s="230" t="s">
        <v>337</v>
      </c>
      <c r="Z2" s="230" t="s">
        <v>338</v>
      </c>
      <c r="AA2" s="230" t="s">
        <v>339</v>
      </c>
      <c r="AB2" s="230" t="s">
        <v>340</v>
      </c>
    </row>
    <row r="3" spans="1:30" x14ac:dyDescent="0.2">
      <c r="A3" s="227">
        <v>209803</v>
      </c>
      <c r="B3" s="227" t="s">
        <v>879</v>
      </c>
      <c r="C3" s="227" t="s">
        <v>83</v>
      </c>
      <c r="D3" s="227" t="s">
        <v>880</v>
      </c>
      <c r="E3" s="227" t="s">
        <v>356</v>
      </c>
      <c r="F3" s="228">
        <v>23012</v>
      </c>
      <c r="G3" s="227" t="s">
        <v>690</v>
      </c>
      <c r="H3" s="227" t="s">
        <v>357</v>
      </c>
      <c r="I3" s="227" t="s">
        <v>429</v>
      </c>
      <c r="J3" s="227" t="s">
        <v>358</v>
      </c>
      <c r="K3" s="227">
        <v>2011</v>
      </c>
      <c r="L3" s="227" t="s">
        <v>334</v>
      </c>
      <c r="N3" s="227">
        <v>425</v>
      </c>
      <c r="O3" s="228">
        <v>44615</v>
      </c>
      <c r="P3" s="227">
        <v>33000</v>
      </c>
      <c r="T3" s="229"/>
      <c r="Y3" s="227" t="s">
        <v>2910</v>
      </c>
      <c r="Z3" s="227" t="s">
        <v>2911</v>
      </c>
      <c r="AA3" s="227" t="s">
        <v>2912</v>
      </c>
      <c r="AB3" s="227" t="s">
        <v>2820</v>
      </c>
    </row>
    <row r="4" spans="1:30" x14ac:dyDescent="0.2">
      <c r="A4" s="227">
        <v>211710</v>
      </c>
      <c r="B4" s="227" t="s">
        <v>732</v>
      </c>
      <c r="C4" s="227" t="s">
        <v>495</v>
      </c>
      <c r="D4" s="227" t="s">
        <v>240</v>
      </c>
      <c r="E4" s="227" t="s">
        <v>356</v>
      </c>
      <c r="F4" s="228">
        <v>30480</v>
      </c>
      <c r="G4" s="227" t="s">
        <v>342</v>
      </c>
      <c r="H4" s="227" t="s">
        <v>357</v>
      </c>
      <c r="I4" s="227" t="s">
        <v>429</v>
      </c>
      <c r="J4" s="227" t="s">
        <v>358</v>
      </c>
      <c r="K4" s="227">
        <v>2004</v>
      </c>
      <c r="L4" s="227" t="s">
        <v>342</v>
      </c>
      <c r="T4" s="229"/>
      <c r="Y4" s="227" t="s">
        <v>3053</v>
      </c>
      <c r="Z4" s="227" t="s">
        <v>3054</v>
      </c>
      <c r="AA4" s="227" t="s">
        <v>3055</v>
      </c>
      <c r="AB4" s="227" t="s">
        <v>3023</v>
      </c>
    </row>
    <row r="5" spans="1:30" x14ac:dyDescent="0.2">
      <c r="A5" s="227">
        <v>215766</v>
      </c>
      <c r="B5" s="227" t="s">
        <v>703</v>
      </c>
      <c r="C5" s="227" t="s">
        <v>400</v>
      </c>
      <c r="D5" s="227" t="s">
        <v>923</v>
      </c>
      <c r="E5" s="227" t="s">
        <v>356</v>
      </c>
      <c r="F5" s="228">
        <v>31784</v>
      </c>
      <c r="G5" s="227" t="s">
        <v>924</v>
      </c>
      <c r="H5" s="227" t="s">
        <v>357</v>
      </c>
      <c r="I5" s="227" t="s">
        <v>429</v>
      </c>
      <c r="J5" s="227" t="s">
        <v>358</v>
      </c>
      <c r="K5" s="227">
        <v>2013</v>
      </c>
      <c r="L5" s="227" t="s">
        <v>336</v>
      </c>
      <c r="T5" s="229"/>
      <c r="Y5" s="227" t="s">
        <v>3901</v>
      </c>
      <c r="Z5" s="227" t="s">
        <v>3902</v>
      </c>
      <c r="AA5" s="227" t="s">
        <v>3903</v>
      </c>
      <c r="AB5" s="227" t="s">
        <v>2971</v>
      </c>
    </row>
    <row r="6" spans="1:30" x14ac:dyDescent="0.2">
      <c r="A6" s="227">
        <v>214717</v>
      </c>
      <c r="B6" s="227" t="s">
        <v>892</v>
      </c>
      <c r="C6" s="227" t="s">
        <v>103</v>
      </c>
      <c r="D6" s="227" t="s">
        <v>893</v>
      </c>
      <c r="E6" s="227" t="s">
        <v>356</v>
      </c>
      <c r="F6" s="228">
        <v>31955</v>
      </c>
      <c r="G6" s="227" t="s">
        <v>894</v>
      </c>
      <c r="H6" s="227" t="s">
        <v>357</v>
      </c>
      <c r="I6" s="227" t="s">
        <v>429</v>
      </c>
      <c r="J6" s="227" t="s">
        <v>335</v>
      </c>
      <c r="K6" s="227">
        <v>2005</v>
      </c>
      <c r="L6" s="227" t="s">
        <v>334</v>
      </c>
      <c r="T6" s="229"/>
      <c r="Y6" s="227" t="s">
        <v>3548</v>
      </c>
      <c r="Z6" s="227" t="s">
        <v>3163</v>
      </c>
      <c r="AA6" s="227" t="s">
        <v>3549</v>
      </c>
      <c r="AB6" s="227" t="s">
        <v>2964</v>
      </c>
    </row>
    <row r="7" spans="1:30" x14ac:dyDescent="0.2">
      <c r="A7" s="227">
        <v>214838</v>
      </c>
      <c r="B7" s="227" t="s">
        <v>767</v>
      </c>
      <c r="C7" s="227" t="s">
        <v>135</v>
      </c>
      <c r="D7" s="227" t="s">
        <v>505</v>
      </c>
      <c r="E7" s="227" t="s">
        <v>356</v>
      </c>
      <c r="F7" s="228">
        <v>32509</v>
      </c>
      <c r="G7" s="227" t="s">
        <v>334</v>
      </c>
      <c r="H7" s="227" t="s">
        <v>357</v>
      </c>
      <c r="I7" s="227" t="s">
        <v>429</v>
      </c>
      <c r="J7" s="227" t="s">
        <v>358</v>
      </c>
      <c r="K7" s="227">
        <v>2007</v>
      </c>
      <c r="L7" s="227" t="s">
        <v>334</v>
      </c>
      <c r="T7" s="229"/>
      <c r="Y7" s="227" t="s">
        <v>3574</v>
      </c>
      <c r="Z7" s="227" t="s">
        <v>3575</v>
      </c>
      <c r="AA7" s="227" t="s">
        <v>3576</v>
      </c>
      <c r="AB7" s="227" t="s">
        <v>2867</v>
      </c>
    </row>
    <row r="8" spans="1:30" x14ac:dyDescent="0.2">
      <c r="A8" s="227">
        <v>216317</v>
      </c>
      <c r="B8" s="227" t="s">
        <v>687</v>
      </c>
      <c r="C8" s="227" t="s">
        <v>76</v>
      </c>
      <c r="D8" s="227" t="s">
        <v>958</v>
      </c>
      <c r="E8" s="227" t="s">
        <v>356</v>
      </c>
      <c r="F8" s="228">
        <v>32679</v>
      </c>
      <c r="G8" s="227" t="s">
        <v>959</v>
      </c>
      <c r="H8" s="227" t="s">
        <v>357</v>
      </c>
      <c r="I8" s="227" t="s">
        <v>429</v>
      </c>
      <c r="J8" s="227" t="s">
        <v>335</v>
      </c>
      <c r="K8" s="227">
        <v>2012</v>
      </c>
      <c r="L8" s="227" t="s">
        <v>352</v>
      </c>
      <c r="T8" s="229"/>
      <c r="Y8" s="227" t="s">
        <v>4211</v>
      </c>
      <c r="Z8" s="227" t="s">
        <v>3216</v>
      </c>
      <c r="AA8" s="227" t="s">
        <v>4212</v>
      </c>
      <c r="AB8" s="227" t="s">
        <v>2849</v>
      </c>
    </row>
    <row r="9" spans="1:30" x14ac:dyDescent="0.2">
      <c r="A9" s="227">
        <v>216126</v>
      </c>
      <c r="B9" s="227" t="s">
        <v>770</v>
      </c>
      <c r="C9" s="227" t="s">
        <v>405</v>
      </c>
      <c r="D9" s="227" t="s">
        <v>214</v>
      </c>
      <c r="E9" s="227" t="s">
        <v>356</v>
      </c>
      <c r="F9" s="228">
        <v>32747</v>
      </c>
      <c r="G9" s="227" t="s">
        <v>361</v>
      </c>
      <c r="H9" s="227" t="s">
        <v>357</v>
      </c>
      <c r="I9" s="227" t="s">
        <v>429</v>
      </c>
      <c r="J9" s="227" t="s">
        <v>358</v>
      </c>
      <c r="K9" s="227">
        <v>2017</v>
      </c>
      <c r="L9" s="227" t="s">
        <v>334</v>
      </c>
      <c r="T9" s="229"/>
      <c r="Y9" s="227" t="s">
        <v>4080</v>
      </c>
      <c r="Z9" s="227" t="s">
        <v>4081</v>
      </c>
      <c r="AA9" s="227" t="s">
        <v>2980</v>
      </c>
      <c r="AB9" s="227" t="s">
        <v>2917</v>
      </c>
    </row>
    <row r="10" spans="1:30" x14ac:dyDescent="0.2">
      <c r="A10" s="227">
        <v>216238</v>
      </c>
      <c r="B10" s="227" t="s">
        <v>949</v>
      </c>
      <c r="C10" s="227" t="s">
        <v>514</v>
      </c>
      <c r="D10" s="227" t="s">
        <v>950</v>
      </c>
      <c r="E10" s="227" t="s">
        <v>356</v>
      </c>
      <c r="F10" s="228">
        <v>32828</v>
      </c>
      <c r="G10" s="227" t="s">
        <v>951</v>
      </c>
      <c r="H10" s="227" t="s">
        <v>357</v>
      </c>
      <c r="I10" s="227" t="s">
        <v>429</v>
      </c>
      <c r="J10" s="227" t="s">
        <v>358</v>
      </c>
      <c r="K10" s="227">
        <v>2007</v>
      </c>
      <c r="L10" s="227" t="s">
        <v>351</v>
      </c>
      <c r="T10" s="229"/>
      <c r="Y10" s="227" t="s">
        <v>4148</v>
      </c>
      <c r="Z10" s="227" t="s">
        <v>3535</v>
      </c>
      <c r="AA10" s="227" t="s">
        <v>3287</v>
      </c>
      <c r="AB10" s="227" t="s">
        <v>4149</v>
      </c>
    </row>
    <row r="11" spans="1:30" x14ac:dyDescent="0.2">
      <c r="A11" s="227">
        <v>216530</v>
      </c>
      <c r="B11" s="227" t="s">
        <v>720</v>
      </c>
      <c r="C11" s="227" t="s">
        <v>65</v>
      </c>
      <c r="D11" s="227" t="s">
        <v>980</v>
      </c>
      <c r="E11" s="227" t="s">
        <v>356</v>
      </c>
      <c r="F11" s="228">
        <v>33239</v>
      </c>
      <c r="G11" s="227" t="s">
        <v>912</v>
      </c>
      <c r="H11" s="227" t="s">
        <v>357</v>
      </c>
      <c r="I11" s="227" t="s">
        <v>429</v>
      </c>
      <c r="T11" s="229"/>
    </row>
    <row r="12" spans="1:30" x14ac:dyDescent="0.2">
      <c r="A12" s="227">
        <v>216583</v>
      </c>
      <c r="B12" s="227" t="s">
        <v>728</v>
      </c>
      <c r="C12" s="227" t="s">
        <v>113</v>
      </c>
      <c r="D12" s="227" t="s">
        <v>988</v>
      </c>
      <c r="E12" s="227" t="s">
        <v>356</v>
      </c>
      <c r="F12" s="228">
        <v>33353</v>
      </c>
      <c r="G12" s="227" t="s">
        <v>989</v>
      </c>
      <c r="H12" s="227" t="s">
        <v>357</v>
      </c>
      <c r="I12" s="227" t="s">
        <v>429</v>
      </c>
      <c r="T12" s="229"/>
    </row>
    <row r="13" spans="1:30" x14ac:dyDescent="0.2">
      <c r="A13" s="227">
        <v>215789</v>
      </c>
      <c r="B13" s="227" t="s">
        <v>769</v>
      </c>
      <c r="C13" s="227" t="s">
        <v>91</v>
      </c>
      <c r="D13" s="227" t="s">
        <v>313</v>
      </c>
      <c r="E13" s="227" t="s">
        <v>356</v>
      </c>
      <c r="F13" s="228">
        <v>33468</v>
      </c>
      <c r="G13" s="227" t="s">
        <v>334</v>
      </c>
      <c r="H13" s="227" t="s">
        <v>357</v>
      </c>
      <c r="I13" s="227" t="s">
        <v>429</v>
      </c>
      <c r="J13" s="227" t="s">
        <v>358</v>
      </c>
      <c r="K13" s="227">
        <v>2011</v>
      </c>
      <c r="L13" s="227" t="s">
        <v>336</v>
      </c>
      <c r="T13" s="229"/>
      <c r="Y13" s="227" t="s">
        <v>3914</v>
      </c>
      <c r="Z13" s="227" t="s">
        <v>2850</v>
      </c>
      <c r="AA13" s="227" t="s">
        <v>3094</v>
      </c>
      <c r="AB13" s="227" t="s">
        <v>2823</v>
      </c>
    </row>
    <row r="14" spans="1:30" x14ac:dyDescent="0.2">
      <c r="A14" s="227">
        <v>216163</v>
      </c>
      <c r="B14" s="227" t="s">
        <v>713</v>
      </c>
      <c r="C14" s="227" t="s">
        <v>105</v>
      </c>
      <c r="D14" s="227" t="s">
        <v>943</v>
      </c>
      <c r="E14" s="227" t="s">
        <v>356</v>
      </c>
      <c r="F14" s="228">
        <v>34180</v>
      </c>
      <c r="G14" s="227" t="s">
        <v>924</v>
      </c>
      <c r="H14" s="227" t="s">
        <v>357</v>
      </c>
      <c r="I14" s="227" t="s">
        <v>429</v>
      </c>
      <c r="J14" s="227" t="s">
        <v>335</v>
      </c>
      <c r="K14" s="227">
        <v>2019</v>
      </c>
      <c r="L14" s="227" t="s">
        <v>336</v>
      </c>
      <c r="T14" s="229"/>
      <c r="Y14" s="227" t="s">
        <v>4097</v>
      </c>
      <c r="Z14" s="227" t="s">
        <v>4098</v>
      </c>
      <c r="AA14" s="227" t="s">
        <v>4099</v>
      </c>
      <c r="AB14" s="227" t="s">
        <v>2971</v>
      </c>
    </row>
    <row r="15" spans="1:30" x14ac:dyDescent="0.2">
      <c r="A15" s="227">
        <v>216544</v>
      </c>
      <c r="B15" s="227" t="s">
        <v>724</v>
      </c>
      <c r="C15" s="227" t="s">
        <v>563</v>
      </c>
      <c r="D15" s="227" t="s">
        <v>238</v>
      </c>
      <c r="E15" s="227" t="s">
        <v>356</v>
      </c>
      <c r="F15" s="228">
        <v>34455</v>
      </c>
      <c r="G15" s="227" t="s">
        <v>342</v>
      </c>
      <c r="H15" s="227" t="s">
        <v>357</v>
      </c>
      <c r="I15" s="227" t="s">
        <v>429</v>
      </c>
      <c r="J15" s="227" t="s">
        <v>335</v>
      </c>
      <c r="K15" s="227">
        <v>2013</v>
      </c>
      <c r="L15" s="227" t="s">
        <v>342</v>
      </c>
      <c r="T15" s="229"/>
      <c r="Y15" s="227" t="s">
        <v>4361</v>
      </c>
      <c r="Z15" s="227" t="s">
        <v>4362</v>
      </c>
      <c r="AA15" s="227" t="s">
        <v>4363</v>
      </c>
      <c r="AB15" s="227" t="s">
        <v>3023</v>
      </c>
    </row>
    <row r="16" spans="1:30" x14ac:dyDescent="0.2">
      <c r="A16" s="227">
        <v>215728</v>
      </c>
      <c r="B16" s="227" t="s">
        <v>700</v>
      </c>
      <c r="C16" s="227" t="s">
        <v>139</v>
      </c>
      <c r="D16" s="227" t="s">
        <v>919</v>
      </c>
      <c r="E16" s="227" t="s">
        <v>356</v>
      </c>
      <c r="F16" s="228">
        <v>34500</v>
      </c>
      <c r="G16" s="227" t="s">
        <v>901</v>
      </c>
      <c r="H16" s="227" t="s">
        <v>357</v>
      </c>
      <c r="I16" s="227" t="s">
        <v>429</v>
      </c>
      <c r="J16" s="227" t="s">
        <v>358</v>
      </c>
      <c r="K16" s="227">
        <v>2013</v>
      </c>
      <c r="L16" s="227" t="s">
        <v>336</v>
      </c>
      <c r="T16" s="229"/>
      <c r="Y16" s="227" t="s">
        <v>3870</v>
      </c>
      <c r="Z16" s="227" t="s">
        <v>2831</v>
      </c>
      <c r="AA16" s="227" t="s">
        <v>2927</v>
      </c>
      <c r="AB16" s="227" t="s">
        <v>3871</v>
      </c>
    </row>
    <row r="17" spans="1:28" x14ac:dyDescent="0.2">
      <c r="A17" s="227">
        <v>213316</v>
      </c>
      <c r="B17" s="227" t="s">
        <v>693</v>
      </c>
      <c r="C17" s="227" t="s">
        <v>68</v>
      </c>
      <c r="D17" s="227" t="s">
        <v>887</v>
      </c>
      <c r="E17" s="227" t="s">
        <v>355</v>
      </c>
      <c r="F17" s="228">
        <v>34547</v>
      </c>
      <c r="G17" s="227" t="s">
        <v>888</v>
      </c>
      <c r="H17" s="227" t="s">
        <v>357</v>
      </c>
      <c r="I17" s="227" t="s">
        <v>429</v>
      </c>
      <c r="J17" s="227" t="s">
        <v>358</v>
      </c>
      <c r="K17" s="227">
        <v>2014</v>
      </c>
      <c r="L17" s="227" t="s">
        <v>354</v>
      </c>
      <c r="T17" s="229"/>
      <c r="Y17" s="227" t="s">
        <v>3275</v>
      </c>
      <c r="Z17" s="227" t="s">
        <v>2922</v>
      </c>
      <c r="AA17" s="227" t="s">
        <v>3276</v>
      </c>
      <c r="AB17" s="227" t="s">
        <v>2820</v>
      </c>
    </row>
    <row r="18" spans="1:28" x14ac:dyDescent="0.2">
      <c r="A18" s="227">
        <v>216020</v>
      </c>
      <c r="B18" s="227" t="s">
        <v>756</v>
      </c>
      <c r="C18" s="227" t="s">
        <v>528</v>
      </c>
      <c r="D18" s="227" t="s">
        <v>212</v>
      </c>
      <c r="E18" s="227" t="s">
        <v>355</v>
      </c>
      <c r="F18" s="228">
        <v>34559</v>
      </c>
      <c r="G18" s="227" t="s">
        <v>334</v>
      </c>
      <c r="H18" s="227" t="s">
        <v>357</v>
      </c>
      <c r="I18" s="227" t="s">
        <v>429</v>
      </c>
      <c r="J18" s="227" t="s">
        <v>358</v>
      </c>
      <c r="K18" s="227">
        <v>2012</v>
      </c>
      <c r="L18" s="227" t="s">
        <v>334</v>
      </c>
      <c r="T18" s="229"/>
      <c r="Y18" s="227" t="s">
        <v>4039</v>
      </c>
      <c r="Z18" s="227" t="s">
        <v>4040</v>
      </c>
      <c r="AA18" s="227" t="s">
        <v>2958</v>
      </c>
      <c r="AB18" s="227" t="s">
        <v>2867</v>
      </c>
    </row>
    <row r="19" spans="1:28" x14ac:dyDescent="0.2">
      <c r="A19" s="227">
        <v>216390</v>
      </c>
      <c r="B19" s="227" t="s">
        <v>715</v>
      </c>
      <c r="C19" s="227" t="s">
        <v>127</v>
      </c>
      <c r="D19" s="227" t="s">
        <v>966</v>
      </c>
      <c r="E19" s="227" t="s">
        <v>355</v>
      </c>
      <c r="F19" s="228">
        <v>34582</v>
      </c>
      <c r="G19" s="227" t="s">
        <v>967</v>
      </c>
      <c r="H19" s="227" t="s">
        <v>357</v>
      </c>
      <c r="I19" s="227" t="s">
        <v>429</v>
      </c>
      <c r="T19" s="229"/>
    </row>
    <row r="20" spans="1:28" x14ac:dyDescent="0.2">
      <c r="A20" s="227">
        <v>215959</v>
      </c>
      <c r="B20" s="227" t="s">
        <v>708</v>
      </c>
      <c r="C20" s="227" t="s">
        <v>68</v>
      </c>
      <c r="D20" s="227" t="s">
        <v>934</v>
      </c>
      <c r="E20" s="227" t="s">
        <v>355</v>
      </c>
      <c r="F20" s="228">
        <v>34726</v>
      </c>
      <c r="G20" s="227" t="s">
        <v>935</v>
      </c>
      <c r="H20" s="227" t="s">
        <v>357</v>
      </c>
      <c r="I20" s="227" t="s">
        <v>429</v>
      </c>
      <c r="T20" s="229"/>
    </row>
    <row r="21" spans="1:28" x14ac:dyDescent="0.2">
      <c r="A21" s="227">
        <v>216591</v>
      </c>
      <c r="B21" s="227" t="s">
        <v>729</v>
      </c>
      <c r="C21" s="227" t="s">
        <v>144</v>
      </c>
      <c r="D21" s="227" t="s">
        <v>992</v>
      </c>
      <c r="E21" s="227" t="s">
        <v>356</v>
      </c>
      <c r="F21" s="228">
        <v>34729</v>
      </c>
      <c r="G21" s="227" t="s">
        <v>924</v>
      </c>
      <c r="H21" s="227" t="s">
        <v>357</v>
      </c>
      <c r="I21" s="227" t="s">
        <v>429</v>
      </c>
      <c r="J21" s="227" t="s">
        <v>358</v>
      </c>
      <c r="K21" s="227">
        <v>2013</v>
      </c>
      <c r="L21" s="227" t="s">
        <v>334</v>
      </c>
      <c r="T21" s="229"/>
      <c r="Y21" s="227" t="s">
        <v>4392</v>
      </c>
      <c r="Z21" s="227" t="s">
        <v>4393</v>
      </c>
      <c r="AA21" s="227" t="s">
        <v>4394</v>
      </c>
      <c r="AB21" s="227" t="s">
        <v>2823</v>
      </c>
    </row>
    <row r="22" spans="1:28" x14ac:dyDescent="0.2">
      <c r="A22" s="227">
        <v>216237</v>
      </c>
      <c r="B22" s="227" t="s">
        <v>947</v>
      </c>
      <c r="C22" s="227" t="s">
        <v>109</v>
      </c>
      <c r="D22" s="227" t="s">
        <v>948</v>
      </c>
      <c r="E22" s="227" t="s">
        <v>356</v>
      </c>
      <c r="F22" s="228">
        <v>35153</v>
      </c>
      <c r="G22" s="227" t="s">
        <v>882</v>
      </c>
      <c r="H22" s="227" t="s">
        <v>357</v>
      </c>
      <c r="I22" s="227" t="s">
        <v>429</v>
      </c>
      <c r="J22" s="227" t="s">
        <v>335</v>
      </c>
      <c r="K22" s="227">
        <v>2014</v>
      </c>
      <c r="L22" s="227" t="s">
        <v>336</v>
      </c>
      <c r="T22" s="229"/>
      <c r="Y22" s="227" t="s">
        <v>4146</v>
      </c>
      <c r="Z22" s="227" t="s">
        <v>3074</v>
      </c>
      <c r="AA22" s="227" t="s">
        <v>4147</v>
      </c>
      <c r="AB22" s="227" t="s">
        <v>2823</v>
      </c>
    </row>
    <row r="23" spans="1:28" x14ac:dyDescent="0.2">
      <c r="A23" s="227">
        <v>215814</v>
      </c>
      <c r="B23" s="227" t="s">
        <v>704</v>
      </c>
      <c r="C23" s="227" t="s">
        <v>63</v>
      </c>
      <c r="D23" s="227" t="s">
        <v>925</v>
      </c>
      <c r="E23" s="227" t="s">
        <v>356</v>
      </c>
      <c r="F23" s="228">
        <v>35287</v>
      </c>
      <c r="G23" s="227" t="s">
        <v>926</v>
      </c>
      <c r="H23" s="227" t="s">
        <v>357</v>
      </c>
      <c r="I23" s="227" t="s">
        <v>429</v>
      </c>
      <c r="J23" s="227" t="s">
        <v>358</v>
      </c>
      <c r="K23" s="227">
        <v>2015</v>
      </c>
      <c r="L23" s="227" t="s">
        <v>343</v>
      </c>
      <c r="T23" s="229"/>
      <c r="Y23" s="227" t="s">
        <v>3931</v>
      </c>
      <c r="Z23" s="227" t="s">
        <v>3118</v>
      </c>
      <c r="AA23" s="227" t="s">
        <v>3932</v>
      </c>
      <c r="AB23" s="227" t="s">
        <v>2872</v>
      </c>
    </row>
    <row r="24" spans="1:28" x14ac:dyDescent="0.2">
      <c r="A24" s="227">
        <v>215968</v>
      </c>
      <c r="B24" s="227" t="s">
        <v>709</v>
      </c>
      <c r="C24" s="227" t="s">
        <v>71</v>
      </c>
      <c r="D24" s="227" t="s">
        <v>937</v>
      </c>
      <c r="E24" s="227" t="s">
        <v>355</v>
      </c>
      <c r="F24" s="228">
        <v>35497</v>
      </c>
      <c r="G24" s="227" t="s">
        <v>938</v>
      </c>
      <c r="H24" s="227" t="s">
        <v>357</v>
      </c>
      <c r="I24" s="227" t="s">
        <v>429</v>
      </c>
      <c r="J24" s="227" t="s">
        <v>335</v>
      </c>
      <c r="K24" s="227">
        <v>2016</v>
      </c>
      <c r="L24" s="227" t="s">
        <v>346</v>
      </c>
      <c r="T24" s="229"/>
      <c r="Y24" s="227" t="s">
        <v>4022</v>
      </c>
      <c r="Z24" s="227" t="s">
        <v>2868</v>
      </c>
      <c r="AA24" s="227" t="s">
        <v>3998</v>
      </c>
      <c r="AB24" s="227" t="s">
        <v>4023</v>
      </c>
    </row>
    <row r="25" spans="1:28" x14ac:dyDescent="0.2">
      <c r="A25" s="227">
        <v>216077</v>
      </c>
      <c r="B25" s="227" t="s">
        <v>759</v>
      </c>
      <c r="C25" s="227" t="s">
        <v>512</v>
      </c>
      <c r="D25" s="227" t="s">
        <v>513</v>
      </c>
      <c r="E25" s="227" t="s">
        <v>356</v>
      </c>
      <c r="F25" s="228">
        <v>35497</v>
      </c>
      <c r="G25" s="227" t="s">
        <v>760</v>
      </c>
      <c r="H25" s="227" t="s">
        <v>357</v>
      </c>
      <c r="I25" s="227" t="s">
        <v>429</v>
      </c>
      <c r="T25" s="229"/>
    </row>
    <row r="26" spans="1:28" x14ac:dyDescent="0.2">
      <c r="A26" s="227">
        <v>215611</v>
      </c>
      <c r="B26" s="227" t="s">
        <v>696</v>
      </c>
      <c r="C26" s="227" t="s">
        <v>71</v>
      </c>
      <c r="D26" s="227" t="s">
        <v>908</v>
      </c>
      <c r="E26" s="227" t="s">
        <v>356</v>
      </c>
      <c r="F26" s="228">
        <v>35515</v>
      </c>
      <c r="G26" s="227" t="s">
        <v>909</v>
      </c>
      <c r="H26" s="227" t="s">
        <v>357</v>
      </c>
      <c r="I26" s="227" t="s">
        <v>429</v>
      </c>
      <c r="J26" s="227" t="s">
        <v>335</v>
      </c>
      <c r="K26" s="227">
        <v>2017</v>
      </c>
      <c r="L26" s="227" t="s">
        <v>351</v>
      </c>
      <c r="T26" s="229"/>
      <c r="Y26" s="227" t="s">
        <v>3814</v>
      </c>
      <c r="Z26" s="227" t="s">
        <v>2868</v>
      </c>
      <c r="AA26" s="227" t="s">
        <v>3018</v>
      </c>
      <c r="AB26" s="227" t="s">
        <v>3815</v>
      </c>
    </row>
    <row r="27" spans="1:28" x14ac:dyDescent="0.2">
      <c r="A27" s="227">
        <v>215714</v>
      </c>
      <c r="B27" s="227" t="s">
        <v>916</v>
      </c>
      <c r="C27" s="227" t="s">
        <v>917</v>
      </c>
      <c r="D27" s="227" t="s">
        <v>918</v>
      </c>
      <c r="E27" s="227" t="s">
        <v>356</v>
      </c>
      <c r="F27" s="228">
        <v>35750</v>
      </c>
      <c r="G27" s="227" t="s">
        <v>334</v>
      </c>
      <c r="H27" s="227" t="s">
        <v>357</v>
      </c>
      <c r="I27" s="227" t="s">
        <v>429</v>
      </c>
      <c r="J27" s="227" t="s">
        <v>358</v>
      </c>
      <c r="K27" s="227">
        <v>2015</v>
      </c>
      <c r="L27" s="227" t="s">
        <v>334</v>
      </c>
      <c r="T27" s="229"/>
      <c r="Y27" s="227" t="s">
        <v>3859</v>
      </c>
      <c r="Z27" s="227" t="s">
        <v>2926</v>
      </c>
      <c r="AA27" s="227" t="s">
        <v>3860</v>
      </c>
      <c r="AB27" s="227" t="s">
        <v>2820</v>
      </c>
    </row>
    <row r="28" spans="1:28" x14ac:dyDescent="0.2">
      <c r="A28" s="227">
        <v>215654</v>
      </c>
      <c r="B28" s="227" t="s">
        <v>697</v>
      </c>
      <c r="C28" s="227" t="s">
        <v>71</v>
      </c>
      <c r="D28" s="227" t="s">
        <v>911</v>
      </c>
      <c r="E28" s="227" t="s">
        <v>356</v>
      </c>
      <c r="F28" s="228">
        <v>35796</v>
      </c>
      <c r="G28" s="227" t="s">
        <v>905</v>
      </c>
      <c r="H28" s="227" t="s">
        <v>357</v>
      </c>
      <c r="I28" s="227" t="s">
        <v>429</v>
      </c>
      <c r="J28" s="227" t="s">
        <v>358</v>
      </c>
      <c r="K28" s="227">
        <v>2015</v>
      </c>
      <c r="L28" s="227" t="s">
        <v>343</v>
      </c>
      <c r="T28" s="229"/>
      <c r="Y28" s="227" t="s">
        <v>3832</v>
      </c>
      <c r="Z28" s="227" t="s">
        <v>2868</v>
      </c>
      <c r="AA28" s="227" t="s">
        <v>3321</v>
      </c>
      <c r="AB28" s="227" t="s">
        <v>3833</v>
      </c>
    </row>
    <row r="29" spans="1:28" x14ac:dyDescent="0.2">
      <c r="A29" s="227">
        <v>216554</v>
      </c>
      <c r="B29" s="227" t="s">
        <v>725</v>
      </c>
      <c r="C29" s="227" t="s">
        <v>726</v>
      </c>
      <c r="D29" s="227" t="s">
        <v>985</v>
      </c>
      <c r="E29" s="227" t="s">
        <v>356</v>
      </c>
      <c r="F29" s="228">
        <v>35796</v>
      </c>
      <c r="G29" s="227" t="s">
        <v>941</v>
      </c>
      <c r="H29" s="227" t="s">
        <v>357</v>
      </c>
      <c r="I29" s="227" t="s">
        <v>429</v>
      </c>
      <c r="J29" s="227" t="s">
        <v>358</v>
      </c>
      <c r="K29" s="227">
        <v>2015</v>
      </c>
      <c r="L29" s="227" t="s">
        <v>336</v>
      </c>
      <c r="T29" s="229"/>
      <c r="Y29" s="227" t="s">
        <v>4369</v>
      </c>
      <c r="Z29" s="227" t="s">
        <v>4370</v>
      </c>
      <c r="AA29" s="227" t="s">
        <v>3333</v>
      </c>
      <c r="AB29" s="227" t="s">
        <v>4371</v>
      </c>
    </row>
    <row r="30" spans="1:28" x14ac:dyDescent="0.2">
      <c r="A30" s="227">
        <v>215762</v>
      </c>
      <c r="B30" s="227" t="s">
        <v>702</v>
      </c>
      <c r="C30" s="227" t="s">
        <v>130</v>
      </c>
      <c r="D30" s="227" t="s">
        <v>922</v>
      </c>
      <c r="E30" s="227" t="s">
        <v>356</v>
      </c>
      <c r="F30" s="228">
        <v>35933</v>
      </c>
      <c r="G30" s="227" t="s">
        <v>921</v>
      </c>
      <c r="H30" s="227" t="s">
        <v>357</v>
      </c>
      <c r="I30" s="227" t="s">
        <v>429</v>
      </c>
      <c r="J30" s="227" t="s">
        <v>358</v>
      </c>
      <c r="K30" s="227">
        <v>2016</v>
      </c>
      <c r="L30" s="227" t="s">
        <v>343</v>
      </c>
      <c r="T30" s="229"/>
      <c r="Y30" s="227" t="s">
        <v>3843</v>
      </c>
      <c r="Z30" s="227" t="s">
        <v>3844</v>
      </c>
      <c r="AA30" s="227" t="s">
        <v>3845</v>
      </c>
      <c r="AB30" s="227" t="s">
        <v>3846</v>
      </c>
    </row>
    <row r="31" spans="1:28" x14ac:dyDescent="0.2">
      <c r="A31" s="227">
        <v>216244</v>
      </c>
      <c r="B31" s="227" t="s">
        <v>714</v>
      </c>
      <c r="C31" s="227" t="s">
        <v>385</v>
      </c>
      <c r="D31" s="227" t="s">
        <v>953</v>
      </c>
      <c r="E31" s="227" t="s">
        <v>356</v>
      </c>
      <c r="F31" s="228">
        <v>35933</v>
      </c>
      <c r="G31" s="227" t="s">
        <v>924</v>
      </c>
      <c r="H31" s="227" t="s">
        <v>357</v>
      </c>
      <c r="I31" s="227" t="s">
        <v>429</v>
      </c>
      <c r="J31" s="227" t="s">
        <v>358</v>
      </c>
      <c r="K31" s="227">
        <v>2016</v>
      </c>
      <c r="L31" s="227" t="s">
        <v>336</v>
      </c>
      <c r="T31" s="229"/>
      <c r="Y31" s="227" t="s">
        <v>4155</v>
      </c>
      <c r="Z31" s="227" t="s">
        <v>4156</v>
      </c>
      <c r="AA31" s="227" t="s">
        <v>4157</v>
      </c>
      <c r="AB31" s="227" t="s">
        <v>3501</v>
      </c>
    </row>
    <row r="32" spans="1:28" x14ac:dyDescent="0.2">
      <c r="A32" s="227">
        <v>215162</v>
      </c>
      <c r="B32" s="227" t="s">
        <v>902</v>
      </c>
      <c r="C32" s="227" t="s">
        <v>149</v>
      </c>
      <c r="D32" s="227" t="s">
        <v>903</v>
      </c>
      <c r="E32" s="227" t="s">
        <v>356</v>
      </c>
      <c r="F32" s="228">
        <v>35937</v>
      </c>
      <c r="G32" s="227" t="s">
        <v>899</v>
      </c>
      <c r="H32" s="227" t="s">
        <v>357</v>
      </c>
      <c r="I32" s="227" t="s">
        <v>429</v>
      </c>
      <c r="J32" s="227" t="s">
        <v>335</v>
      </c>
      <c r="K32" s="227">
        <v>2017</v>
      </c>
      <c r="L32" s="227" t="s">
        <v>344</v>
      </c>
      <c r="T32" s="229"/>
      <c r="Y32" s="227" t="s">
        <v>3670</v>
      </c>
      <c r="Z32" s="227" t="s">
        <v>3671</v>
      </c>
      <c r="AA32" s="227" t="s">
        <v>3037</v>
      </c>
      <c r="AB32" s="227" t="s">
        <v>3672</v>
      </c>
    </row>
    <row r="33" spans="1:28" x14ac:dyDescent="0.2">
      <c r="A33" s="227">
        <v>215658</v>
      </c>
      <c r="B33" s="227" t="s">
        <v>698</v>
      </c>
      <c r="C33" s="227" t="s">
        <v>137</v>
      </c>
      <c r="D33" s="227" t="s">
        <v>913</v>
      </c>
      <c r="E33" s="227" t="s">
        <v>356</v>
      </c>
      <c r="F33" s="228">
        <v>35982</v>
      </c>
      <c r="G33" s="227" t="s">
        <v>882</v>
      </c>
      <c r="H33" s="227" t="s">
        <v>357</v>
      </c>
      <c r="I33" s="227" t="s">
        <v>429</v>
      </c>
      <c r="J33" s="227" t="s">
        <v>358</v>
      </c>
      <c r="K33" s="227">
        <v>2016</v>
      </c>
      <c r="L33" s="227" t="s">
        <v>334</v>
      </c>
      <c r="T33" s="229"/>
      <c r="Y33" s="227" t="s">
        <v>3834</v>
      </c>
      <c r="Z33" s="227" t="s">
        <v>3040</v>
      </c>
      <c r="AA33" s="227" t="s">
        <v>3731</v>
      </c>
      <c r="AB33" s="227" t="s">
        <v>2867</v>
      </c>
    </row>
    <row r="34" spans="1:28" x14ac:dyDescent="0.2">
      <c r="A34" s="227">
        <v>215846</v>
      </c>
      <c r="B34" s="227" t="s">
        <v>928</v>
      </c>
      <c r="C34" s="227" t="s">
        <v>395</v>
      </c>
      <c r="D34" s="227" t="s">
        <v>929</v>
      </c>
      <c r="E34" s="227" t="s">
        <v>355</v>
      </c>
      <c r="F34" s="228">
        <v>35992</v>
      </c>
      <c r="G34" s="227" t="s">
        <v>583</v>
      </c>
      <c r="H34" s="227" t="s">
        <v>357</v>
      </c>
      <c r="I34" s="227" t="s">
        <v>429</v>
      </c>
      <c r="J34" s="227" t="s">
        <v>335</v>
      </c>
      <c r="K34" s="227">
        <v>2016</v>
      </c>
      <c r="L34" s="227" t="s">
        <v>351</v>
      </c>
      <c r="T34" s="229"/>
      <c r="Y34" s="227" t="s">
        <v>3947</v>
      </c>
      <c r="Z34" s="227" t="s">
        <v>2929</v>
      </c>
      <c r="AA34" s="227" t="s">
        <v>3948</v>
      </c>
      <c r="AB34" s="227" t="s">
        <v>3644</v>
      </c>
    </row>
    <row r="35" spans="1:28" x14ac:dyDescent="0.2">
      <c r="A35" s="227">
        <v>215372</v>
      </c>
      <c r="B35" s="227" t="s">
        <v>748</v>
      </c>
      <c r="C35" s="227" t="s">
        <v>62</v>
      </c>
      <c r="D35" s="227" t="s">
        <v>309</v>
      </c>
      <c r="E35" s="227" t="s">
        <v>356</v>
      </c>
      <c r="F35" s="228">
        <v>36090</v>
      </c>
      <c r="G35" s="227" t="s">
        <v>575</v>
      </c>
      <c r="H35" s="227" t="s">
        <v>364</v>
      </c>
      <c r="I35" s="227" t="s">
        <v>429</v>
      </c>
      <c r="T35" s="229"/>
    </row>
    <row r="36" spans="1:28" x14ac:dyDescent="0.2">
      <c r="A36" s="227">
        <v>216094</v>
      </c>
      <c r="B36" s="227" t="s">
        <v>712</v>
      </c>
      <c r="C36" s="227" t="s">
        <v>462</v>
      </c>
      <c r="D36" s="227" t="s">
        <v>302</v>
      </c>
      <c r="E36" s="227" t="s">
        <v>356</v>
      </c>
      <c r="F36" s="228">
        <v>36126</v>
      </c>
      <c r="G36" s="227" t="s">
        <v>349</v>
      </c>
      <c r="H36" s="227" t="s">
        <v>357</v>
      </c>
      <c r="I36" s="227" t="s">
        <v>429</v>
      </c>
      <c r="T36" s="229"/>
    </row>
    <row r="37" spans="1:28" x14ac:dyDescent="0.2">
      <c r="A37" s="227">
        <v>215744</v>
      </c>
      <c r="B37" s="227" t="s">
        <v>701</v>
      </c>
      <c r="C37" s="227" t="s">
        <v>288</v>
      </c>
      <c r="D37" s="227" t="s">
        <v>920</v>
      </c>
      <c r="E37" s="227" t="s">
        <v>356</v>
      </c>
      <c r="F37" s="228">
        <v>36161</v>
      </c>
      <c r="G37" s="227" t="s">
        <v>921</v>
      </c>
      <c r="H37" s="227" t="s">
        <v>357</v>
      </c>
      <c r="I37" s="227" t="s">
        <v>429</v>
      </c>
      <c r="J37" s="227" t="s">
        <v>335</v>
      </c>
      <c r="K37" s="227">
        <v>2016</v>
      </c>
      <c r="L37" s="227" t="s">
        <v>343</v>
      </c>
      <c r="T37" s="229"/>
      <c r="Y37" s="227" t="s">
        <v>3880</v>
      </c>
      <c r="Z37" s="227" t="s">
        <v>3098</v>
      </c>
      <c r="AA37" s="227" t="s">
        <v>3881</v>
      </c>
      <c r="AB37" s="227" t="s">
        <v>3882</v>
      </c>
    </row>
    <row r="38" spans="1:28" x14ac:dyDescent="0.2">
      <c r="A38" s="227">
        <v>216537</v>
      </c>
      <c r="B38" s="227" t="s">
        <v>721</v>
      </c>
      <c r="C38" s="227" t="s">
        <v>722</v>
      </c>
      <c r="D38" s="227" t="s">
        <v>981</v>
      </c>
      <c r="E38" s="227" t="s">
        <v>356</v>
      </c>
      <c r="F38" s="228">
        <v>36171</v>
      </c>
      <c r="G38" s="227" t="s">
        <v>910</v>
      </c>
      <c r="H38" s="227" t="s">
        <v>357</v>
      </c>
      <c r="I38" s="227" t="s">
        <v>429</v>
      </c>
      <c r="J38" s="227" t="s">
        <v>335</v>
      </c>
      <c r="K38" s="227">
        <v>2016</v>
      </c>
      <c r="L38" s="227" t="s">
        <v>342</v>
      </c>
      <c r="T38" s="229"/>
      <c r="Y38" s="227" t="s">
        <v>4356</v>
      </c>
      <c r="Z38" s="227" t="s">
        <v>4357</v>
      </c>
      <c r="AA38" s="227" t="s">
        <v>4358</v>
      </c>
      <c r="AB38" s="227" t="s">
        <v>4359</v>
      </c>
    </row>
    <row r="39" spans="1:28" x14ac:dyDescent="0.2">
      <c r="A39" s="227">
        <v>214930</v>
      </c>
      <c r="B39" s="227" t="s">
        <v>695</v>
      </c>
      <c r="C39" s="227" t="s">
        <v>110</v>
      </c>
      <c r="D39" s="227" t="s">
        <v>895</v>
      </c>
      <c r="E39" s="227" t="s">
        <v>356</v>
      </c>
      <c r="F39" s="228">
        <v>36172</v>
      </c>
      <c r="G39" s="227" t="s">
        <v>896</v>
      </c>
      <c r="H39" s="227" t="s">
        <v>357</v>
      </c>
      <c r="I39" s="227" t="s">
        <v>429</v>
      </c>
      <c r="J39" s="227" t="s">
        <v>358</v>
      </c>
      <c r="K39" s="227">
        <v>2017</v>
      </c>
      <c r="L39" s="227" t="s">
        <v>334</v>
      </c>
      <c r="T39" s="229"/>
      <c r="Y39" s="227" t="s">
        <v>3611</v>
      </c>
      <c r="Z39" s="227" t="s">
        <v>3317</v>
      </c>
      <c r="AA39" s="227" t="s">
        <v>3612</v>
      </c>
      <c r="AB39" s="227" t="s">
        <v>2820</v>
      </c>
    </row>
    <row r="40" spans="1:28" x14ac:dyDescent="0.2">
      <c r="A40" s="227">
        <v>215948</v>
      </c>
      <c r="B40" s="227" t="s">
        <v>705</v>
      </c>
      <c r="C40" s="227" t="s">
        <v>65</v>
      </c>
      <c r="D40" s="227" t="s">
        <v>932</v>
      </c>
      <c r="E40" s="227" t="s">
        <v>356</v>
      </c>
      <c r="F40" s="228">
        <v>36181</v>
      </c>
      <c r="G40" s="227" t="s">
        <v>933</v>
      </c>
      <c r="H40" s="227" t="s">
        <v>357</v>
      </c>
      <c r="I40" s="227" t="s">
        <v>429</v>
      </c>
      <c r="J40" s="227" t="s">
        <v>358</v>
      </c>
      <c r="K40" s="227">
        <v>2016</v>
      </c>
      <c r="L40" s="227" t="s">
        <v>349</v>
      </c>
      <c r="T40" s="229"/>
      <c r="Y40" s="227" t="s">
        <v>4005</v>
      </c>
      <c r="Z40" s="227" t="s">
        <v>4006</v>
      </c>
      <c r="AA40" s="227" t="s">
        <v>3075</v>
      </c>
      <c r="AB40" s="227" t="s">
        <v>4007</v>
      </c>
    </row>
    <row r="41" spans="1:28" x14ac:dyDescent="0.2">
      <c r="A41" s="227">
        <v>216542</v>
      </c>
      <c r="B41" s="227" t="s">
        <v>723</v>
      </c>
      <c r="C41" s="227" t="s">
        <v>72</v>
      </c>
      <c r="D41" s="227" t="s">
        <v>982</v>
      </c>
      <c r="E41" s="227" t="s">
        <v>356</v>
      </c>
      <c r="F41" s="228">
        <v>36268</v>
      </c>
      <c r="G41" s="227" t="s">
        <v>882</v>
      </c>
      <c r="H41" s="227" t="s">
        <v>357</v>
      </c>
      <c r="I41" s="227" t="s">
        <v>429</v>
      </c>
      <c r="J41" s="227" t="s">
        <v>335</v>
      </c>
      <c r="K41" s="227">
        <v>2018</v>
      </c>
      <c r="L41" s="227" t="s">
        <v>334</v>
      </c>
      <c r="T41" s="229"/>
      <c r="Y41" s="227" t="s">
        <v>4360</v>
      </c>
      <c r="Z41" s="227" t="s">
        <v>3461</v>
      </c>
      <c r="AA41" s="227" t="s">
        <v>3158</v>
      </c>
      <c r="AB41" s="227" t="s">
        <v>2849</v>
      </c>
    </row>
    <row r="42" spans="1:28" x14ac:dyDescent="0.2">
      <c r="A42" s="227">
        <v>215951</v>
      </c>
      <c r="B42" s="227" t="s">
        <v>706</v>
      </c>
      <c r="C42" s="227" t="s">
        <v>177</v>
      </c>
      <c r="D42" s="227" t="s">
        <v>276</v>
      </c>
      <c r="E42" s="227" t="s">
        <v>356</v>
      </c>
      <c r="F42" s="228">
        <v>36281</v>
      </c>
      <c r="G42" s="227" t="s">
        <v>707</v>
      </c>
      <c r="H42" s="227" t="s">
        <v>357</v>
      </c>
      <c r="I42" s="227" t="s">
        <v>429</v>
      </c>
      <c r="J42" s="227" t="s">
        <v>358</v>
      </c>
      <c r="K42" s="227">
        <v>2016</v>
      </c>
      <c r="L42" s="227" t="s">
        <v>336</v>
      </c>
      <c r="T42" s="229"/>
      <c r="Y42" s="227" t="s">
        <v>4012</v>
      </c>
      <c r="Z42" s="227" t="s">
        <v>2956</v>
      </c>
      <c r="AA42" s="227" t="s">
        <v>4013</v>
      </c>
      <c r="AB42" s="227" t="s">
        <v>2823</v>
      </c>
    </row>
    <row r="43" spans="1:28" x14ac:dyDescent="0.2">
      <c r="A43" s="227">
        <v>215977</v>
      </c>
      <c r="B43" s="227" t="s">
        <v>939</v>
      </c>
      <c r="C43" s="227" t="s">
        <v>129</v>
      </c>
      <c r="D43" s="227" t="s">
        <v>711</v>
      </c>
      <c r="E43" s="227" t="s">
        <v>355</v>
      </c>
      <c r="F43" s="228">
        <v>36319</v>
      </c>
      <c r="G43" s="227" t="s">
        <v>334</v>
      </c>
      <c r="H43" s="227" t="s">
        <v>357</v>
      </c>
      <c r="I43" s="227" t="s">
        <v>429</v>
      </c>
      <c r="J43" s="227" t="s">
        <v>335</v>
      </c>
      <c r="K43" s="227">
        <v>2017</v>
      </c>
      <c r="L43" s="227" t="s">
        <v>334</v>
      </c>
      <c r="T43" s="229"/>
      <c r="Y43" s="227" t="s">
        <v>4024</v>
      </c>
      <c r="Z43" s="227" t="s">
        <v>4025</v>
      </c>
      <c r="AA43" s="227" t="s">
        <v>2905</v>
      </c>
      <c r="AB43" s="227" t="s">
        <v>3024</v>
      </c>
    </row>
    <row r="44" spans="1:28" x14ac:dyDescent="0.2">
      <c r="A44" s="227">
        <v>215870</v>
      </c>
      <c r="B44" s="227" t="s">
        <v>930</v>
      </c>
      <c r="C44" s="227" t="s">
        <v>137</v>
      </c>
      <c r="D44" s="227" t="s">
        <v>264</v>
      </c>
      <c r="E44" s="227" t="s">
        <v>356</v>
      </c>
      <c r="F44" s="228">
        <v>36324</v>
      </c>
      <c r="G44" s="227" t="s">
        <v>334</v>
      </c>
      <c r="H44" s="227" t="s">
        <v>357</v>
      </c>
      <c r="I44" s="227" t="s">
        <v>429</v>
      </c>
      <c r="J44" s="227" t="s">
        <v>358</v>
      </c>
      <c r="K44" s="227">
        <v>2016</v>
      </c>
      <c r="L44" s="227" t="s">
        <v>334</v>
      </c>
      <c r="T44" s="229"/>
      <c r="Y44" s="227" t="s">
        <v>3956</v>
      </c>
      <c r="Z44" s="227" t="s">
        <v>2931</v>
      </c>
      <c r="AA44" s="227" t="s">
        <v>3957</v>
      </c>
      <c r="AB44" s="227" t="s">
        <v>2823</v>
      </c>
    </row>
    <row r="45" spans="1:28" x14ac:dyDescent="0.2">
      <c r="A45" s="227">
        <v>216513</v>
      </c>
      <c r="B45" s="227" t="s">
        <v>977</v>
      </c>
      <c r="C45" s="227" t="s">
        <v>68</v>
      </c>
      <c r="D45" s="227" t="s">
        <v>298</v>
      </c>
      <c r="E45" s="227" t="s">
        <v>356</v>
      </c>
      <c r="F45" s="228">
        <v>36362</v>
      </c>
      <c r="G45" s="227" t="s">
        <v>334</v>
      </c>
      <c r="H45" s="227" t="s">
        <v>717</v>
      </c>
      <c r="I45" s="227" t="s">
        <v>429</v>
      </c>
      <c r="J45" s="227" t="s">
        <v>358</v>
      </c>
      <c r="K45" s="227">
        <v>2018</v>
      </c>
      <c r="L45" s="227" t="s">
        <v>353</v>
      </c>
      <c r="T45" s="229"/>
      <c r="Y45" s="227" t="s">
        <v>4336</v>
      </c>
      <c r="Z45" s="227" t="s">
        <v>4337</v>
      </c>
      <c r="AA45" s="227" t="s">
        <v>3265</v>
      </c>
      <c r="AB45" s="227" t="s">
        <v>4338</v>
      </c>
    </row>
    <row r="46" spans="1:28" x14ac:dyDescent="0.2">
      <c r="A46" s="227">
        <v>216562</v>
      </c>
      <c r="B46" s="227" t="s">
        <v>727</v>
      </c>
      <c r="C46" s="227" t="s">
        <v>68</v>
      </c>
      <c r="D46" s="227" t="s">
        <v>986</v>
      </c>
      <c r="E46" s="227" t="s">
        <v>356</v>
      </c>
      <c r="F46" s="228">
        <v>36711</v>
      </c>
      <c r="G46" s="227" t="s">
        <v>987</v>
      </c>
      <c r="H46" s="227" t="s">
        <v>357</v>
      </c>
      <c r="I46" s="227" t="s">
        <v>429</v>
      </c>
      <c r="J46" s="227" t="s">
        <v>358</v>
      </c>
      <c r="K46" s="227">
        <v>2018</v>
      </c>
      <c r="L46" s="227" t="s">
        <v>346</v>
      </c>
      <c r="T46" s="229"/>
      <c r="Y46" s="227" t="s">
        <v>4380</v>
      </c>
      <c r="Z46" s="227" t="s">
        <v>4381</v>
      </c>
      <c r="AA46" s="227" t="s">
        <v>3221</v>
      </c>
      <c r="AB46" s="227" t="s">
        <v>4382</v>
      </c>
    </row>
    <row r="47" spans="1:28" x14ac:dyDescent="0.2">
      <c r="A47" s="227">
        <v>216522</v>
      </c>
      <c r="B47" s="227" t="s">
        <v>718</v>
      </c>
      <c r="C47" s="227" t="s">
        <v>719</v>
      </c>
      <c r="D47" s="227" t="s">
        <v>979</v>
      </c>
      <c r="E47" s="227" t="s">
        <v>356</v>
      </c>
      <c r="F47" s="228">
        <v>36892</v>
      </c>
      <c r="G47" s="227" t="s">
        <v>882</v>
      </c>
      <c r="H47" s="227" t="s">
        <v>357</v>
      </c>
      <c r="I47" s="227" t="s">
        <v>429</v>
      </c>
      <c r="J47" s="227" t="s">
        <v>335</v>
      </c>
      <c r="K47" s="227">
        <v>2018</v>
      </c>
      <c r="L47" s="227" t="s">
        <v>334</v>
      </c>
      <c r="T47" s="229"/>
      <c r="Y47" s="227" t="s">
        <v>4342</v>
      </c>
      <c r="Z47" s="227" t="s">
        <v>4343</v>
      </c>
      <c r="AA47" s="227" t="s">
        <v>4344</v>
      </c>
      <c r="AB47" s="227" t="s">
        <v>2823</v>
      </c>
    </row>
    <row r="48" spans="1:28" x14ac:dyDescent="0.2">
      <c r="A48" s="227">
        <v>216371</v>
      </c>
      <c r="B48" s="227" t="s">
        <v>964</v>
      </c>
      <c r="C48" s="227" t="s">
        <v>102</v>
      </c>
      <c r="D48" s="227" t="s">
        <v>965</v>
      </c>
      <c r="E48" s="227" t="s">
        <v>356</v>
      </c>
      <c r="F48" s="228">
        <v>36920</v>
      </c>
      <c r="G48" s="227" t="s">
        <v>884</v>
      </c>
      <c r="H48" s="227" t="s">
        <v>357</v>
      </c>
      <c r="I48" s="227" t="s">
        <v>429</v>
      </c>
      <c r="J48" s="227" t="s">
        <v>335</v>
      </c>
      <c r="K48" s="227">
        <v>2018</v>
      </c>
      <c r="L48" s="227" t="s">
        <v>349</v>
      </c>
      <c r="T48" s="229"/>
      <c r="Y48" s="227" t="s">
        <v>4263</v>
      </c>
      <c r="Z48" s="227" t="s">
        <v>4264</v>
      </c>
      <c r="AA48" s="227" t="s">
        <v>3033</v>
      </c>
      <c r="AB48" s="227" t="s">
        <v>3320</v>
      </c>
    </row>
    <row r="49" spans="1:28" x14ac:dyDescent="0.2">
      <c r="A49" s="227">
        <v>216370</v>
      </c>
      <c r="B49" s="227" t="s">
        <v>962</v>
      </c>
      <c r="C49" s="227" t="s">
        <v>694</v>
      </c>
      <c r="D49" s="227" t="s">
        <v>963</v>
      </c>
      <c r="E49" s="227" t="s">
        <v>356</v>
      </c>
      <c r="G49" s="227" t="s">
        <v>334</v>
      </c>
      <c r="H49" s="227" t="s">
        <v>357</v>
      </c>
      <c r="I49" s="227" t="s">
        <v>429</v>
      </c>
      <c r="J49" s="227" t="s">
        <v>358</v>
      </c>
      <c r="K49" s="227">
        <v>2014</v>
      </c>
      <c r="L49" s="227" t="s">
        <v>336</v>
      </c>
      <c r="T49" s="229"/>
      <c r="Y49" s="227" t="s">
        <v>4260</v>
      </c>
      <c r="Z49" s="227" t="s">
        <v>4261</v>
      </c>
      <c r="AA49" s="227" t="s">
        <v>4262</v>
      </c>
      <c r="AB49" s="227" t="s">
        <v>2841</v>
      </c>
    </row>
    <row r="50" spans="1:28" x14ac:dyDescent="0.2">
      <c r="A50" s="227">
        <v>213442</v>
      </c>
      <c r="B50" s="227" t="s">
        <v>1293</v>
      </c>
      <c r="C50" s="227" t="s">
        <v>127</v>
      </c>
      <c r="D50" s="227" t="s">
        <v>263</v>
      </c>
      <c r="E50" s="227" t="s">
        <v>355</v>
      </c>
      <c r="F50" s="228">
        <v>23379</v>
      </c>
      <c r="G50" s="227" t="s">
        <v>587</v>
      </c>
      <c r="H50" s="227" t="s">
        <v>357</v>
      </c>
      <c r="I50" s="227" t="s">
        <v>427</v>
      </c>
      <c r="Q50" s="227">
        <v>2000</v>
      </c>
      <c r="S50" s="227" t="s">
        <v>679</v>
      </c>
      <c r="T50" s="229" t="s">
        <v>679</v>
      </c>
      <c r="U50" s="227" t="s">
        <v>679</v>
      </c>
      <c r="V50" s="227" t="s">
        <v>679</v>
      </c>
      <c r="W50" s="227" t="s">
        <v>2809</v>
      </c>
      <c r="X50" s="227" t="s">
        <v>4405</v>
      </c>
    </row>
    <row r="51" spans="1:28" x14ac:dyDescent="0.2">
      <c r="A51" s="227">
        <v>210358</v>
      </c>
      <c r="B51" s="227" t="s">
        <v>1204</v>
      </c>
      <c r="C51" s="227" t="s">
        <v>106</v>
      </c>
      <c r="D51" s="227" t="s">
        <v>250</v>
      </c>
      <c r="E51" s="227" t="s">
        <v>356</v>
      </c>
      <c r="F51" s="228">
        <v>28567</v>
      </c>
      <c r="G51" s="227" t="s">
        <v>593</v>
      </c>
      <c r="H51" s="227" t="s">
        <v>357</v>
      </c>
      <c r="I51" s="227" t="s">
        <v>427</v>
      </c>
      <c r="Q51" s="227">
        <v>2000</v>
      </c>
      <c r="S51" s="227" t="s">
        <v>679</v>
      </c>
      <c r="T51" s="229" t="s">
        <v>679</v>
      </c>
      <c r="U51" s="227" t="s">
        <v>679</v>
      </c>
      <c r="V51" s="227" t="s">
        <v>679</v>
      </c>
      <c r="W51" s="227" t="s">
        <v>2809</v>
      </c>
      <c r="X51" s="227" t="s">
        <v>4405</v>
      </c>
    </row>
    <row r="52" spans="1:28" x14ac:dyDescent="0.2">
      <c r="A52" s="227">
        <v>212965</v>
      </c>
      <c r="B52" s="227" t="s">
        <v>1121</v>
      </c>
      <c r="C52" s="227" t="s">
        <v>123</v>
      </c>
      <c r="D52" s="227" t="s">
        <v>266</v>
      </c>
      <c r="E52" s="227" t="s">
        <v>356</v>
      </c>
      <c r="F52" s="228">
        <v>29512</v>
      </c>
      <c r="G52" s="227" t="s">
        <v>334</v>
      </c>
      <c r="H52" s="227" t="s">
        <v>357</v>
      </c>
      <c r="I52" s="227" t="s">
        <v>427</v>
      </c>
      <c r="Q52" s="227">
        <v>2000</v>
      </c>
      <c r="S52" s="227" t="s">
        <v>679</v>
      </c>
      <c r="T52" s="229" t="s">
        <v>679</v>
      </c>
      <c r="U52" s="227" t="s">
        <v>679</v>
      </c>
      <c r="V52" s="227" t="s">
        <v>679</v>
      </c>
      <c r="W52" s="227" t="s">
        <v>2809</v>
      </c>
      <c r="X52" s="227" t="s">
        <v>4405</v>
      </c>
    </row>
    <row r="53" spans="1:28" x14ac:dyDescent="0.2">
      <c r="A53" s="227">
        <v>203336</v>
      </c>
      <c r="B53" s="227" t="s">
        <v>1049</v>
      </c>
      <c r="C53" s="227" t="s">
        <v>495</v>
      </c>
      <c r="D53" s="227" t="s">
        <v>1050</v>
      </c>
      <c r="E53" s="227" t="s">
        <v>356</v>
      </c>
      <c r="F53" s="228">
        <v>30321</v>
      </c>
      <c r="G53" s="227" t="s">
        <v>334</v>
      </c>
      <c r="H53" s="227" t="s">
        <v>364</v>
      </c>
      <c r="I53" s="227" t="s">
        <v>427</v>
      </c>
      <c r="Q53" s="227">
        <v>2000</v>
      </c>
      <c r="S53" s="227" t="s">
        <v>679</v>
      </c>
      <c r="T53" s="229" t="s">
        <v>679</v>
      </c>
      <c r="U53" s="227" t="s">
        <v>679</v>
      </c>
      <c r="V53" s="227" t="s">
        <v>679</v>
      </c>
      <c r="W53" s="227" t="s">
        <v>2809</v>
      </c>
      <c r="X53" s="227" t="s">
        <v>4405</v>
      </c>
    </row>
    <row r="54" spans="1:28" x14ac:dyDescent="0.2">
      <c r="A54" s="227">
        <v>211675</v>
      </c>
      <c r="B54" s="227" t="s">
        <v>1060</v>
      </c>
      <c r="C54" s="227" t="s">
        <v>414</v>
      </c>
      <c r="D54" s="227" t="s">
        <v>230</v>
      </c>
      <c r="E54" s="227" t="s">
        <v>356</v>
      </c>
      <c r="F54" s="228">
        <v>30554</v>
      </c>
      <c r="G54" s="227" t="s">
        <v>575</v>
      </c>
      <c r="H54" s="227" t="s">
        <v>364</v>
      </c>
      <c r="I54" s="227" t="s">
        <v>427</v>
      </c>
      <c r="Q54" s="227">
        <v>2000</v>
      </c>
      <c r="S54" s="227" t="s">
        <v>679</v>
      </c>
      <c r="T54" s="229" t="s">
        <v>679</v>
      </c>
      <c r="U54" s="227" t="s">
        <v>679</v>
      </c>
      <c r="V54" s="227" t="s">
        <v>679</v>
      </c>
      <c r="W54" s="227" t="s">
        <v>2809</v>
      </c>
      <c r="X54" s="227" t="s">
        <v>4405</v>
      </c>
    </row>
    <row r="55" spans="1:28" x14ac:dyDescent="0.2">
      <c r="A55" s="227">
        <v>209270</v>
      </c>
      <c r="B55" s="227" t="s">
        <v>1255</v>
      </c>
      <c r="C55" s="227" t="s">
        <v>84</v>
      </c>
      <c r="D55" s="227" t="s">
        <v>1256</v>
      </c>
      <c r="E55" s="227" t="s">
        <v>355</v>
      </c>
      <c r="F55" s="228">
        <v>30708</v>
      </c>
      <c r="G55" s="227" t="s">
        <v>566</v>
      </c>
      <c r="H55" s="227" t="s">
        <v>357</v>
      </c>
      <c r="I55" s="227" t="s">
        <v>427</v>
      </c>
      <c r="Q55" s="227">
        <v>2000</v>
      </c>
      <c r="S55" s="227" t="s">
        <v>679</v>
      </c>
      <c r="T55" s="229" t="s">
        <v>679</v>
      </c>
      <c r="U55" s="227" t="s">
        <v>679</v>
      </c>
      <c r="V55" s="227" t="s">
        <v>679</v>
      </c>
      <c r="W55" s="227" t="s">
        <v>2809</v>
      </c>
      <c r="X55" s="227" t="s">
        <v>4405</v>
      </c>
    </row>
    <row r="56" spans="1:28" x14ac:dyDescent="0.2">
      <c r="A56" s="227">
        <v>203419</v>
      </c>
      <c r="B56" s="227" t="s">
        <v>1227</v>
      </c>
      <c r="C56" s="227" t="s">
        <v>161</v>
      </c>
      <c r="D56" s="227" t="s">
        <v>255</v>
      </c>
      <c r="E56" s="227" t="s">
        <v>355</v>
      </c>
      <c r="F56" s="228">
        <v>31260</v>
      </c>
      <c r="G56" s="227" t="s">
        <v>344</v>
      </c>
      <c r="H56" s="227" t="s">
        <v>357</v>
      </c>
      <c r="I56" s="227" t="s">
        <v>427</v>
      </c>
      <c r="Q56" s="227">
        <v>2000</v>
      </c>
      <c r="S56" s="227" t="s">
        <v>679</v>
      </c>
      <c r="T56" s="229" t="s">
        <v>679</v>
      </c>
      <c r="U56" s="227" t="s">
        <v>679</v>
      </c>
      <c r="V56" s="227" t="s">
        <v>679</v>
      </c>
      <c r="W56" s="227" t="s">
        <v>2809</v>
      </c>
      <c r="X56" s="227" t="s">
        <v>4405</v>
      </c>
    </row>
    <row r="57" spans="1:28" x14ac:dyDescent="0.2">
      <c r="A57" s="227">
        <v>211605</v>
      </c>
      <c r="B57" s="227" t="s">
        <v>1236</v>
      </c>
      <c r="C57" s="227" t="s">
        <v>62</v>
      </c>
      <c r="D57" s="227" t="s">
        <v>1237</v>
      </c>
      <c r="E57" s="227" t="s">
        <v>355</v>
      </c>
      <c r="F57" s="228">
        <v>31992</v>
      </c>
      <c r="G57" s="227" t="s">
        <v>334</v>
      </c>
      <c r="H57" s="227" t="s">
        <v>357</v>
      </c>
      <c r="I57" s="227" t="s">
        <v>427</v>
      </c>
      <c r="Q57" s="227">
        <v>2000</v>
      </c>
      <c r="S57" s="227" t="s">
        <v>679</v>
      </c>
      <c r="T57" s="229" t="s">
        <v>679</v>
      </c>
      <c r="U57" s="227" t="s">
        <v>679</v>
      </c>
      <c r="V57" s="227" t="s">
        <v>679</v>
      </c>
      <c r="W57" s="227" t="s">
        <v>2809</v>
      </c>
      <c r="X57" s="227" t="s">
        <v>4405</v>
      </c>
    </row>
    <row r="58" spans="1:28" x14ac:dyDescent="0.2">
      <c r="A58" s="227">
        <v>211871</v>
      </c>
      <c r="B58" s="227" t="s">
        <v>1062</v>
      </c>
      <c r="C58" s="227" t="s">
        <v>1063</v>
      </c>
      <c r="D58" s="227" t="s">
        <v>263</v>
      </c>
      <c r="E58" s="227" t="s">
        <v>355</v>
      </c>
      <c r="F58" s="228">
        <v>32201</v>
      </c>
      <c r="G58" s="227" t="s">
        <v>334</v>
      </c>
      <c r="H58" s="227" t="s">
        <v>364</v>
      </c>
      <c r="I58" s="227" t="s">
        <v>427</v>
      </c>
      <c r="Q58" s="227">
        <v>2000</v>
      </c>
      <c r="S58" s="227" t="s">
        <v>679</v>
      </c>
      <c r="T58" s="229" t="s">
        <v>679</v>
      </c>
      <c r="U58" s="227" t="s">
        <v>679</v>
      </c>
      <c r="V58" s="227" t="s">
        <v>679</v>
      </c>
      <c r="W58" s="227" t="s">
        <v>2809</v>
      </c>
      <c r="X58" s="227" t="s">
        <v>4405</v>
      </c>
    </row>
    <row r="59" spans="1:28" x14ac:dyDescent="0.2">
      <c r="A59" s="227">
        <v>210010</v>
      </c>
      <c r="B59" s="227" t="s">
        <v>1223</v>
      </c>
      <c r="C59" s="227" t="s">
        <v>396</v>
      </c>
      <c r="D59" s="227" t="s">
        <v>1224</v>
      </c>
      <c r="E59" s="227" t="s">
        <v>355</v>
      </c>
      <c r="F59" s="228">
        <v>32465</v>
      </c>
      <c r="G59" s="227" t="s">
        <v>575</v>
      </c>
      <c r="H59" s="227" t="s">
        <v>357</v>
      </c>
      <c r="I59" s="227" t="s">
        <v>427</v>
      </c>
      <c r="Q59" s="227">
        <v>2000</v>
      </c>
      <c r="S59" s="227" t="s">
        <v>679</v>
      </c>
      <c r="T59" s="229" t="s">
        <v>679</v>
      </c>
      <c r="U59" s="227" t="s">
        <v>679</v>
      </c>
      <c r="V59" s="227" t="s">
        <v>679</v>
      </c>
      <c r="W59" s="227" t="s">
        <v>2809</v>
      </c>
      <c r="X59" s="227" t="s">
        <v>4405</v>
      </c>
    </row>
    <row r="60" spans="1:28" x14ac:dyDescent="0.2">
      <c r="A60" s="227">
        <v>208891</v>
      </c>
      <c r="B60" s="227" t="s">
        <v>1051</v>
      </c>
      <c r="C60" s="227" t="s">
        <v>1052</v>
      </c>
      <c r="D60" s="227" t="s">
        <v>457</v>
      </c>
      <c r="E60" s="227" t="s">
        <v>356</v>
      </c>
      <c r="F60" s="228">
        <v>32585</v>
      </c>
      <c r="G60" s="227" t="s">
        <v>334</v>
      </c>
      <c r="H60" s="227" t="s">
        <v>364</v>
      </c>
      <c r="I60" s="227" t="s">
        <v>427</v>
      </c>
      <c r="Q60" s="227">
        <v>2000</v>
      </c>
      <c r="S60" s="227" t="s">
        <v>679</v>
      </c>
      <c r="T60" s="229" t="s">
        <v>679</v>
      </c>
      <c r="U60" s="227" t="s">
        <v>679</v>
      </c>
      <c r="V60" s="227" t="s">
        <v>679</v>
      </c>
      <c r="W60" s="227" t="s">
        <v>2809</v>
      </c>
      <c r="X60" s="227" t="s">
        <v>4405</v>
      </c>
    </row>
    <row r="61" spans="1:28" x14ac:dyDescent="0.2">
      <c r="A61" s="227">
        <v>210645</v>
      </c>
      <c r="B61" s="227" t="s">
        <v>1189</v>
      </c>
      <c r="C61" s="227" t="s">
        <v>738</v>
      </c>
      <c r="D61" s="227" t="s">
        <v>430</v>
      </c>
      <c r="E61" s="227" t="s">
        <v>356</v>
      </c>
      <c r="F61" s="228">
        <v>32864</v>
      </c>
      <c r="G61" s="227" t="s">
        <v>1190</v>
      </c>
      <c r="H61" s="227" t="s">
        <v>357</v>
      </c>
      <c r="I61" s="227" t="s">
        <v>427</v>
      </c>
      <c r="Q61" s="227">
        <v>2000</v>
      </c>
      <c r="S61" s="227" t="s">
        <v>679</v>
      </c>
      <c r="T61" s="229" t="s">
        <v>679</v>
      </c>
      <c r="U61" s="227" t="s">
        <v>679</v>
      </c>
      <c r="V61" s="227" t="s">
        <v>679</v>
      </c>
      <c r="W61" s="227" t="s">
        <v>2809</v>
      </c>
      <c r="X61" s="227" t="s">
        <v>4405</v>
      </c>
    </row>
    <row r="62" spans="1:28" x14ac:dyDescent="0.2">
      <c r="A62" s="227">
        <v>212672</v>
      </c>
      <c r="B62" s="227" t="s">
        <v>1124</v>
      </c>
      <c r="C62" s="227" t="s">
        <v>1125</v>
      </c>
      <c r="D62" s="227" t="s">
        <v>286</v>
      </c>
      <c r="E62" s="227" t="s">
        <v>356</v>
      </c>
      <c r="F62" s="228">
        <v>32898</v>
      </c>
      <c r="G62" s="227" t="s">
        <v>334</v>
      </c>
      <c r="H62" s="227" t="s">
        <v>357</v>
      </c>
      <c r="I62" s="227" t="s">
        <v>427</v>
      </c>
      <c r="Q62" s="227">
        <v>2000</v>
      </c>
      <c r="S62" s="227" t="s">
        <v>679</v>
      </c>
      <c r="T62" s="229" t="s">
        <v>679</v>
      </c>
      <c r="U62" s="227" t="s">
        <v>679</v>
      </c>
      <c r="V62" s="227" t="s">
        <v>679</v>
      </c>
      <c r="W62" s="227" t="s">
        <v>2809</v>
      </c>
      <c r="X62" s="227" t="s">
        <v>4405</v>
      </c>
    </row>
    <row r="63" spans="1:28" x14ac:dyDescent="0.2">
      <c r="A63" s="227">
        <v>213798</v>
      </c>
      <c r="B63" s="227" t="s">
        <v>1160</v>
      </c>
      <c r="C63" s="227" t="s">
        <v>68</v>
      </c>
      <c r="D63" s="227" t="s">
        <v>125</v>
      </c>
      <c r="E63" s="227" t="s">
        <v>356</v>
      </c>
      <c r="F63" s="228">
        <v>33367</v>
      </c>
      <c r="G63" s="227" t="s">
        <v>1161</v>
      </c>
      <c r="H63" s="227" t="s">
        <v>357</v>
      </c>
      <c r="I63" s="227" t="s">
        <v>427</v>
      </c>
      <c r="Q63" s="227">
        <v>2000</v>
      </c>
      <c r="S63" s="227" t="s">
        <v>679</v>
      </c>
      <c r="T63" s="229" t="s">
        <v>679</v>
      </c>
      <c r="U63" s="227" t="s">
        <v>679</v>
      </c>
      <c r="V63" s="227" t="s">
        <v>679</v>
      </c>
      <c r="W63" s="227" t="s">
        <v>2809</v>
      </c>
      <c r="X63" s="227" t="s">
        <v>4405</v>
      </c>
    </row>
    <row r="64" spans="1:28" x14ac:dyDescent="0.2">
      <c r="A64" s="227">
        <v>212897</v>
      </c>
      <c r="B64" s="227" t="s">
        <v>1095</v>
      </c>
      <c r="C64" s="227" t="s">
        <v>63</v>
      </c>
      <c r="D64" s="227" t="s">
        <v>1096</v>
      </c>
      <c r="E64" s="227" t="s">
        <v>356</v>
      </c>
      <c r="F64" s="228">
        <v>34335</v>
      </c>
      <c r="G64" s="227" t="s">
        <v>1097</v>
      </c>
      <c r="H64" s="227" t="s">
        <v>357</v>
      </c>
      <c r="I64" s="227" t="s">
        <v>427</v>
      </c>
      <c r="Q64" s="227">
        <v>2000</v>
      </c>
      <c r="S64" s="227" t="s">
        <v>679</v>
      </c>
      <c r="T64" s="229" t="s">
        <v>679</v>
      </c>
      <c r="U64" s="227" t="s">
        <v>679</v>
      </c>
      <c r="V64" s="227" t="s">
        <v>679</v>
      </c>
      <c r="W64" s="227" t="s">
        <v>2809</v>
      </c>
      <c r="X64" s="227" t="s">
        <v>4405</v>
      </c>
    </row>
    <row r="65" spans="1:24" x14ac:dyDescent="0.2">
      <c r="A65" s="227">
        <v>214530</v>
      </c>
      <c r="B65" s="227" t="s">
        <v>1127</v>
      </c>
      <c r="C65" s="227" t="s">
        <v>68</v>
      </c>
      <c r="D65" s="227" t="s">
        <v>1128</v>
      </c>
      <c r="E65" s="227" t="s">
        <v>356</v>
      </c>
      <c r="F65" s="228">
        <v>34343</v>
      </c>
      <c r="G65" s="227" t="s">
        <v>334</v>
      </c>
      <c r="H65" s="227" t="s">
        <v>357</v>
      </c>
      <c r="I65" s="227" t="s">
        <v>427</v>
      </c>
      <c r="Q65" s="227">
        <v>2000</v>
      </c>
      <c r="S65" s="227" t="s">
        <v>679</v>
      </c>
      <c r="T65" s="229" t="s">
        <v>679</v>
      </c>
      <c r="U65" s="227" t="s">
        <v>679</v>
      </c>
      <c r="V65" s="227" t="s">
        <v>679</v>
      </c>
      <c r="W65" s="227" t="s">
        <v>2809</v>
      </c>
      <c r="X65" s="227" t="s">
        <v>4405</v>
      </c>
    </row>
    <row r="66" spans="1:24" x14ac:dyDescent="0.2">
      <c r="A66" s="227">
        <v>210258</v>
      </c>
      <c r="B66" s="227" t="s">
        <v>1311</v>
      </c>
      <c r="C66" s="227" t="s">
        <v>125</v>
      </c>
      <c r="D66" s="227" t="s">
        <v>243</v>
      </c>
      <c r="E66" s="227" t="s">
        <v>355</v>
      </c>
      <c r="F66" s="228">
        <v>34474</v>
      </c>
      <c r="G66" s="227" t="s">
        <v>588</v>
      </c>
      <c r="H66" s="227" t="s">
        <v>357</v>
      </c>
      <c r="I66" s="227" t="s">
        <v>427</v>
      </c>
      <c r="Q66" s="227">
        <v>2000</v>
      </c>
      <c r="S66" s="227" t="s">
        <v>679</v>
      </c>
      <c r="T66" s="229" t="s">
        <v>679</v>
      </c>
      <c r="U66" s="227" t="s">
        <v>679</v>
      </c>
      <c r="V66" s="227" t="s">
        <v>679</v>
      </c>
      <c r="W66" s="227" t="s">
        <v>2809</v>
      </c>
      <c r="X66" s="227" t="s">
        <v>4405</v>
      </c>
    </row>
    <row r="67" spans="1:24" x14ac:dyDescent="0.2">
      <c r="A67" s="227">
        <v>211140</v>
      </c>
      <c r="B67" s="227" t="s">
        <v>1206</v>
      </c>
      <c r="C67" s="227" t="s">
        <v>62</v>
      </c>
      <c r="D67" s="227" t="s">
        <v>863</v>
      </c>
      <c r="E67" s="227" t="s">
        <v>355</v>
      </c>
      <c r="F67" s="228">
        <v>34850</v>
      </c>
      <c r="G67" s="227" t="s">
        <v>349</v>
      </c>
      <c r="H67" s="227" t="s">
        <v>357</v>
      </c>
      <c r="I67" s="227" t="s">
        <v>427</v>
      </c>
      <c r="Q67" s="227">
        <v>2000</v>
      </c>
      <c r="S67" s="227" t="s">
        <v>679</v>
      </c>
      <c r="T67" s="229" t="s">
        <v>679</v>
      </c>
      <c r="U67" s="227" t="s">
        <v>679</v>
      </c>
      <c r="V67" s="227" t="s">
        <v>679</v>
      </c>
      <c r="W67" s="227" t="s">
        <v>2809</v>
      </c>
      <c r="X67" s="227" t="s">
        <v>4405</v>
      </c>
    </row>
    <row r="68" spans="1:24" x14ac:dyDescent="0.2">
      <c r="A68" s="227">
        <v>210262</v>
      </c>
      <c r="B68" s="227" t="s">
        <v>1220</v>
      </c>
      <c r="C68" s="227" t="s">
        <v>68</v>
      </c>
      <c r="D68" s="227" t="s">
        <v>1221</v>
      </c>
      <c r="E68" s="227" t="s">
        <v>355</v>
      </c>
      <c r="F68" s="228">
        <v>34943</v>
      </c>
      <c r="G68" s="227" t="s">
        <v>1222</v>
      </c>
      <c r="H68" s="227" t="s">
        <v>357</v>
      </c>
      <c r="I68" s="227" t="s">
        <v>427</v>
      </c>
      <c r="Q68" s="227">
        <v>2000</v>
      </c>
      <c r="S68" s="227" t="s">
        <v>679</v>
      </c>
      <c r="T68" s="229" t="s">
        <v>679</v>
      </c>
      <c r="U68" s="227" t="s">
        <v>679</v>
      </c>
      <c r="V68" s="227" t="s">
        <v>679</v>
      </c>
      <c r="W68" s="227" t="s">
        <v>2809</v>
      </c>
      <c r="X68" s="227" t="s">
        <v>4405</v>
      </c>
    </row>
    <row r="69" spans="1:24" x14ac:dyDescent="0.2">
      <c r="A69" s="227">
        <v>210795</v>
      </c>
      <c r="B69" s="227" t="s">
        <v>1171</v>
      </c>
      <c r="C69" s="227" t="s">
        <v>71</v>
      </c>
      <c r="D69" s="227" t="s">
        <v>1172</v>
      </c>
      <c r="E69" s="227" t="s">
        <v>356</v>
      </c>
      <c r="F69" s="228">
        <v>35065</v>
      </c>
      <c r="G69" s="227" t="s">
        <v>1173</v>
      </c>
      <c r="H69" s="227" t="s">
        <v>357</v>
      </c>
      <c r="I69" s="227" t="s">
        <v>427</v>
      </c>
      <c r="Q69" s="227">
        <v>2000</v>
      </c>
      <c r="S69" s="227" t="s">
        <v>679</v>
      </c>
      <c r="T69" s="229" t="s">
        <v>679</v>
      </c>
      <c r="U69" s="227" t="s">
        <v>679</v>
      </c>
      <c r="V69" s="227" t="s">
        <v>679</v>
      </c>
      <c r="W69" s="227" t="s">
        <v>2809</v>
      </c>
      <c r="X69" s="227" t="s">
        <v>4405</v>
      </c>
    </row>
    <row r="70" spans="1:24" x14ac:dyDescent="0.2">
      <c r="A70" s="227">
        <v>212078</v>
      </c>
      <c r="B70" s="227" t="s">
        <v>1277</v>
      </c>
      <c r="C70" s="227" t="s">
        <v>65</v>
      </c>
      <c r="D70" s="227" t="s">
        <v>1278</v>
      </c>
      <c r="E70" s="227" t="s">
        <v>355</v>
      </c>
      <c r="F70" s="228">
        <v>35068</v>
      </c>
      <c r="G70" s="227" t="s">
        <v>334</v>
      </c>
      <c r="H70" s="227" t="s">
        <v>357</v>
      </c>
      <c r="I70" s="227" t="s">
        <v>427</v>
      </c>
      <c r="Q70" s="227">
        <v>2000</v>
      </c>
      <c r="S70" s="227" t="s">
        <v>679</v>
      </c>
      <c r="T70" s="229" t="s">
        <v>679</v>
      </c>
      <c r="U70" s="227" t="s">
        <v>679</v>
      </c>
      <c r="V70" s="227" t="s">
        <v>679</v>
      </c>
      <c r="W70" s="227" t="s">
        <v>2809</v>
      </c>
      <c r="X70" s="227" t="s">
        <v>4405</v>
      </c>
    </row>
    <row r="71" spans="1:24" x14ac:dyDescent="0.2">
      <c r="A71" s="227">
        <v>210800</v>
      </c>
      <c r="B71" s="227" t="s">
        <v>1248</v>
      </c>
      <c r="C71" s="227" t="s">
        <v>399</v>
      </c>
      <c r="D71" s="227" t="s">
        <v>243</v>
      </c>
      <c r="E71" s="227" t="s">
        <v>355</v>
      </c>
      <c r="F71" s="228">
        <v>35095</v>
      </c>
      <c r="G71" s="227" t="s">
        <v>573</v>
      </c>
      <c r="H71" s="227" t="s">
        <v>357</v>
      </c>
      <c r="I71" s="227" t="s">
        <v>427</v>
      </c>
      <c r="Q71" s="227">
        <v>2000</v>
      </c>
      <c r="S71" s="227" t="s">
        <v>679</v>
      </c>
      <c r="T71" s="229" t="s">
        <v>679</v>
      </c>
      <c r="U71" s="227" t="s">
        <v>679</v>
      </c>
      <c r="V71" s="227" t="s">
        <v>679</v>
      </c>
      <c r="W71" s="227" t="s">
        <v>2809</v>
      </c>
      <c r="X71" s="227" t="s">
        <v>4405</v>
      </c>
    </row>
    <row r="72" spans="1:24" x14ac:dyDescent="0.2">
      <c r="A72" s="227">
        <v>212122</v>
      </c>
      <c r="B72" s="227" t="s">
        <v>1279</v>
      </c>
      <c r="C72" s="227" t="s">
        <v>171</v>
      </c>
      <c r="D72" s="227" t="s">
        <v>269</v>
      </c>
      <c r="E72" s="227" t="s">
        <v>355</v>
      </c>
      <c r="F72" s="228">
        <v>35168</v>
      </c>
      <c r="G72" s="227" t="s">
        <v>334</v>
      </c>
      <c r="H72" s="227" t="s">
        <v>357</v>
      </c>
      <c r="I72" s="227" t="s">
        <v>427</v>
      </c>
      <c r="Q72" s="227">
        <v>2000</v>
      </c>
      <c r="S72" s="227" t="s">
        <v>679</v>
      </c>
      <c r="T72" s="229" t="s">
        <v>679</v>
      </c>
      <c r="U72" s="227" t="s">
        <v>679</v>
      </c>
      <c r="V72" s="227" t="s">
        <v>679</v>
      </c>
      <c r="W72" s="227" t="s">
        <v>2809</v>
      </c>
      <c r="X72" s="227" t="s">
        <v>4405</v>
      </c>
    </row>
    <row r="73" spans="1:24" x14ac:dyDescent="0.2">
      <c r="A73" s="227">
        <v>213752</v>
      </c>
      <c r="B73" s="227" t="s">
        <v>1138</v>
      </c>
      <c r="C73" s="227" t="s">
        <v>1139</v>
      </c>
      <c r="D73" s="227" t="s">
        <v>407</v>
      </c>
      <c r="E73" s="227" t="s">
        <v>356</v>
      </c>
      <c r="F73" s="228">
        <v>35217</v>
      </c>
      <c r="G73" s="227" t="s">
        <v>334</v>
      </c>
      <c r="H73" s="227" t="s">
        <v>357</v>
      </c>
      <c r="I73" s="227" t="s">
        <v>427</v>
      </c>
      <c r="Q73" s="227">
        <v>2000</v>
      </c>
      <c r="S73" s="227" t="s">
        <v>679</v>
      </c>
      <c r="T73" s="229" t="s">
        <v>679</v>
      </c>
      <c r="U73" s="227" t="s">
        <v>679</v>
      </c>
      <c r="V73" s="227" t="s">
        <v>679</v>
      </c>
      <c r="W73" s="227" t="s">
        <v>2809</v>
      </c>
      <c r="X73" s="227" t="s">
        <v>4405</v>
      </c>
    </row>
    <row r="74" spans="1:24" x14ac:dyDescent="0.2">
      <c r="A74" s="227">
        <v>212524</v>
      </c>
      <c r="B74" s="227" t="s">
        <v>1282</v>
      </c>
      <c r="C74" s="227" t="s">
        <v>105</v>
      </c>
      <c r="D74" s="227" t="s">
        <v>269</v>
      </c>
      <c r="E74" s="227" t="s">
        <v>355</v>
      </c>
      <c r="F74" s="228">
        <v>35246</v>
      </c>
      <c r="G74" s="227" t="s">
        <v>334</v>
      </c>
      <c r="H74" s="227" t="s">
        <v>357</v>
      </c>
      <c r="I74" s="227" t="s">
        <v>427</v>
      </c>
      <c r="Q74" s="227">
        <v>2000</v>
      </c>
      <c r="S74" s="227" t="s">
        <v>679</v>
      </c>
      <c r="T74" s="229" t="s">
        <v>679</v>
      </c>
      <c r="U74" s="227" t="s">
        <v>679</v>
      </c>
      <c r="V74" s="227" t="s">
        <v>679</v>
      </c>
      <c r="W74" s="227" t="s">
        <v>2809</v>
      </c>
      <c r="X74" s="227" t="s">
        <v>4405</v>
      </c>
    </row>
    <row r="75" spans="1:24" x14ac:dyDescent="0.2">
      <c r="A75" s="227">
        <v>212706</v>
      </c>
      <c r="B75" s="227" t="s">
        <v>1091</v>
      </c>
      <c r="C75" s="227" t="s">
        <v>91</v>
      </c>
      <c r="D75" s="227" t="s">
        <v>286</v>
      </c>
      <c r="E75" s="227" t="s">
        <v>356</v>
      </c>
      <c r="F75" s="228">
        <v>35304</v>
      </c>
      <c r="G75" s="227" t="s">
        <v>1092</v>
      </c>
      <c r="H75" s="227" t="s">
        <v>357</v>
      </c>
      <c r="I75" s="227" t="s">
        <v>427</v>
      </c>
      <c r="Q75" s="227">
        <v>2000</v>
      </c>
      <c r="S75" s="227" t="s">
        <v>679</v>
      </c>
      <c r="T75" s="229" t="s">
        <v>679</v>
      </c>
      <c r="U75" s="227" t="s">
        <v>679</v>
      </c>
      <c r="V75" s="227" t="s">
        <v>679</v>
      </c>
      <c r="W75" s="227" t="s">
        <v>2809</v>
      </c>
      <c r="X75" s="227" t="s">
        <v>4405</v>
      </c>
    </row>
    <row r="76" spans="1:24" x14ac:dyDescent="0.2">
      <c r="A76" s="227">
        <v>211607</v>
      </c>
      <c r="B76" s="227" t="s">
        <v>1144</v>
      </c>
      <c r="C76" s="227" t="s">
        <v>152</v>
      </c>
      <c r="D76" s="227" t="s">
        <v>213</v>
      </c>
      <c r="E76" s="227" t="s">
        <v>356</v>
      </c>
      <c r="F76" s="228">
        <v>35440</v>
      </c>
      <c r="G76" s="227" t="s">
        <v>334</v>
      </c>
      <c r="H76" s="227" t="s">
        <v>357</v>
      </c>
      <c r="I76" s="227" t="s">
        <v>427</v>
      </c>
      <c r="Q76" s="227">
        <v>2000</v>
      </c>
      <c r="S76" s="227" t="s">
        <v>679</v>
      </c>
      <c r="T76" s="229" t="s">
        <v>679</v>
      </c>
      <c r="U76" s="227" t="s">
        <v>679</v>
      </c>
      <c r="V76" s="227" t="s">
        <v>679</v>
      </c>
      <c r="W76" s="227" t="s">
        <v>2809</v>
      </c>
      <c r="X76" s="227" t="s">
        <v>4405</v>
      </c>
    </row>
    <row r="77" spans="1:24" x14ac:dyDescent="0.2">
      <c r="A77" s="227">
        <v>212058</v>
      </c>
      <c r="B77" s="227" t="s">
        <v>1285</v>
      </c>
      <c r="C77" s="227" t="s">
        <v>1286</v>
      </c>
      <c r="D77" s="227" t="s">
        <v>404</v>
      </c>
      <c r="E77" s="227" t="s">
        <v>355</v>
      </c>
      <c r="F77" s="228">
        <v>35558</v>
      </c>
      <c r="G77" s="227" t="s">
        <v>334</v>
      </c>
      <c r="H77" s="227" t="s">
        <v>357</v>
      </c>
      <c r="I77" s="227" t="s">
        <v>427</v>
      </c>
      <c r="Q77" s="227">
        <v>2000</v>
      </c>
      <c r="S77" s="227" t="s">
        <v>679</v>
      </c>
      <c r="T77" s="229" t="s">
        <v>679</v>
      </c>
      <c r="U77" s="227" t="s">
        <v>679</v>
      </c>
      <c r="V77" s="227" t="s">
        <v>679</v>
      </c>
      <c r="W77" s="227" t="s">
        <v>2809</v>
      </c>
      <c r="X77" s="227" t="s">
        <v>4405</v>
      </c>
    </row>
    <row r="78" spans="1:24" x14ac:dyDescent="0.2">
      <c r="A78" s="227">
        <v>214082</v>
      </c>
      <c r="B78" s="227" t="s">
        <v>1156</v>
      </c>
      <c r="C78" s="227" t="s">
        <v>410</v>
      </c>
      <c r="D78" s="227" t="s">
        <v>282</v>
      </c>
      <c r="E78" s="227" t="s">
        <v>356</v>
      </c>
      <c r="F78" s="228">
        <v>36526</v>
      </c>
      <c r="G78" s="227" t="s">
        <v>334</v>
      </c>
      <c r="H78" s="227" t="s">
        <v>357</v>
      </c>
      <c r="I78" s="227" t="s">
        <v>427</v>
      </c>
      <c r="Q78" s="227">
        <v>2000</v>
      </c>
      <c r="S78" s="227" t="s">
        <v>679</v>
      </c>
      <c r="T78" s="229" t="s">
        <v>679</v>
      </c>
      <c r="U78" s="227" t="s">
        <v>679</v>
      </c>
      <c r="V78" s="227" t="s">
        <v>679</v>
      </c>
      <c r="W78" s="227" t="s">
        <v>2809</v>
      </c>
      <c r="X78" s="227" t="s">
        <v>4405</v>
      </c>
    </row>
    <row r="79" spans="1:24" x14ac:dyDescent="0.2">
      <c r="A79" s="227">
        <v>214052</v>
      </c>
      <c r="B79" s="227" t="s">
        <v>1197</v>
      </c>
      <c r="C79" s="227" t="s">
        <v>118</v>
      </c>
      <c r="D79" s="227" t="s">
        <v>277</v>
      </c>
      <c r="E79" s="227" t="s">
        <v>356</v>
      </c>
      <c r="F79" s="228">
        <v>36800</v>
      </c>
      <c r="G79" s="227" t="s">
        <v>577</v>
      </c>
      <c r="H79" s="227" t="s">
        <v>357</v>
      </c>
      <c r="I79" s="227" t="s">
        <v>427</v>
      </c>
      <c r="Q79" s="227">
        <v>2000</v>
      </c>
      <c r="S79" s="227" t="s">
        <v>679</v>
      </c>
      <c r="T79" s="229" t="s">
        <v>679</v>
      </c>
      <c r="U79" s="227" t="s">
        <v>679</v>
      </c>
      <c r="V79" s="227" t="s">
        <v>679</v>
      </c>
      <c r="W79" s="227" t="s">
        <v>2809</v>
      </c>
      <c r="X79" s="227" t="s">
        <v>4405</v>
      </c>
    </row>
    <row r="80" spans="1:24" x14ac:dyDescent="0.2">
      <c r="A80" s="227">
        <v>212463</v>
      </c>
      <c r="B80" s="227" t="s">
        <v>823</v>
      </c>
      <c r="C80" s="227" t="s">
        <v>72</v>
      </c>
      <c r="D80" s="227" t="s">
        <v>476</v>
      </c>
      <c r="E80" s="227" t="s">
        <v>356</v>
      </c>
      <c r="F80" s="228">
        <v>32291</v>
      </c>
      <c r="G80" s="227" t="s">
        <v>336</v>
      </c>
      <c r="H80" s="227" t="s">
        <v>357</v>
      </c>
      <c r="I80" s="227" t="s">
        <v>427</v>
      </c>
      <c r="Q80" s="227">
        <v>2000</v>
      </c>
      <c r="S80" s="227" t="s">
        <v>679</v>
      </c>
      <c r="T80" s="229" t="s">
        <v>679</v>
      </c>
      <c r="U80" s="227" t="s">
        <v>679</v>
      </c>
      <c r="V80" s="227" t="s">
        <v>679</v>
      </c>
      <c r="X80" s="227" t="s">
        <v>4406</v>
      </c>
    </row>
    <row r="81" spans="1:24" x14ac:dyDescent="0.2">
      <c r="A81" s="227">
        <v>211227</v>
      </c>
      <c r="B81" s="227" t="s">
        <v>829</v>
      </c>
      <c r="C81" s="227" t="s">
        <v>830</v>
      </c>
      <c r="D81" s="227" t="s">
        <v>212</v>
      </c>
      <c r="E81" s="227" t="s">
        <v>355</v>
      </c>
      <c r="F81" s="228">
        <v>35460</v>
      </c>
      <c r="G81" s="227" t="s">
        <v>334</v>
      </c>
      <c r="H81" s="227" t="s">
        <v>357</v>
      </c>
      <c r="I81" s="227" t="s">
        <v>427</v>
      </c>
      <c r="Q81" s="227">
        <v>2000</v>
      </c>
      <c r="S81" s="227" t="s">
        <v>679</v>
      </c>
      <c r="T81" s="229" t="s">
        <v>679</v>
      </c>
      <c r="U81" s="227" t="s">
        <v>679</v>
      </c>
      <c r="V81" s="227" t="s">
        <v>679</v>
      </c>
      <c r="X81" s="227" t="s">
        <v>4406</v>
      </c>
    </row>
    <row r="82" spans="1:24" x14ac:dyDescent="0.2">
      <c r="A82" s="227">
        <v>213170</v>
      </c>
      <c r="B82" s="227" t="s">
        <v>1108</v>
      </c>
      <c r="C82" s="227" t="s">
        <v>139</v>
      </c>
      <c r="D82" s="227" t="s">
        <v>185</v>
      </c>
      <c r="E82" s="227" t="s">
        <v>356</v>
      </c>
      <c r="F82" s="228">
        <v>31968</v>
      </c>
      <c r="G82" s="227" t="s">
        <v>342</v>
      </c>
      <c r="H82" s="227" t="s">
        <v>357</v>
      </c>
      <c r="I82" s="227" t="s">
        <v>427</v>
      </c>
      <c r="Q82" s="227">
        <v>2000</v>
      </c>
      <c r="S82" s="227" t="s">
        <v>679</v>
      </c>
      <c r="T82" s="229" t="s">
        <v>679</v>
      </c>
      <c r="U82" s="227" t="s">
        <v>679</v>
      </c>
      <c r="V82" s="227" t="s">
        <v>679</v>
      </c>
      <c r="W82" s="227" t="s">
        <v>2809</v>
      </c>
    </row>
    <row r="83" spans="1:24" x14ac:dyDescent="0.2">
      <c r="A83" s="227">
        <v>214483</v>
      </c>
      <c r="B83" s="227" t="s">
        <v>1241</v>
      </c>
      <c r="C83" s="227" t="s">
        <v>137</v>
      </c>
      <c r="D83" s="227" t="s">
        <v>1242</v>
      </c>
      <c r="E83" s="227" t="s">
        <v>355</v>
      </c>
      <c r="F83" s="228">
        <v>32464</v>
      </c>
      <c r="G83" s="227" t="s">
        <v>766</v>
      </c>
      <c r="H83" s="227" t="s">
        <v>357</v>
      </c>
      <c r="I83" s="227" t="s">
        <v>427</v>
      </c>
      <c r="Q83" s="227">
        <v>2000</v>
      </c>
      <c r="S83" s="227" t="s">
        <v>679</v>
      </c>
      <c r="T83" s="229" t="s">
        <v>679</v>
      </c>
      <c r="U83" s="227" t="s">
        <v>679</v>
      </c>
      <c r="V83" s="227" t="s">
        <v>679</v>
      </c>
      <c r="W83" s="227" t="s">
        <v>2809</v>
      </c>
    </row>
    <row r="84" spans="1:24" x14ac:dyDescent="0.2">
      <c r="A84" s="227">
        <v>214335</v>
      </c>
      <c r="B84" s="227" t="s">
        <v>1234</v>
      </c>
      <c r="C84" s="227" t="s">
        <v>70</v>
      </c>
      <c r="D84" s="227" t="s">
        <v>243</v>
      </c>
      <c r="E84" s="227" t="s">
        <v>355</v>
      </c>
      <c r="F84" s="228">
        <v>32768</v>
      </c>
      <c r="G84" s="227" t="s">
        <v>341</v>
      </c>
      <c r="H84" s="227" t="s">
        <v>357</v>
      </c>
      <c r="I84" s="227" t="s">
        <v>427</v>
      </c>
      <c r="Q84" s="227">
        <v>2000</v>
      </c>
      <c r="S84" s="227" t="s">
        <v>679</v>
      </c>
      <c r="T84" s="229" t="s">
        <v>679</v>
      </c>
      <c r="U84" s="227" t="s">
        <v>679</v>
      </c>
      <c r="V84" s="227" t="s">
        <v>679</v>
      </c>
      <c r="W84" s="227" t="s">
        <v>2809</v>
      </c>
    </row>
    <row r="85" spans="1:24" x14ac:dyDescent="0.2">
      <c r="A85" s="227">
        <v>214419</v>
      </c>
      <c r="B85" s="227" t="s">
        <v>1270</v>
      </c>
      <c r="C85" s="227" t="s">
        <v>183</v>
      </c>
      <c r="D85" s="227" t="s">
        <v>217</v>
      </c>
      <c r="E85" s="227" t="s">
        <v>355</v>
      </c>
      <c r="F85" s="228">
        <v>32817</v>
      </c>
      <c r="G85" s="227" t="s">
        <v>334</v>
      </c>
      <c r="H85" s="227" t="s">
        <v>357</v>
      </c>
      <c r="I85" s="227" t="s">
        <v>427</v>
      </c>
      <c r="Q85" s="227">
        <v>2000</v>
      </c>
      <c r="S85" s="227" t="s">
        <v>679</v>
      </c>
      <c r="T85" s="229" t="s">
        <v>679</v>
      </c>
      <c r="U85" s="227" t="s">
        <v>679</v>
      </c>
      <c r="V85" s="227" t="s">
        <v>679</v>
      </c>
      <c r="W85" s="227" t="s">
        <v>2809</v>
      </c>
    </row>
    <row r="86" spans="1:24" x14ac:dyDescent="0.2">
      <c r="A86" s="227">
        <v>213856</v>
      </c>
      <c r="B86" s="227" t="s">
        <v>1069</v>
      </c>
      <c r="C86" s="227" t="s">
        <v>90</v>
      </c>
      <c r="D86" s="227" t="s">
        <v>265</v>
      </c>
      <c r="E86" s="227" t="s">
        <v>356</v>
      </c>
      <c r="F86" s="228">
        <v>32989</v>
      </c>
      <c r="G86" s="227" t="s">
        <v>349</v>
      </c>
      <c r="H86" s="227" t="s">
        <v>357</v>
      </c>
      <c r="I86" s="227" t="s">
        <v>427</v>
      </c>
      <c r="Q86" s="227">
        <v>2000</v>
      </c>
      <c r="S86" s="227" t="s">
        <v>679</v>
      </c>
      <c r="T86" s="229" t="s">
        <v>679</v>
      </c>
      <c r="U86" s="227" t="s">
        <v>679</v>
      </c>
      <c r="V86" s="227" t="s">
        <v>679</v>
      </c>
      <c r="W86" s="227" t="s">
        <v>2809</v>
      </c>
    </row>
    <row r="87" spans="1:24" x14ac:dyDescent="0.2">
      <c r="A87" s="227">
        <v>212368</v>
      </c>
      <c r="B87" s="227" t="s">
        <v>1111</v>
      </c>
      <c r="C87" s="227" t="s">
        <v>405</v>
      </c>
      <c r="D87" s="227" t="s">
        <v>420</v>
      </c>
      <c r="E87" s="227" t="s">
        <v>356</v>
      </c>
      <c r="F87" s="228">
        <v>33860</v>
      </c>
      <c r="G87" s="227" t="s">
        <v>334</v>
      </c>
      <c r="H87" s="227" t="s">
        <v>357</v>
      </c>
      <c r="I87" s="227" t="s">
        <v>427</v>
      </c>
      <c r="Q87" s="227">
        <v>2000</v>
      </c>
      <c r="S87" s="227" t="s">
        <v>679</v>
      </c>
      <c r="T87" s="229" t="s">
        <v>679</v>
      </c>
      <c r="U87" s="227" t="s">
        <v>679</v>
      </c>
      <c r="V87" s="227" t="s">
        <v>679</v>
      </c>
      <c r="W87" s="227" t="s">
        <v>2809</v>
      </c>
    </row>
    <row r="88" spans="1:24" x14ac:dyDescent="0.2">
      <c r="A88" s="227">
        <v>212388</v>
      </c>
      <c r="B88" s="227" t="s">
        <v>1164</v>
      </c>
      <c r="C88" s="227" t="s">
        <v>1165</v>
      </c>
      <c r="D88" s="227" t="s">
        <v>283</v>
      </c>
      <c r="E88" s="227" t="s">
        <v>356</v>
      </c>
      <c r="F88" s="228">
        <v>34000</v>
      </c>
      <c r="G88" s="227" t="s">
        <v>360</v>
      </c>
      <c r="H88" s="227" t="s">
        <v>357</v>
      </c>
      <c r="I88" s="227" t="s">
        <v>427</v>
      </c>
      <c r="Q88" s="227">
        <v>2000</v>
      </c>
      <c r="S88" s="227" t="s">
        <v>679</v>
      </c>
      <c r="T88" s="229" t="s">
        <v>679</v>
      </c>
      <c r="U88" s="227" t="s">
        <v>679</v>
      </c>
      <c r="V88" s="227" t="s">
        <v>679</v>
      </c>
      <c r="W88" s="227" t="s">
        <v>2809</v>
      </c>
    </row>
    <row r="89" spans="1:24" x14ac:dyDescent="0.2">
      <c r="A89" s="227">
        <v>212778</v>
      </c>
      <c r="B89" s="227" t="s">
        <v>1230</v>
      </c>
      <c r="C89" s="227" t="s">
        <v>71</v>
      </c>
      <c r="D89" s="227" t="s">
        <v>1231</v>
      </c>
      <c r="E89" s="227" t="s">
        <v>355</v>
      </c>
      <c r="F89" s="228">
        <v>34411</v>
      </c>
      <c r="G89" s="227" t="s">
        <v>334</v>
      </c>
      <c r="H89" s="227" t="s">
        <v>357</v>
      </c>
      <c r="I89" s="227" t="s">
        <v>427</v>
      </c>
      <c r="Q89" s="227">
        <v>2000</v>
      </c>
      <c r="S89" s="227" t="s">
        <v>679</v>
      </c>
      <c r="T89" s="229" t="s">
        <v>679</v>
      </c>
      <c r="U89" s="227" t="s">
        <v>679</v>
      </c>
      <c r="V89" s="227" t="s">
        <v>679</v>
      </c>
      <c r="W89" s="227" t="s">
        <v>2809</v>
      </c>
    </row>
    <row r="90" spans="1:24" x14ac:dyDescent="0.2">
      <c r="A90" s="227">
        <v>214587</v>
      </c>
      <c r="B90" s="227" t="s">
        <v>1135</v>
      </c>
      <c r="C90" s="227" t="s">
        <v>523</v>
      </c>
      <c r="D90" s="227" t="s">
        <v>292</v>
      </c>
      <c r="E90" s="227" t="s">
        <v>356</v>
      </c>
      <c r="F90" s="228">
        <v>35099</v>
      </c>
      <c r="G90" s="227" t="s">
        <v>334</v>
      </c>
      <c r="H90" s="227" t="s">
        <v>357</v>
      </c>
      <c r="I90" s="227" t="s">
        <v>427</v>
      </c>
      <c r="Q90" s="227">
        <v>2000</v>
      </c>
      <c r="S90" s="227" t="s">
        <v>679</v>
      </c>
      <c r="T90" s="229" t="s">
        <v>679</v>
      </c>
      <c r="U90" s="227" t="s">
        <v>679</v>
      </c>
      <c r="V90" s="227" t="s">
        <v>679</v>
      </c>
      <c r="W90" s="227" t="s">
        <v>2809</v>
      </c>
    </row>
    <row r="91" spans="1:24" x14ac:dyDescent="0.2">
      <c r="A91" s="227">
        <v>211643</v>
      </c>
      <c r="B91" s="227" t="s">
        <v>1140</v>
      </c>
      <c r="C91" s="227" t="s">
        <v>410</v>
      </c>
      <c r="D91" s="227" t="s">
        <v>494</v>
      </c>
      <c r="E91" s="227" t="s">
        <v>356</v>
      </c>
      <c r="F91" s="228">
        <v>35219</v>
      </c>
      <c r="G91" s="227" t="s">
        <v>334</v>
      </c>
      <c r="H91" s="227" t="s">
        <v>357</v>
      </c>
      <c r="I91" s="227" t="s">
        <v>427</v>
      </c>
      <c r="Q91" s="227">
        <v>2000</v>
      </c>
      <c r="S91" s="227" t="s">
        <v>679</v>
      </c>
      <c r="T91" s="229" t="s">
        <v>679</v>
      </c>
      <c r="U91" s="227" t="s">
        <v>679</v>
      </c>
      <c r="V91" s="227" t="s">
        <v>679</v>
      </c>
      <c r="W91" s="227" t="s">
        <v>2809</v>
      </c>
    </row>
    <row r="92" spans="1:24" x14ac:dyDescent="0.2">
      <c r="A92" s="227">
        <v>214473</v>
      </c>
      <c r="B92" s="227" t="s">
        <v>1074</v>
      </c>
      <c r="C92" s="227" t="s">
        <v>168</v>
      </c>
      <c r="D92" s="227" t="s">
        <v>270</v>
      </c>
      <c r="E92" s="227" t="s">
        <v>356</v>
      </c>
      <c r="F92" s="228">
        <v>36109</v>
      </c>
      <c r="G92" s="227" t="s">
        <v>334</v>
      </c>
      <c r="H92" s="227" t="s">
        <v>357</v>
      </c>
      <c r="I92" s="227" t="s">
        <v>427</v>
      </c>
      <c r="Q92" s="227">
        <v>2000</v>
      </c>
      <c r="S92" s="227" t="s">
        <v>679</v>
      </c>
      <c r="T92" s="229" t="s">
        <v>679</v>
      </c>
      <c r="U92" s="227" t="s">
        <v>679</v>
      </c>
      <c r="V92" s="227" t="s">
        <v>679</v>
      </c>
      <c r="W92" s="227" t="s">
        <v>2809</v>
      </c>
    </row>
    <row r="93" spans="1:24" x14ac:dyDescent="0.2">
      <c r="A93" s="227">
        <v>212956</v>
      </c>
      <c r="B93" s="227" t="s">
        <v>1201</v>
      </c>
      <c r="C93" s="227" t="s">
        <v>1202</v>
      </c>
      <c r="D93" s="227" t="s">
        <v>749</v>
      </c>
      <c r="E93" s="227" t="s">
        <v>356</v>
      </c>
      <c r="F93" s="228">
        <v>24990</v>
      </c>
      <c r="G93" s="227" t="s">
        <v>346</v>
      </c>
      <c r="H93" s="227" t="s">
        <v>357</v>
      </c>
      <c r="I93" s="227" t="s">
        <v>427</v>
      </c>
      <c r="Q93" s="227">
        <v>2000</v>
      </c>
      <c r="R93" s="227" t="s">
        <v>679</v>
      </c>
      <c r="T93" s="229" t="s">
        <v>679</v>
      </c>
      <c r="U93" s="227" t="s">
        <v>679</v>
      </c>
      <c r="V93" s="227" t="s">
        <v>679</v>
      </c>
      <c r="W93" s="227" t="s">
        <v>2809</v>
      </c>
      <c r="X93" s="227" t="s">
        <v>4405</v>
      </c>
    </row>
    <row r="94" spans="1:24" x14ac:dyDescent="0.2">
      <c r="A94" s="227">
        <v>209260</v>
      </c>
      <c r="B94" s="227" t="s">
        <v>1106</v>
      </c>
      <c r="C94" s="227" t="s">
        <v>146</v>
      </c>
      <c r="D94" s="227" t="s">
        <v>473</v>
      </c>
      <c r="E94" s="227" t="s">
        <v>356</v>
      </c>
      <c r="F94" s="228">
        <v>27566</v>
      </c>
      <c r="G94" s="227" t="s">
        <v>822</v>
      </c>
      <c r="H94" s="227" t="s">
        <v>357</v>
      </c>
      <c r="I94" s="227" t="s">
        <v>427</v>
      </c>
      <c r="Q94" s="227">
        <v>2000</v>
      </c>
      <c r="R94" s="227" t="s">
        <v>679</v>
      </c>
      <c r="T94" s="229" t="s">
        <v>679</v>
      </c>
      <c r="U94" s="227" t="s">
        <v>679</v>
      </c>
      <c r="V94" s="227" t="s">
        <v>679</v>
      </c>
      <c r="W94" s="227" t="s">
        <v>2809</v>
      </c>
      <c r="X94" s="227" t="s">
        <v>4405</v>
      </c>
    </row>
    <row r="95" spans="1:24" x14ac:dyDescent="0.2">
      <c r="A95" s="227">
        <v>208083</v>
      </c>
      <c r="B95" s="227" t="s">
        <v>1103</v>
      </c>
      <c r="C95" s="227" t="s">
        <v>66</v>
      </c>
      <c r="D95" s="227" t="s">
        <v>250</v>
      </c>
      <c r="E95" s="227" t="s">
        <v>356</v>
      </c>
      <c r="F95" s="228">
        <v>31616</v>
      </c>
      <c r="G95" s="227" t="s">
        <v>586</v>
      </c>
      <c r="H95" s="227" t="s">
        <v>357</v>
      </c>
      <c r="I95" s="227" t="s">
        <v>427</v>
      </c>
      <c r="Q95" s="227">
        <v>2000</v>
      </c>
      <c r="R95" s="227" t="s">
        <v>679</v>
      </c>
      <c r="T95" s="229" t="s">
        <v>679</v>
      </c>
      <c r="U95" s="227" t="s">
        <v>679</v>
      </c>
      <c r="V95" s="227" t="s">
        <v>679</v>
      </c>
      <c r="W95" s="227" t="s">
        <v>2809</v>
      </c>
      <c r="X95" s="227" t="s">
        <v>4405</v>
      </c>
    </row>
    <row r="96" spans="1:24" x14ac:dyDescent="0.2">
      <c r="A96" s="227">
        <v>210924</v>
      </c>
      <c r="B96" s="227" t="s">
        <v>1123</v>
      </c>
      <c r="C96" s="227" t="s">
        <v>757</v>
      </c>
      <c r="D96" s="227" t="s">
        <v>212</v>
      </c>
      <c r="E96" s="227" t="s">
        <v>356</v>
      </c>
      <c r="F96" s="228">
        <v>32358</v>
      </c>
      <c r="G96" s="227" t="s">
        <v>334</v>
      </c>
      <c r="H96" s="227" t="s">
        <v>357</v>
      </c>
      <c r="I96" s="227" t="s">
        <v>427</v>
      </c>
      <c r="Q96" s="227">
        <v>2000</v>
      </c>
      <c r="R96" s="227" t="s">
        <v>679</v>
      </c>
      <c r="T96" s="229" t="s">
        <v>679</v>
      </c>
      <c r="U96" s="227" t="s">
        <v>679</v>
      </c>
      <c r="V96" s="227" t="s">
        <v>679</v>
      </c>
      <c r="W96" s="227" t="s">
        <v>2809</v>
      </c>
      <c r="X96" s="227" t="s">
        <v>4405</v>
      </c>
    </row>
    <row r="97" spans="1:24" x14ac:dyDescent="0.2">
      <c r="A97" s="227">
        <v>211801</v>
      </c>
      <c r="B97" s="227" t="s">
        <v>1218</v>
      </c>
      <c r="C97" s="227" t="s">
        <v>116</v>
      </c>
      <c r="D97" s="227" t="s">
        <v>1219</v>
      </c>
      <c r="E97" s="227" t="s">
        <v>355</v>
      </c>
      <c r="F97" s="228">
        <v>34339</v>
      </c>
      <c r="G97" s="227" t="s">
        <v>334</v>
      </c>
      <c r="H97" s="227" t="s">
        <v>357</v>
      </c>
      <c r="I97" s="227" t="s">
        <v>427</v>
      </c>
      <c r="Q97" s="227">
        <v>2000</v>
      </c>
      <c r="R97" s="227" t="s">
        <v>679</v>
      </c>
      <c r="T97" s="229" t="s">
        <v>679</v>
      </c>
      <c r="U97" s="227" t="s">
        <v>679</v>
      </c>
      <c r="V97" s="227" t="s">
        <v>679</v>
      </c>
      <c r="W97" s="227" t="s">
        <v>2809</v>
      </c>
      <c r="X97" s="227" t="s">
        <v>4405</v>
      </c>
    </row>
    <row r="98" spans="1:24" x14ac:dyDescent="0.2">
      <c r="A98" s="227">
        <v>211516</v>
      </c>
      <c r="B98" s="227" t="s">
        <v>1246</v>
      </c>
      <c r="C98" s="227" t="s">
        <v>65</v>
      </c>
      <c r="D98" s="227" t="s">
        <v>1247</v>
      </c>
      <c r="E98" s="227" t="s">
        <v>355</v>
      </c>
      <c r="G98" s="227" t="s">
        <v>334</v>
      </c>
      <c r="H98" s="227" t="s">
        <v>357</v>
      </c>
      <c r="I98" s="227" t="s">
        <v>427</v>
      </c>
      <c r="Q98" s="227">
        <v>2000</v>
      </c>
      <c r="R98" s="227" t="s">
        <v>679</v>
      </c>
      <c r="T98" s="229" t="s">
        <v>679</v>
      </c>
      <c r="U98" s="227" t="s">
        <v>679</v>
      </c>
      <c r="V98" s="227" t="s">
        <v>679</v>
      </c>
      <c r="W98" s="227" t="s">
        <v>2809</v>
      </c>
      <c r="X98" s="227" t="s">
        <v>4405</v>
      </c>
    </row>
    <row r="99" spans="1:24" x14ac:dyDescent="0.2">
      <c r="A99" s="227">
        <v>214090</v>
      </c>
      <c r="B99" s="227" t="s">
        <v>1186</v>
      </c>
      <c r="C99" s="227" t="s">
        <v>153</v>
      </c>
      <c r="D99" s="227" t="s">
        <v>283</v>
      </c>
      <c r="E99" s="227" t="s">
        <v>356</v>
      </c>
      <c r="F99" s="228">
        <v>35796</v>
      </c>
      <c r="G99" s="227" t="s">
        <v>1187</v>
      </c>
      <c r="H99" s="227" t="s">
        <v>357</v>
      </c>
      <c r="I99" s="227" t="s">
        <v>427</v>
      </c>
      <c r="Q99" s="227">
        <v>2000</v>
      </c>
      <c r="R99" s="227" t="s">
        <v>679</v>
      </c>
      <c r="T99" s="229" t="s">
        <v>679</v>
      </c>
      <c r="U99" s="227" t="s">
        <v>679</v>
      </c>
      <c r="V99" s="227" t="s">
        <v>679</v>
      </c>
      <c r="W99" s="227" t="s">
        <v>2809</v>
      </c>
    </row>
    <row r="100" spans="1:24" x14ac:dyDescent="0.2">
      <c r="A100" s="227">
        <v>208767</v>
      </c>
      <c r="B100" s="227" t="s">
        <v>1261</v>
      </c>
      <c r="C100" s="227" t="s">
        <v>68</v>
      </c>
      <c r="D100" s="227" t="s">
        <v>1262</v>
      </c>
      <c r="E100" s="227" t="s">
        <v>355</v>
      </c>
      <c r="F100" s="228">
        <v>25112</v>
      </c>
      <c r="G100" s="227" t="s">
        <v>1263</v>
      </c>
      <c r="H100" s="227" t="s">
        <v>357</v>
      </c>
      <c r="I100" s="227" t="s">
        <v>427</v>
      </c>
      <c r="Q100" s="227">
        <v>2000</v>
      </c>
      <c r="T100" s="229" t="s">
        <v>679</v>
      </c>
      <c r="U100" s="227" t="s">
        <v>679</v>
      </c>
      <c r="V100" s="227" t="s">
        <v>679</v>
      </c>
      <c r="W100" s="227" t="s">
        <v>2809</v>
      </c>
      <c r="X100" s="227" t="s">
        <v>4405</v>
      </c>
    </row>
    <row r="101" spans="1:24" x14ac:dyDescent="0.2">
      <c r="A101" s="227">
        <v>201459</v>
      </c>
      <c r="B101" s="227" t="s">
        <v>1264</v>
      </c>
      <c r="C101" s="227" t="s">
        <v>62</v>
      </c>
      <c r="D101" s="227" t="s">
        <v>1265</v>
      </c>
      <c r="E101" s="227" t="s">
        <v>355</v>
      </c>
      <c r="F101" s="228">
        <v>28240</v>
      </c>
      <c r="G101" s="227" t="s">
        <v>334</v>
      </c>
      <c r="H101" s="227" t="s">
        <v>357</v>
      </c>
      <c r="I101" s="227" t="s">
        <v>427</v>
      </c>
      <c r="Q101" s="227">
        <v>2000</v>
      </c>
      <c r="T101" s="229" t="s">
        <v>679</v>
      </c>
      <c r="U101" s="227" t="s">
        <v>679</v>
      </c>
      <c r="V101" s="227" t="s">
        <v>679</v>
      </c>
      <c r="W101" s="227" t="s">
        <v>2809</v>
      </c>
      <c r="X101" s="227" t="s">
        <v>4405</v>
      </c>
    </row>
    <row r="102" spans="1:24" x14ac:dyDescent="0.2">
      <c r="A102" s="227">
        <v>203274</v>
      </c>
      <c r="B102" s="227" t="s">
        <v>1250</v>
      </c>
      <c r="C102" s="227" t="s">
        <v>105</v>
      </c>
      <c r="D102" s="227" t="s">
        <v>314</v>
      </c>
      <c r="E102" s="227" t="s">
        <v>355</v>
      </c>
      <c r="F102" s="228">
        <v>29860</v>
      </c>
      <c r="G102" s="227" t="s">
        <v>342</v>
      </c>
      <c r="H102" s="227" t="s">
        <v>357</v>
      </c>
      <c r="I102" s="227" t="s">
        <v>427</v>
      </c>
      <c r="Q102" s="227">
        <v>2000</v>
      </c>
      <c r="T102" s="229" t="s">
        <v>679</v>
      </c>
      <c r="U102" s="227" t="s">
        <v>679</v>
      </c>
      <c r="V102" s="227" t="s">
        <v>679</v>
      </c>
      <c r="W102" s="227" t="s">
        <v>2809</v>
      </c>
      <c r="X102" s="227" t="s">
        <v>4405</v>
      </c>
    </row>
    <row r="103" spans="1:24" x14ac:dyDescent="0.2">
      <c r="A103" s="227">
        <v>212020</v>
      </c>
      <c r="B103" s="227" t="s">
        <v>1082</v>
      </c>
      <c r="C103" s="227" t="s">
        <v>157</v>
      </c>
      <c r="D103" s="227" t="s">
        <v>422</v>
      </c>
      <c r="E103" s="227" t="s">
        <v>356</v>
      </c>
      <c r="F103" s="228">
        <v>31614</v>
      </c>
      <c r="G103" s="227" t="s">
        <v>572</v>
      </c>
      <c r="H103" s="227" t="s">
        <v>357</v>
      </c>
      <c r="I103" s="227" t="s">
        <v>427</v>
      </c>
      <c r="Q103" s="227">
        <v>2000</v>
      </c>
      <c r="T103" s="229" t="s">
        <v>679</v>
      </c>
      <c r="U103" s="227" t="s">
        <v>679</v>
      </c>
      <c r="V103" s="227" t="s">
        <v>679</v>
      </c>
      <c r="W103" s="227" t="s">
        <v>2809</v>
      </c>
      <c r="X103" s="227" t="s">
        <v>4405</v>
      </c>
    </row>
    <row r="104" spans="1:24" x14ac:dyDescent="0.2">
      <c r="A104" s="227">
        <v>206081</v>
      </c>
      <c r="B104" s="227" t="s">
        <v>1089</v>
      </c>
      <c r="C104" s="227" t="s">
        <v>113</v>
      </c>
      <c r="D104" s="227" t="s">
        <v>225</v>
      </c>
      <c r="E104" s="227" t="s">
        <v>356</v>
      </c>
      <c r="F104" s="228">
        <v>31667</v>
      </c>
      <c r="G104" s="227" t="s">
        <v>1090</v>
      </c>
      <c r="H104" s="227" t="s">
        <v>357</v>
      </c>
      <c r="I104" s="227" t="s">
        <v>427</v>
      </c>
      <c r="Q104" s="227">
        <v>2000</v>
      </c>
      <c r="T104" s="229" t="s">
        <v>679</v>
      </c>
      <c r="U104" s="227" t="s">
        <v>679</v>
      </c>
      <c r="V104" s="227" t="s">
        <v>679</v>
      </c>
      <c r="W104" s="227" t="s">
        <v>2809</v>
      </c>
      <c r="X104" s="227" t="s">
        <v>4405</v>
      </c>
    </row>
    <row r="105" spans="1:24" x14ac:dyDescent="0.2">
      <c r="A105" s="227">
        <v>213817</v>
      </c>
      <c r="B105" s="227" t="s">
        <v>1120</v>
      </c>
      <c r="C105" s="227" t="s">
        <v>116</v>
      </c>
      <c r="D105" s="227" t="s">
        <v>254</v>
      </c>
      <c r="E105" s="227" t="s">
        <v>356</v>
      </c>
      <c r="F105" s="228">
        <v>32897</v>
      </c>
      <c r="G105" s="227" t="s">
        <v>596</v>
      </c>
      <c r="H105" s="227" t="s">
        <v>357</v>
      </c>
      <c r="I105" s="227" t="s">
        <v>427</v>
      </c>
      <c r="Q105" s="227">
        <v>2000</v>
      </c>
      <c r="T105" s="227" t="s">
        <v>679</v>
      </c>
      <c r="U105" s="227" t="s">
        <v>679</v>
      </c>
      <c r="V105" s="227" t="s">
        <v>679</v>
      </c>
      <c r="W105" s="227" t="s">
        <v>2809</v>
      </c>
      <c r="X105" s="227" t="s">
        <v>4405</v>
      </c>
    </row>
    <row r="106" spans="1:24" x14ac:dyDescent="0.2">
      <c r="A106" s="227">
        <v>214446</v>
      </c>
      <c r="B106" s="227" t="s">
        <v>1174</v>
      </c>
      <c r="C106" s="227" t="s">
        <v>145</v>
      </c>
      <c r="D106" s="227" t="s">
        <v>836</v>
      </c>
      <c r="E106" s="227" t="s">
        <v>356</v>
      </c>
      <c r="F106" s="228">
        <v>33872</v>
      </c>
      <c r="G106" s="227" t="s">
        <v>334</v>
      </c>
      <c r="H106" s="227" t="s">
        <v>357</v>
      </c>
      <c r="I106" s="227" t="s">
        <v>427</v>
      </c>
      <c r="Q106" s="227">
        <v>2000</v>
      </c>
      <c r="T106" s="229" t="s">
        <v>679</v>
      </c>
      <c r="U106" s="227" t="s">
        <v>679</v>
      </c>
      <c r="V106" s="227" t="s">
        <v>679</v>
      </c>
      <c r="W106" s="227" t="s">
        <v>2809</v>
      </c>
      <c r="X106" s="227" t="s">
        <v>4405</v>
      </c>
    </row>
    <row r="107" spans="1:24" x14ac:dyDescent="0.2">
      <c r="A107" s="227">
        <v>213109</v>
      </c>
      <c r="B107" s="227" t="s">
        <v>1180</v>
      </c>
      <c r="C107" s="227" t="s">
        <v>112</v>
      </c>
      <c r="D107" s="227" t="s">
        <v>248</v>
      </c>
      <c r="E107" s="227" t="s">
        <v>356</v>
      </c>
      <c r="F107" s="228">
        <v>34213</v>
      </c>
      <c r="G107" s="227" t="s">
        <v>588</v>
      </c>
      <c r="H107" s="227" t="s">
        <v>357</v>
      </c>
      <c r="I107" s="227" t="s">
        <v>427</v>
      </c>
      <c r="Q107" s="227">
        <v>2000</v>
      </c>
      <c r="T107" s="229" t="s">
        <v>679</v>
      </c>
      <c r="U107" s="227" t="s">
        <v>679</v>
      </c>
      <c r="V107" s="227" t="s">
        <v>679</v>
      </c>
      <c r="W107" s="227" t="s">
        <v>2809</v>
      </c>
      <c r="X107" s="227" t="s">
        <v>4405</v>
      </c>
    </row>
    <row r="108" spans="1:24" x14ac:dyDescent="0.2">
      <c r="A108" s="227">
        <v>209716</v>
      </c>
      <c r="B108" s="227" t="s">
        <v>1292</v>
      </c>
      <c r="C108" s="227" t="s">
        <v>105</v>
      </c>
      <c r="D108" s="227" t="s">
        <v>421</v>
      </c>
      <c r="E108" s="227" t="s">
        <v>355</v>
      </c>
      <c r="F108" s="228">
        <v>34335</v>
      </c>
      <c r="H108" s="227" t="s">
        <v>357</v>
      </c>
      <c r="I108" s="227" t="s">
        <v>427</v>
      </c>
      <c r="Q108" s="227">
        <v>2000</v>
      </c>
      <c r="T108" s="229" t="s">
        <v>679</v>
      </c>
      <c r="U108" s="227" t="s">
        <v>679</v>
      </c>
      <c r="V108" s="227" t="s">
        <v>679</v>
      </c>
      <c r="W108" s="227" t="s">
        <v>2809</v>
      </c>
      <c r="X108" s="227" t="s">
        <v>4405</v>
      </c>
    </row>
    <row r="109" spans="1:24" x14ac:dyDescent="0.2">
      <c r="A109" s="227">
        <v>211918</v>
      </c>
      <c r="B109" s="227" t="s">
        <v>1273</v>
      </c>
      <c r="C109" s="227" t="s">
        <v>731</v>
      </c>
      <c r="D109" s="227" t="s">
        <v>86</v>
      </c>
      <c r="E109" s="227" t="s">
        <v>355</v>
      </c>
      <c r="F109" s="228">
        <v>34344</v>
      </c>
      <c r="G109" s="227" t="s">
        <v>334</v>
      </c>
      <c r="H109" s="227" t="s">
        <v>357</v>
      </c>
      <c r="I109" s="227" t="s">
        <v>427</v>
      </c>
      <c r="Q109" s="227">
        <v>2000</v>
      </c>
      <c r="T109" s="229" t="s">
        <v>679</v>
      </c>
      <c r="U109" s="227" t="s">
        <v>679</v>
      </c>
      <c r="V109" s="227" t="s">
        <v>679</v>
      </c>
      <c r="W109" s="227" t="s">
        <v>2809</v>
      </c>
      <c r="X109" s="227" t="s">
        <v>4405</v>
      </c>
    </row>
    <row r="110" spans="1:24" x14ac:dyDescent="0.2">
      <c r="A110" s="227">
        <v>214447</v>
      </c>
      <c r="B110" s="227" t="s">
        <v>1130</v>
      </c>
      <c r="C110" s="227" t="s">
        <v>1131</v>
      </c>
      <c r="D110" s="227" t="s">
        <v>299</v>
      </c>
      <c r="E110" s="227" t="s">
        <v>356</v>
      </c>
      <c r="F110" s="228">
        <v>34517</v>
      </c>
      <c r="G110" s="227" t="s">
        <v>334</v>
      </c>
      <c r="H110" s="227" t="s">
        <v>357</v>
      </c>
      <c r="I110" s="227" t="s">
        <v>427</v>
      </c>
      <c r="Q110" s="227">
        <v>2000</v>
      </c>
      <c r="T110" s="229" t="s">
        <v>679</v>
      </c>
      <c r="U110" s="227" t="s">
        <v>679</v>
      </c>
      <c r="V110" s="227" t="s">
        <v>679</v>
      </c>
      <c r="W110" s="227" t="s">
        <v>2809</v>
      </c>
      <c r="X110" s="227" t="s">
        <v>4405</v>
      </c>
    </row>
    <row r="111" spans="1:24" x14ac:dyDescent="0.2">
      <c r="A111" s="227">
        <v>210942</v>
      </c>
      <c r="B111" s="227" t="s">
        <v>1047</v>
      </c>
      <c r="C111" s="227" t="s">
        <v>116</v>
      </c>
      <c r="D111" s="227" t="s">
        <v>217</v>
      </c>
      <c r="E111" s="227" t="s">
        <v>355</v>
      </c>
      <c r="F111" s="228">
        <v>34820</v>
      </c>
      <c r="G111" s="227" t="s">
        <v>361</v>
      </c>
      <c r="H111" s="227" t="s">
        <v>364</v>
      </c>
      <c r="I111" s="227" t="s">
        <v>427</v>
      </c>
      <c r="Q111" s="227">
        <v>2000</v>
      </c>
      <c r="T111" s="229" t="s">
        <v>679</v>
      </c>
      <c r="U111" s="227" t="s">
        <v>679</v>
      </c>
      <c r="V111" s="227" t="s">
        <v>679</v>
      </c>
      <c r="W111" s="227" t="s">
        <v>2809</v>
      </c>
      <c r="X111" s="227" t="s">
        <v>4405</v>
      </c>
    </row>
    <row r="112" spans="1:24" x14ac:dyDescent="0.2">
      <c r="A112" s="227">
        <v>211712</v>
      </c>
      <c r="B112" s="227" t="s">
        <v>1181</v>
      </c>
      <c r="C112" s="227" t="s">
        <v>178</v>
      </c>
      <c r="D112" s="227" t="s">
        <v>1182</v>
      </c>
      <c r="E112" s="227" t="s">
        <v>356</v>
      </c>
      <c r="F112" s="228">
        <v>35065</v>
      </c>
      <c r="G112" s="227" t="s">
        <v>1183</v>
      </c>
      <c r="H112" s="227" t="s">
        <v>357</v>
      </c>
      <c r="I112" s="227" t="s">
        <v>427</v>
      </c>
      <c r="Q112" s="227">
        <v>2000</v>
      </c>
      <c r="T112" s="229" t="s">
        <v>679</v>
      </c>
      <c r="U112" s="227" t="s">
        <v>679</v>
      </c>
      <c r="V112" s="227" t="s">
        <v>679</v>
      </c>
      <c r="W112" s="227" t="s">
        <v>2809</v>
      </c>
      <c r="X112" s="227" t="s">
        <v>4405</v>
      </c>
    </row>
    <row r="113" spans="1:24" x14ac:dyDescent="0.2">
      <c r="A113" s="227">
        <v>212276</v>
      </c>
      <c r="B113" s="227" t="s">
        <v>1055</v>
      </c>
      <c r="C113" s="227" t="s">
        <v>152</v>
      </c>
      <c r="D113" s="227" t="s">
        <v>1056</v>
      </c>
      <c r="E113" s="227" t="s">
        <v>356</v>
      </c>
      <c r="F113" s="228">
        <v>35098</v>
      </c>
      <c r="G113" s="227" t="s">
        <v>567</v>
      </c>
      <c r="H113" s="227" t="s">
        <v>364</v>
      </c>
      <c r="I113" s="227" t="s">
        <v>427</v>
      </c>
      <c r="Q113" s="227">
        <v>2000</v>
      </c>
      <c r="T113" s="229" t="s">
        <v>679</v>
      </c>
      <c r="U113" s="227" t="s">
        <v>679</v>
      </c>
      <c r="V113" s="227" t="s">
        <v>679</v>
      </c>
      <c r="W113" s="227" t="s">
        <v>2809</v>
      </c>
      <c r="X113" s="227" t="s">
        <v>4405</v>
      </c>
    </row>
    <row r="114" spans="1:24" x14ac:dyDescent="0.2">
      <c r="A114" s="227">
        <v>211594</v>
      </c>
      <c r="B114" s="227" t="s">
        <v>1136</v>
      </c>
      <c r="C114" s="227" t="s">
        <v>1137</v>
      </c>
      <c r="D114" s="227" t="s">
        <v>501</v>
      </c>
      <c r="E114" s="227" t="s">
        <v>356</v>
      </c>
      <c r="F114" s="228">
        <v>35120</v>
      </c>
      <c r="G114" s="227" t="s">
        <v>334</v>
      </c>
      <c r="H114" s="227" t="s">
        <v>357</v>
      </c>
      <c r="I114" s="227" t="s">
        <v>427</v>
      </c>
      <c r="Q114" s="227">
        <v>2000</v>
      </c>
      <c r="T114" s="229" t="s">
        <v>679</v>
      </c>
      <c r="U114" s="227" t="s">
        <v>679</v>
      </c>
      <c r="V114" s="227" t="s">
        <v>679</v>
      </c>
      <c r="W114" s="227" t="s">
        <v>2809</v>
      </c>
      <c r="X114" s="227" t="s">
        <v>4405</v>
      </c>
    </row>
    <row r="115" spans="1:24" x14ac:dyDescent="0.2">
      <c r="A115" s="227">
        <v>213621</v>
      </c>
      <c r="B115" s="227" t="s">
        <v>1166</v>
      </c>
      <c r="C115" s="227" t="s">
        <v>71</v>
      </c>
      <c r="D115" s="227" t="s">
        <v>233</v>
      </c>
      <c r="E115" s="227" t="s">
        <v>356</v>
      </c>
      <c r="F115" s="228">
        <v>35156</v>
      </c>
      <c r="G115" s="227" t="s">
        <v>609</v>
      </c>
      <c r="H115" s="227" t="s">
        <v>357</v>
      </c>
      <c r="I115" s="227" t="s">
        <v>427</v>
      </c>
      <c r="Q115" s="227">
        <v>2000</v>
      </c>
      <c r="T115" s="229" t="s">
        <v>679</v>
      </c>
      <c r="U115" s="227" t="s">
        <v>679</v>
      </c>
      <c r="V115" s="227" t="s">
        <v>679</v>
      </c>
      <c r="W115" s="227" t="s">
        <v>2809</v>
      </c>
      <c r="X115" s="227" t="s">
        <v>4405</v>
      </c>
    </row>
    <row r="116" spans="1:24" x14ac:dyDescent="0.2">
      <c r="A116" s="227">
        <v>214405</v>
      </c>
      <c r="B116" s="227" t="s">
        <v>1145</v>
      </c>
      <c r="C116" s="227" t="s">
        <v>87</v>
      </c>
      <c r="D116" s="227" t="s">
        <v>216</v>
      </c>
      <c r="E116" s="227" t="s">
        <v>356</v>
      </c>
      <c r="F116" s="228">
        <v>35461</v>
      </c>
      <c r="G116" s="227" t="s">
        <v>334</v>
      </c>
      <c r="H116" s="227" t="s">
        <v>357</v>
      </c>
      <c r="I116" s="227" t="s">
        <v>427</v>
      </c>
      <c r="Q116" s="227">
        <v>2000</v>
      </c>
      <c r="T116" s="229" t="s">
        <v>679</v>
      </c>
      <c r="U116" s="227" t="s">
        <v>679</v>
      </c>
      <c r="V116" s="227" t="s">
        <v>679</v>
      </c>
      <c r="W116" s="227" t="s">
        <v>2809</v>
      </c>
      <c r="X116" s="227" t="s">
        <v>4405</v>
      </c>
    </row>
    <row r="117" spans="1:24" x14ac:dyDescent="0.2">
      <c r="A117" s="227">
        <v>212262</v>
      </c>
      <c r="B117" s="227" t="s">
        <v>1259</v>
      </c>
      <c r="C117" s="227" t="s">
        <v>1260</v>
      </c>
      <c r="D117" s="227" t="s">
        <v>278</v>
      </c>
      <c r="E117" s="227" t="s">
        <v>355</v>
      </c>
      <c r="F117" s="228">
        <v>35504</v>
      </c>
      <c r="G117" s="227" t="s">
        <v>580</v>
      </c>
      <c r="H117" s="227" t="s">
        <v>357</v>
      </c>
      <c r="I117" s="227" t="s">
        <v>427</v>
      </c>
      <c r="Q117" s="227">
        <v>2000</v>
      </c>
      <c r="T117" s="229" t="s">
        <v>679</v>
      </c>
      <c r="U117" s="227" t="s">
        <v>679</v>
      </c>
      <c r="V117" s="227" t="s">
        <v>679</v>
      </c>
      <c r="W117" s="227" t="s">
        <v>2809</v>
      </c>
      <c r="X117" s="227" t="s">
        <v>4405</v>
      </c>
    </row>
    <row r="118" spans="1:24" x14ac:dyDescent="0.2">
      <c r="A118" s="227">
        <v>214149</v>
      </c>
      <c r="B118" s="227" t="s">
        <v>1146</v>
      </c>
      <c r="C118" s="227" t="s">
        <v>395</v>
      </c>
      <c r="D118" s="227" t="s">
        <v>213</v>
      </c>
      <c r="E118" s="227" t="s">
        <v>356</v>
      </c>
      <c r="F118" s="228">
        <v>35565</v>
      </c>
      <c r="G118" s="227" t="s">
        <v>334</v>
      </c>
      <c r="H118" s="227" t="s">
        <v>357</v>
      </c>
      <c r="I118" s="227" t="s">
        <v>427</v>
      </c>
      <c r="Q118" s="227">
        <v>2000</v>
      </c>
      <c r="T118" s="229" t="s">
        <v>679</v>
      </c>
      <c r="U118" s="227" t="s">
        <v>679</v>
      </c>
      <c r="V118" s="227" t="s">
        <v>679</v>
      </c>
      <c r="W118" s="227" t="s">
        <v>2809</v>
      </c>
      <c r="X118" s="227" t="s">
        <v>4405</v>
      </c>
    </row>
    <row r="119" spans="1:24" x14ac:dyDescent="0.2">
      <c r="A119" s="227">
        <v>214461</v>
      </c>
      <c r="B119" s="227" t="s">
        <v>1112</v>
      </c>
      <c r="C119" s="227" t="s">
        <v>94</v>
      </c>
      <c r="D119" s="227" t="s">
        <v>305</v>
      </c>
      <c r="E119" s="227" t="s">
        <v>356</v>
      </c>
      <c r="F119" s="228">
        <v>35614</v>
      </c>
      <c r="G119" s="227" t="s">
        <v>1113</v>
      </c>
      <c r="H119" s="227" t="s">
        <v>357</v>
      </c>
      <c r="I119" s="227" t="s">
        <v>427</v>
      </c>
      <c r="Q119" s="227">
        <v>2000</v>
      </c>
      <c r="T119" s="229" t="s">
        <v>679</v>
      </c>
      <c r="U119" s="227" t="s">
        <v>679</v>
      </c>
      <c r="V119" s="227" t="s">
        <v>679</v>
      </c>
      <c r="W119" s="227" t="s">
        <v>2809</v>
      </c>
      <c r="X119" s="227" t="s">
        <v>4405</v>
      </c>
    </row>
    <row r="120" spans="1:24" x14ac:dyDescent="0.2">
      <c r="A120" s="227">
        <v>212711</v>
      </c>
      <c r="B120" s="227" t="s">
        <v>1188</v>
      </c>
      <c r="C120" s="227" t="s">
        <v>74</v>
      </c>
      <c r="D120" s="227" t="s">
        <v>215</v>
      </c>
      <c r="E120" s="227" t="s">
        <v>356</v>
      </c>
      <c r="F120" s="228">
        <v>35826</v>
      </c>
      <c r="G120" s="227" t="s">
        <v>869</v>
      </c>
      <c r="H120" s="227" t="s">
        <v>357</v>
      </c>
      <c r="I120" s="227" t="s">
        <v>427</v>
      </c>
      <c r="Q120" s="227">
        <v>2000</v>
      </c>
      <c r="T120" s="229" t="s">
        <v>679</v>
      </c>
      <c r="U120" s="227" t="s">
        <v>679</v>
      </c>
      <c r="V120" s="227" t="s">
        <v>679</v>
      </c>
      <c r="W120" s="227" t="s">
        <v>2809</v>
      </c>
      <c r="X120" s="227" t="s">
        <v>4405</v>
      </c>
    </row>
    <row r="121" spans="1:24" x14ac:dyDescent="0.2">
      <c r="A121" s="227">
        <v>213840</v>
      </c>
      <c r="B121" s="227" t="s">
        <v>1158</v>
      </c>
      <c r="C121" s="227" t="s">
        <v>137</v>
      </c>
      <c r="D121" s="227" t="s">
        <v>460</v>
      </c>
      <c r="E121" s="227" t="s">
        <v>356</v>
      </c>
      <c r="F121" s="228">
        <v>36546</v>
      </c>
      <c r="G121" s="227" t="s">
        <v>334</v>
      </c>
      <c r="H121" s="227" t="s">
        <v>357</v>
      </c>
      <c r="I121" s="227" t="s">
        <v>427</v>
      </c>
      <c r="Q121" s="227">
        <v>2000</v>
      </c>
      <c r="T121" s="229" t="s">
        <v>679</v>
      </c>
      <c r="U121" s="227" t="s">
        <v>679</v>
      </c>
      <c r="V121" s="227" t="s">
        <v>679</v>
      </c>
      <c r="W121" s="227" t="s">
        <v>2809</v>
      </c>
      <c r="X121" s="227" t="s">
        <v>4405</v>
      </c>
    </row>
    <row r="122" spans="1:24" x14ac:dyDescent="0.2">
      <c r="A122" s="227">
        <v>207927</v>
      </c>
      <c r="B122" s="227" t="s">
        <v>1354</v>
      </c>
      <c r="C122" s="227" t="s">
        <v>406</v>
      </c>
      <c r="D122" s="227" t="s">
        <v>226</v>
      </c>
      <c r="E122" s="227" t="s">
        <v>356</v>
      </c>
      <c r="I122" s="227" t="s">
        <v>427</v>
      </c>
      <c r="Q122" s="227">
        <v>2000</v>
      </c>
      <c r="T122" s="229" t="s">
        <v>679</v>
      </c>
      <c r="U122" s="227" t="s">
        <v>679</v>
      </c>
      <c r="V122" s="227" t="s">
        <v>679</v>
      </c>
      <c r="W122" s="227" t="s">
        <v>2809</v>
      </c>
      <c r="X122" s="227" t="s">
        <v>4405</v>
      </c>
    </row>
    <row r="123" spans="1:24" x14ac:dyDescent="0.2">
      <c r="A123" s="227">
        <v>212101</v>
      </c>
      <c r="B123" s="227" t="s">
        <v>828</v>
      </c>
      <c r="C123" s="227" t="s">
        <v>68</v>
      </c>
      <c r="D123" s="227" t="s">
        <v>307</v>
      </c>
      <c r="E123" s="227" t="s">
        <v>355</v>
      </c>
      <c r="F123" s="228">
        <v>34485</v>
      </c>
      <c r="G123" s="227" t="s">
        <v>334</v>
      </c>
      <c r="H123" s="227" t="s">
        <v>357</v>
      </c>
      <c r="I123" s="227" t="s">
        <v>427</v>
      </c>
      <c r="Q123" s="227">
        <v>2000</v>
      </c>
      <c r="T123" s="229" t="s">
        <v>679</v>
      </c>
      <c r="U123" s="227" t="s">
        <v>679</v>
      </c>
      <c r="V123" s="227" t="s">
        <v>679</v>
      </c>
      <c r="X123" s="227" t="s">
        <v>4406</v>
      </c>
    </row>
    <row r="124" spans="1:24" x14ac:dyDescent="0.2">
      <c r="A124" s="227">
        <v>211009</v>
      </c>
      <c r="B124" s="227" t="s">
        <v>833</v>
      </c>
      <c r="C124" s="227" t="s">
        <v>143</v>
      </c>
      <c r="D124" s="227" t="s">
        <v>834</v>
      </c>
      <c r="E124" s="227" t="s">
        <v>355</v>
      </c>
      <c r="F124" s="228">
        <v>35229</v>
      </c>
      <c r="G124" s="227" t="s">
        <v>361</v>
      </c>
      <c r="H124" s="227" t="s">
        <v>364</v>
      </c>
      <c r="I124" s="227" t="s">
        <v>427</v>
      </c>
      <c r="Q124" s="227">
        <v>2000</v>
      </c>
      <c r="T124" s="229" t="s">
        <v>679</v>
      </c>
      <c r="V124" s="227" t="s">
        <v>679</v>
      </c>
      <c r="X124" s="227" t="s">
        <v>4406</v>
      </c>
    </row>
    <row r="125" spans="1:24" x14ac:dyDescent="0.2">
      <c r="A125" s="227">
        <v>214006</v>
      </c>
      <c r="B125" s="227" t="s">
        <v>1184</v>
      </c>
      <c r="C125" s="227" t="s">
        <v>106</v>
      </c>
      <c r="D125" s="227" t="s">
        <v>223</v>
      </c>
      <c r="E125" s="227" t="s">
        <v>356</v>
      </c>
      <c r="F125" s="228">
        <v>30352</v>
      </c>
      <c r="G125" s="227" t="s">
        <v>1185</v>
      </c>
      <c r="H125" s="227" t="s">
        <v>357</v>
      </c>
      <c r="I125" s="227" t="s">
        <v>427</v>
      </c>
      <c r="Q125" s="227">
        <v>2000</v>
      </c>
      <c r="T125" s="229" t="s">
        <v>679</v>
      </c>
      <c r="U125" s="227" t="s">
        <v>679</v>
      </c>
      <c r="V125" s="227" t="s">
        <v>679</v>
      </c>
      <c r="W125" s="227" t="s">
        <v>2809</v>
      </c>
    </row>
    <row r="126" spans="1:24" x14ac:dyDescent="0.2">
      <c r="A126" s="227">
        <v>215500</v>
      </c>
      <c r="B126" s="227" t="s">
        <v>1084</v>
      </c>
      <c r="C126" s="227" t="s">
        <v>100</v>
      </c>
      <c r="D126" s="227" t="s">
        <v>1085</v>
      </c>
      <c r="E126" s="227" t="s">
        <v>356</v>
      </c>
      <c r="F126" s="228">
        <v>31052</v>
      </c>
      <c r="G126" s="227" t="s">
        <v>344</v>
      </c>
      <c r="H126" s="227" t="s">
        <v>357</v>
      </c>
      <c r="I126" s="227" t="s">
        <v>427</v>
      </c>
      <c r="Q126" s="227">
        <v>2000</v>
      </c>
      <c r="T126" s="229" t="s">
        <v>679</v>
      </c>
      <c r="U126" s="227" t="s">
        <v>679</v>
      </c>
      <c r="V126" s="227" t="s">
        <v>679</v>
      </c>
      <c r="W126" s="227" t="s">
        <v>2809</v>
      </c>
    </row>
    <row r="127" spans="1:24" x14ac:dyDescent="0.2">
      <c r="A127" s="227">
        <v>211240</v>
      </c>
      <c r="B127" s="227" t="s">
        <v>1215</v>
      </c>
      <c r="C127" s="227" t="s">
        <v>1216</v>
      </c>
      <c r="D127" s="227" t="s">
        <v>1217</v>
      </c>
      <c r="E127" s="227" t="s">
        <v>355</v>
      </c>
      <c r="F127" s="228">
        <v>31413</v>
      </c>
      <c r="G127" s="227" t="s">
        <v>334</v>
      </c>
      <c r="H127" s="227" t="s">
        <v>357</v>
      </c>
      <c r="I127" s="227" t="s">
        <v>427</v>
      </c>
      <c r="Q127" s="227">
        <v>2000</v>
      </c>
      <c r="T127" s="229" t="s">
        <v>679</v>
      </c>
      <c r="U127" s="227" t="s">
        <v>679</v>
      </c>
      <c r="V127" s="227" t="s">
        <v>679</v>
      </c>
      <c r="W127" s="227" t="s">
        <v>2809</v>
      </c>
    </row>
    <row r="128" spans="1:24" x14ac:dyDescent="0.2">
      <c r="A128" s="227">
        <v>214955</v>
      </c>
      <c r="B128" s="227" t="s">
        <v>1122</v>
      </c>
      <c r="C128" s="227" t="s">
        <v>295</v>
      </c>
      <c r="D128" s="227" t="s">
        <v>404</v>
      </c>
      <c r="E128" s="227" t="s">
        <v>356</v>
      </c>
      <c r="F128" s="228">
        <v>31506</v>
      </c>
      <c r="G128" s="227" t="s">
        <v>334</v>
      </c>
      <c r="H128" s="227" t="s">
        <v>357</v>
      </c>
      <c r="I128" s="227" t="s">
        <v>427</v>
      </c>
      <c r="Q128" s="227">
        <v>2000</v>
      </c>
      <c r="T128" s="229" t="s">
        <v>679</v>
      </c>
      <c r="U128" s="227" t="s">
        <v>679</v>
      </c>
      <c r="V128" s="227" t="s">
        <v>679</v>
      </c>
      <c r="W128" s="227" t="s">
        <v>2809</v>
      </c>
    </row>
    <row r="129" spans="1:24" x14ac:dyDescent="0.2">
      <c r="A129" s="227">
        <v>212911</v>
      </c>
      <c r="B129" s="227" t="s">
        <v>1205</v>
      </c>
      <c r="C129" s="227" t="s">
        <v>450</v>
      </c>
      <c r="D129" s="227" t="s">
        <v>451</v>
      </c>
      <c r="E129" s="227" t="s">
        <v>355</v>
      </c>
      <c r="F129" s="228">
        <v>32939</v>
      </c>
      <c r="G129" s="227" t="s">
        <v>349</v>
      </c>
      <c r="H129" s="227" t="s">
        <v>357</v>
      </c>
      <c r="I129" s="227" t="s">
        <v>427</v>
      </c>
      <c r="Q129" s="227">
        <v>2000</v>
      </c>
      <c r="T129" s="229" t="s">
        <v>679</v>
      </c>
      <c r="U129" s="227" t="s">
        <v>679</v>
      </c>
      <c r="V129" s="227" t="s">
        <v>679</v>
      </c>
      <c r="W129" s="227" t="s">
        <v>2809</v>
      </c>
    </row>
    <row r="130" spans="1:24" x14ac:dyDescent="0.2">
      <c r="A130" s="227">
        <v>214585</v>
      </c>
      <c r="B130" s="227" t="s">
        <v>1093</v>
      </c>
      <c r="C130" s="227" t="s">
        <v>440</v>
      </c>
      <c r="D130" s="227" t="s">
        <v>1094</v>
      </c>
      <c r="E130" s="227" t="s">
        <v>356</v>
      </c>
      <c r="F130" s="228">
        <v>33069</v>
      </c>
      <c r="G130" s="227" t="s">
        <v>615</v>
      </c>
      <c r="H130" s="227" t="s">
        <v>357</v>
      </c>
      <c r="I130" s="227" t="s">
        <v>427</v>
      </c>
      <c r="Q130" s="227">
        <v>2000</v>
      </c>
      <c r="T130" s="229" t="s">
        <v>679</v>
      </c>
      <c r="U130" s="227" t="s">
        <v>679</v>
      </c>
      <c r="V130" s="227" t="s">
        <v>679</v>
      </c>
      <c r="W130" s="227" t="s">
        <v>2809</v>
      </c>
    </row>
    <row r="131" spans="1:24" x14ac:dyDescent="0.2">
      <c r="A131" s="227">
        <v>215491</v>
      </c>
      <c r="B131" s="227" t="s">
        <v>1245</v>
      </c>
      <c r="C131" s="227" t="s">
        <v>106</v>
      </c>
      <c r="D131" s="227" t="s">
        <v>225</v>
      </c>
      <c r="E131" s="227" t="s">
        <v>355</v>
      </c>
      <c r="F131" s="228">
        <v>33732</v>
      </c>
      <c r="G131" s="227" t="s">
        <v>334</v>
      </c>
      <c r="H131" s="227" t="s">
        <v>357</v>
      </c>
      <c r="I131" s="227" t="s">
        <v>427</v>
      </c>
      <c r="Q131" s="227">
        <v>2000</v>
      </c>
      <c r="T131" s="229" t="s">
        <v>679</v>
      </c>
      <c r="U131" s="227" t="s">
        <v>679</v>
      </c>
      <c r="V131" s="227" t="s">
        <v>679</v>
      </c>
      <c r="W131" s="227" t="s">
        <v>2809</v>
      </c>
    </row>
    <row r="132" spans="1:24" x14ac:dyDescent="0.2">
      <c r="A132" s="227">
        <v>215274</v>
      </c>
      <c r="B132" s="227" t="s">
        <v>1064</v>
      </c>
      <c r="C132" s="227" t="s">
        <v>64</v>
      </c>
      <c r="D132" s="227" t="s">
        <v>185</v>
      </c>
      <c r="E132" s="227" t="s">
        <v>355</v>
      </c>
      <c r="F132" s="228">
        <v>33899</v>
      </c>
      <c r="G132" s="227" t="s">
        <v>334</v>
      </c>
      <c r="H132" s="227" t="s">
        <v>364</v>
      </c>
      <c r="I132" s="227" t="s">
        <v>427</v>
      </c>
      <c r="Q132" s="227">
        <v>2000</v>
      </c>
      <c r="T132" s="229" t="s">
        <v>679</v>
      </c>
      <c r="U132" s="227" t="s">
        <v>679</v>
      </c>
      <c r="V132" s="227" t="s">
        <v>679</v>
      </c>
      <c r="W132" s="227" t="s">
        <v>2809</v>
      </c>
    </row>
    <row r="133" spans="1:24" x14ac:dyDescent="0.2">
      <c r="A133" s="227">
        <v>213213</v>
      </c>
      <c r="B133" s="227" t="s">
        <v>1114</v>
      </c>
      <c r="C133" s="227" t="s">
        <v>160</v>
      </c>
      <c r="D133" s="227" t="s">
        <v>267</v>
      </c>
      <c r="E133" s="227" t="s">
        <v>356</v>
      </c>
      <c r="F133" s="228">
        <v>34197</v>
      </c>
      <c r="G133" s="227" t="s">
        <v>1115</v>
      </c>
      <c r="H133" s="227" t="s">
        <v>357</v>
      </c>
      <c r="I133" s="227" t="s">
        <v>427</v>
      </c>
      <c r="Q133" s="227">
        <v>2000</v>
      </c>
      <c r="T133" s="229" t="s">
        <v>679</v>
      </c>
      <c r="U133" s="227" t="s">
        <v>679</v>
      </c>
      <c r="V133" s="227" t="s">
        <v>679</v>
      </c>
      <c r="W133" s="227" t="s">
        <v>2809</v>
      </c>
    </row>
    <row r="134" spans="1:24" x14ac:dyDescent="0.2">
      <c r="A134" s="227">
        <v>214994</v>
      </c>
      <c r="B134" s="227" t="s">
        <v>1192</v>
      </c>
      <c r="C134" s="227" t="s">
        <v>1193</v>
      </c>
      <c r="D134" s="227" t="s">
        <v>476</v>
      </c>
      <c r="E134" s="227" t="s">
        <v>356</v>
      </c>
      <c r="F134" s="228">
        <v>34714</v>
      </c>
      <c r="G134" s="227" t="s">
        <v>604</v>
      </c>
      <c r="H134" s="227" t="s">
        <v>357</v>
      </c>
      <c r="I134" s="227" t="s">
        <v>427</v>
      </c>
      <c r="Q134" s="227">
        <v>2000</v>
      </c>
      <c r="T134" s="229" t="s">
        <v>679</v>
      </c>
      <c r="U134" s="227" t="s">
        <v>679</v>
      </c>
      <c r="V134" s="227" t="s">
        <v>679</v>
      </c>
      <c r="W134" s="227" t="s">
        <v>2809</v>
      </c>
    </row>
    <row r="135" spans="1:24" x14ac:dyDescent="0.2">
      <c r="A135" s="227">
        <v>214331</v>
      </c>
      <c r="B135" s="227" t="s">
        <v>1116</v>
      </c>
      <c r="C135" s="227" t="s">
        <v>106</v>
      </c>
      <c r="D135" s="227" t="s">
        <v>231</v>
      </c>
      <c r="E135" s="227" t="s">
        <v>356</v>
      </c>
      <c r="F135" s="228">
        <v>35282</v>
      </c>
      <c r="G135" s="227" t="s">
        <v>1117</v>
      </c>
      <c r="H135" s="227" t="s">
        <v>357</v>
      </c>
      <c r="I135" s="227" t="s">
        <v>427</v>
      </c>
      <c r="Q135" s="227">
        <v>2000</v>
      </c>
      <c r="T135" s="229" t="s">
        <v>679</v>
      </c>
      <c r="U135" s="227" t="s">
        <v>679</v>
      </c>
      <c r="V135" s="227" t="s">
        <v>679</v>
      </c>
      <c r="W135" s="227" t="s">
        <v>2809</v>
      </c>
    </row>
    <row r="136" spans="1:24" x14ac:dyDescent="0.2">
      <c r="A136" s="227">
        <v>211706</v>
      </c>
      <c r="B136" s="227" t="s">
        <v>1283</v>
      </c>
      <c r="C136" s="227" t="s">
        <v>64</v>
      </c>
      <c r="D136" s="227" t="s">
        <v>1284</v>
      </c>
      <c r="E136" s="227" t="s">
        <v>355</v>
      </c>
      <c r="F136" s="228">
        <v>35406</v>
      </c>
      <c r="G136" s="227" t="s">
        <v>334</v>
      </c>
      <c r="H136" s="227" t="s">
        <v>357</v>
      </c>
      <c r="I136" s="227" t="s">
        <v>427</v>
      </c>
      <c r="Q136" s="227">
        <v>2000</v>
      </c>
      <c r="T136" s="229" t="s">
        <v>679</v>
      </c>
      <c r="U136" s="227" t="s">
        <v>679</v>
      </c>
      <c r="V136" s="227" t="s">
        <v>679</v>
      </c>
      <c r="W136" s="227" t="s">
        <v>2809</v>
      </c>
    </row>
    <row r="137" spans="1:24" x14ac:dyDescent="0.2">
      <c r="A137" s="227">
        <v>211136</v>
      </c>
      <c r="B137" s="227" t="s">
        <v>1143</v>
      </c>
      <c r="C137" s="227" t="s">
        <v>388</v>
      </c>
      <c r="D137" s="227" t="s">
        <v>301</v>
      </c>
      <c r="E137" s="227" t="s">
        <v>356</v>
      </c>
      <c r="F137" s="228">
        <v>35431</v>
      </c>
      <c r="G137" s="227" t="s">
        <v>334</v>
      </c>
      <c r="H137" s="227" t="s">
        <v>357</v>
      </c>
      <c r="I137" s="227" t="s">
        <v>427</v>
      </c>
      <c r="Q137" s="227">
        <v>2000</v>
      </c>
      <c r="T137" s="229" t="s">
        <v>679</v>
      </c>
      <c r="U137" s="227" t="s">
        <v>679</v>
      </c>
      <c r="V137" s="227" t="s">
        <v>679</v>
      </c>
      <c r="W137" s="227" t="s">
        <v>2809</v>
      </c>
    </row>
    <row r="138" spans="1:24" x14ac:dyDescent="0.2">
      <c r="A138" s="227">
        <v>213338</v>
      </c>
      <c r="B138" s="227" t="s">
        <v>1254</v>
      </c>
      <c r="C138" s="227" t="s">
        <v>394</v>
      </c>
      <c r="D138" s="227" t="s">
        <v>215</v>
      </c>
      <c r="E138" s="227" t="s">
        <v>355</v>
      </c>
      <c r="F138" s="228">
        <v>35439</v>
      </c>
      <c r="G138" s="227" t="s">
        <v>574</v>
      </c>
      <c r="H138" s="227" t="s">
        <v>357</v>
      </c>
      <c r="I138" s="227" t="s">
        <v>427</v>
      </c>
      <c r="Q138" s="227">
        <v>2000</v>
      </c>
      <c r="T138" s="229" t="s">
        <v>679</v>
      </c>
      <c r="U138" s="227" t="s">
        <v>679</v>
      </c>
      <c r="V138" s="227" t="s">
        <v>679</v>
      </c>
      <c r="W138" s="227" t="s">
        <v>2809</v>
      </c>
    </row>
    <row r="139" spans="1:24" x14ac:dyDescent="0.2">
      <c r="A139" s="227">
        <v>214042</v>
      </c>
      <c r="B139" s="227" t="s">
        <v>1163</v>
      </c>
      <c r="C139" s="227" t="s">
        <v>154</v>
      </c>
      <c r="D139" s="227" t="s">
        <v>257</v>
      </c>
      <c r="E139" s="227" t="s">
        <v>356</v>
      </c>
      <c r="F139" s="228">
        <v>35589</v>
      </c>
      <c r="G139" s="227" t="s">
        <v>349</v>
      </c>
      <c r="H139" s="227" t="s">
        <v>357</v>
      </c>
      <c r="I139" s="227" t="s">
        <v>427</v>
      </c>
      <c r="Q139" s="227">
        <v>2000</v>
      </c>
      <c r="T139" s="229" t="s">
        <v>679</v>
      </c>
      <c r="U139" s="227" t="s">
        <v>679</v>
      </c>
      <c r="V139" s="227" t="s">
        <v>679</v>
      </c>
      <c r="W139" s="227" t="s">
        <v>2809</v>
      </c>
    </row>
    <row r="140" spans="1:24" x14ac:dyDescent="0.2">
      <c r="A140" s="227">
        <v>213659</v>
      </c>
      <c r="B140" s="227" t="s">
        <v>1149</v>
      </c>
      <c r="C140" s="227" t="s">
        <v>167</v>
      </c>
      <c r="D140" s="227" t="s">
        <v>238</v>
      </c>
      <c r="E140" s="227" t="s">
        <v>356</v>
      </c>
      <c r="F140" s="228">
        <v>35796</v>
      </c>
      <c r="G140" s="227" t="s">
        <v>334</v>
      </c>
      <c r="H140" s="227" t="s">
        <v>357</v>
      </c>
      <c r="I140" s="227" t="s">
        <v>427</v>
      </c>
      <c r="Q140" s="227">
        <v>2000</v>
      </c>
      <c r="T140" s="229" t="s">
        <v>679</v>
      </c>
      <c r="U140" s="227" t="s">
        <v>679</v>
      </c>
      <c r="V140" s="227" t="s">
        <v>679</v>
      </c>
      <c r="W140" s="227" t="s">
        <v>2809</v>
      </c>
    </row>
    <row r="141" spans="1:24" x14ac:dyDescent="0.2">
      <c r="A141" s="227">
        <v>213995</v>
      </c>
      <c r="B141" s="227" t="s">
        <v>1154</v>
      </c>
      <c r="C141" s="227" t="s">
        <v>106</v>
      </c>
      <c r="D141" s="227" t="s">
        <v>274</v>
      </c>
      <c r="E141" s="227" t="s">
        <v>356</v>
      </c>
      <c r="F141" s="228">
        <v>36044</v>
      </c>
      <c r="G141" s="227" t="s">
        <v>334</v>
      </c>
      <c r="H141" s="227" t="s">
        <v>357</v>
      </c>
      <c r="I141" s="227" t="s">
        <v>427</v>
      </c>
      <c r="Q141" s="227">
        <v>2000</v>
      </c>
      <c r="T141" s="229" t="s">
        <v>679</v>
      </c>
      <c r="U141" s="227" t="s">
        <v>679</v>
      </c>
      <c r="V141" s="227" t="s">
        <v>679</v>
      </c>
      <c r="W141" s="227" t="s">
        <v>2809</v>
      </c>
    </row>
    <row r="142" spans="1:24" x14ac:dyDescent="0.2">
      <c r="A142" s="227">
        <v>213912</v>
      </c>
      <c r="B142" s="227" t="s">
        <v>1075</v>
      </c>
      <c r="C142" s="227" t="s">
        <v>62</v>
      </c>
      <c r="D142" s="227" t="s">
        <v>1076</v>
      </c>
      <c r="E142" s="227" t="s">
        <v>356</v>
      </c>
      <c r="F142" s="228">
        <v>32704</v>
      </c>
      <c r="G142" s="227" t="s">
        <v>1077</v>
      </c>
      <c r="H142" s="227" t="s">
        <v>357</v>
      </c>
      <c r="I142" s="227" t="s">
        <v>427</v>
      </c>
      <c r="Q142" s="227">
        <v>2000</v>
      </c>
      <c r="R142" s="227" t="s">
        <v>679</v>
      </c>
      <c r="S142" s="227" t="s">
        <v>679</v>
      </c>
      <c r="T142" s="229"/>
      <c r="U142" s="227" t="s">
        <v>679</v>
      </c>
      <c r="V142" s="227" t="s">
        <v>679</v>
      </c>
      <c r="W142" s="227" t="s">
        <v>2809</v>
      </c>
      <c r="X142" s="227" t="s">
        <v>4405</v>
      </c>
    </row>
    <row r="143" spans="1:24" x14ac:dyDescent="0.2">
      <c r="A143" s="227">
        <v>214451</v>
      </c>
      <c r="B143" s="227" t="s">
        <v>1141</v>
      </c>
      <c r="C143" s="227" t="s">
        <v>87</v>
      </c>
      <c r="D143" s="227" t="s">
        <v>1142</v>
      </c>
      <c r="E143" s="227" t="s">
        <v>356</v>
      </c>
      <c r="F143" s="228">
        <v>35400</v>
      </c>
      <c r="G143" s="227" t="s">
        <v>334</v>
      </c>
      <c r="H143" s="227" t="s">
        <v>357</v>
      </c>
      <c r="I143" s="227" t="s">
        <v>427</v>
      </c>
      <c r="Q143" s="227">
        <v>2000</v>
      </c>
      <c r="R143" s="227" t="s">
        <v>679</v>
      </c>
      <c r="S143" s="227" t="s">
        <v>679</v>
      </c>
      <c r="T143" s="229"/>
      <c r="U143" s="227" t="s">
        <v>679</v>
      </c>
      <c r="V143" s="227" t="s">
        <v>679</v>
      </c>
      <c r="W143" s="227" t="s">
        <v>2809</v>
      </c>
      <c r="X143" s="227" t="s">
        <v>4405</v>
      </c>
    </row>
    <row r="144" spans="1:24" x14ac:dyDescent="0.2">
      <c r="A144" s="227">
        <v>210535</v>
      </c>
      <c r="B144" s="227" t="s">
        <v>1291</v>
      </c>
      <c r="C144" s="227" t="s">
        <v>136</v>
      </c>
      <c r="D144" s="227" t="s">
        <v>115</v>
      </c>
      <c r="E144" s="227" t="s">
        <v>355</v>
      </c>
      <c r="F144" s="228">
        <v>33928</v>
      </c>
      <c r="G144" s="227" t="s">
        <v>334</v>
      </c>
      <c r="H144" s="227" t="s">
        <v>357</v>
      </c>
      <c r="I144" s="227" t="s">
        <v>427</v>
      </c>
      <c r="Q144" s="227">
        <v>2000</v>
      </c>
      <c r="R144" s="227" t="s">
        <v>679</v>
      </c>
      <c r="S144" s="227" t="s">
        <v>679</v>
      </c>
      <c r="T144" s="229"/>
      <c r="U144" s="227" t="s">
        <v>679</v>
      </c>
      <c r="V144" s="227" t="s">
        <v>679</v>
      </c>
      <c r="W144" s="227" t="s">
        <v>2809</v>
      </c>
    </row>
    <row r="145" spans="1:24" x14ac:dyDescent="0.2">
      <c r="A145" s="227">
        <v>213369</v>
      </c>
      <c r="B145" s="227" t="s">
        <v>1269</v>
      </c>
      <c r="C145" s="227" t="s">
        <v>68</v>
      </c>
      <c r="D145" s="227" t="s">
        <v>243</v>
      </c>
      <c r="E145" s="227" t="s">
        <v>355</v>
      </c>
      <c r="F145" s="228">
        <v>29799</v>
      </c>
      <c r="G145" s="227" t="s">
        <v>334</v>
      </c>
      <c r="H145" s="227" t="s">
        <v>357</v>
      </c>
      <c r="I145" s="227" t="s">
        <v>427</v>
      </c>
      <c r="Q145" s="227">
        <v>2000</v>
      </c>
      <c r="S145" s="227" t="s">
        <v>679</v>
      </c>
      <c r="T145" s="229"/>
      <c r="U145" s="227" t="s">
        <v>679</v>
      </c>
      <c r="V145" s="227" t="s">
        <v>679</v>
      </c>
      <c r="W145" s="227" t="s">
        <v>2809</v>
      </c>
      <c r="X145" s="227" t="s">
        <v>4405</v>
      </c>
    </row>
    <row r="146" spans="1:24" x14ac:dyDescent="0.2">
      <c r="A146" s="227">
        <v>212905</v>
      </c>
      <c r="B146" s="227" t="s">
        <v>1068</v>
      </c>
      <c r="C146" s="227" t="s">
        <v>80</v>
      </c>
      <c r="D146" s="227" t="s">
        <v>237</v>
      </c>
      <c r="E146" s="227" t="s">
        <v>356</v>
      </c>
      <c r="F146" s="228">
        <v>30108</v>
      </c>
      <c r="G146" s="227" t="s">
        <v>349</v>
      </c>
      <c r="H146" s="227" t="s">
        <v>357</v>
      </c>
      <c r="I146" s="227" t="s">
        <v>427</v>
      </c>
      <c r="Q146" s="227">
        <v>2000</v>
      </c>
      <c r="S146" s="227" t="s">
        <v>679</v>
      </c>
      <c r="T146" s="229"/>
      <c r="U146" s="227" t="s">
        <v>679</v>
      </c>
      <c r="V146" s="227" t="s">
        <v>679</v>
      </c>
      <c r="W146" s="227" t="s">
        <v>2809</v>
      </c>
      <c r="X146" s="227" t="s">
        <v>4405</v>
      </c>
    </row>
    <row r="147" spans="1:24" x14ac:dyDescent="0.2">
      <c r="A147" s="227">
        <v>211672</v>
      </c>
      <c r="B147" s="227" t="s">
        <v>1178</v>
      </c>
      <c r="C147" s="227" t="s">
        <v>104</v>
      </c>
      <c r="D147" s="227" t="s">
        <v>298</v>
      </c>
      <c r="E147" s="227" t="s">
        <v>356</v>
      </c>
      <c r="F147" s="228">
        <v>34073</v>
      </c>
      <c r="G147" s="227" t="s">
        <v>1179</v>
      </c>
      <c r="H147" s="227" t="s">
        <v>357</v>
      </c>
      <c r="I147" s="227" t="s">
        <v>427</v>
      </c>
      <c r="Q147" s="227">
        <v>2000</v>
      </c>
      <c r="S147" s="227" t="s">
        <v>679</v>
      </c>
      <c r="T147" s="229"/>
      <c r="U147" s="227" t="s">
        <v>679</v>
      </c>
      <c r="V147" s="227" t="s">
        <v>679</v>
      </c>
      <c r="W147" s="227" t="s">
        <v>2809</v>
      </c>
      <c r="X147" s="227" t="s">
        <v>4405</v>
      </c>
    </row>
    <row r="148" spans="1:24" x14ac:dyDescent="0.2">
      <c r="A148" s="227">
        <v>210286</v>
      </c>
      <c r="B148" s="227" t="s">
        <v>1087</v>
      </c>
      <c r="C148" s="227" t="s">
        <v>106</v>
      </c>
      <c r="D148" s="227" t="s">
        <v>424</v>
      </c>
      <c r="E148" s="227" t="s">
        <v>356</v>
      </c>
      <c r="F148" s="228">
        <v>34709</v>
      </c>
      <c r="G148" s="227" t="s">
        <v>334</v>
      </c>
      <c r="H148" s="227" t="s">
        <v>357</v>
      </c>
      <c r="I148" s="227" t="s">
        <v>427</v>
      </c>
      <c r="Q148" s="227">
        <v>2000</v>
      </c>
      <c r="S148" s="227" t="s">
        <v>679</v>
      </c>
      <c r="T148" s="229"/>
      <c r="U148" s="227" t="s">
        <v>679</v>
      </c>
      <c r="V148" s="227" t="s">
        <v>679</v>
      </c>
      <c r="W148" s="227" t="s">
        <v>2809</v>
      </c>
      <c r="X148" s="227" t="s">
        <v>4405</v>
      </c>
    </row>
    <row r="149" spans="1:24" x14ac:dyDescent="0.2">
      <c r="A149" s="227">
        <v>211324</v>
      </c>
      <c r="B149" s="227" t="s">
        <v>1054</v>
      </c>
      <c r="C149" s="227" t="s">
        <v>458</v>
      </c>
      <c r="D149" s="227" t="s">
        <v>287</v>
      </c>
      <c r="E149" s="227" t="s">
        <v>356</v>
      </c>
      <c r="F149" s="228">
        <v>34800</v>
      </c>
      <c r="G149" s="227" t="s">
        <v>598</v>
      </c>
      <c r="H149" s="227" t="s">
        <v>364</v>
      </c>
      <c r="I149" s="227" t="s">
        <v>427</v>
      </c>
      <c r="Q149" s="227">
        <v>2000</v>
      </c>
      <c r="S149" s="227" t="s">
        <v>679</v>
      </c>
      <c r="T149" s="229"/>
      <c r="U149" s="227" t="s">
        <v>679</v>
      </c>
      <c r="V149" s="227" t="s">
        <v>679</v>
      </c>
      <c r="W149" s="227" t="s">
        <v>2809</v>
      </c>
      <c r="X149" s="227" t="s">
        <v>4405</v>
      </c>
    </row>
    <row r="150" spans="1:24" x14ac:dyDescent="0.2">
      <c r="A150" s="227">
        <v>214055</v>
      </c>
      <c r="B150" s="227" t="s">
        <v>1110</v>
      </c>
      <c r="C150" s="227" t="s">
        <v>137</v>
      </c>
      <c r="D150" s="227" t="s">
        <v>224</v>
      </c>
      <c r="E150" s="227" t="s">
        <v>356</v>
      </c>
      <c r="F150" s="228">
        <v>35321</v>
      </c>
      <c r="G150" s="227" t="s">
        <v>612</v>
      </c>
      <c r="H150" s="227" t="s">
        <v>357</v>
      </c>
      <c r="I150" s="227" t="s">
        <v>427</v>
      </c>
      <c r="Q150" s="227">
        <v>2000</v>
      </c>
      <c r="S150" s="227" t="s">
        <v>679</v>
      </c>
      <c r="T150" s="229"/>
      <c r="U150" s="227" t="s">
        <v>679</v>
      </c>
      <c r="V150" s="227" t="s">
        <v>679</v>
      </c>
      <c r="W150" s="227" t="s">
        <v>2809</v>
      </c>
      <c r="X150" s="227" t="s">
        <v>4405</v>
      </c>
    </row>
    <row r="151" spans="1:24" x14ac:dyDescent="0.2">
      <c r="A151" s="227">
        <v>211608</v>
      </c>
      <c r="B151" s="227" t="s">
        <v>1147</v>
      </c>
      <c r="C151" s="227" t="s">
        <v>135</v>
      </c>
      <c r="D151" s="227" t="s">
        <v>1148</v>
      </c>
      <c r="E151" s="227" t="s">
        <v>356</v>
      </c>
      <c r="F151" s="228">
        <v>35796</v>
      </c>
      <c r="G151" s="227" t="s">
        <v>334</v>
      </c>
      <c r="H151" s="227" t="s">
        <v>357</v>
      </c>
      <c r="I151" s="227" t="s">
        <v>427</v>
      </c>
      <c r="Q151" s="227">
        <v>2000</v>
      </c>
      <c r="S151" s="227" t="s">
        <v>679</v>
      </c>
      <c r="T151" s="229"/>
      <c r="U151" s="227" t="s">
        <v>679</v>
      </c>
      <c r="V151" s="227" t="s">
        <v>679</v>
      </c>
      <c r="W151" s="227" t="s">
        <v>2809</v>
      </c>
      <c r="X151" s="227" t="s">
        <v>4405</v>
      </c>
    </row>
    <row r="152" spans="1:24" x14ac:dyDescent="0.2">
      <c r="A152" s="227">
        <v>211671</v>
      </c>
      <c r="B152" s="227" t="s">
        <v>1152</v>
      </c>
      <c r="C152" s="227" t="s">
        <v>531</v>
      </c>
      <c r="D152" s="227" t="s">
        <v>290</v>
      </c>
      <c r="E152" s="227" t="s">
        <v>356</v>
      </c>
      <c r="F152" s="228">
        <v>35810</v>
      </c>
      <c r="G152" s="227" t="s">
        <v>334</v>
      </c>
      <c r="H152" s="227" t="s">
        <v>357</v>
      </c>
      <c r="I152" s="227" t="s">
        <v>427</v>
      </c>
      <c r="Q152" s="227">
        <v>2000</v>
      </c>
      <c r="S152" s="227" t="s">
        <v>679</v>
      </c>
      <c r="T152" s="229"/>
      <c r="U152" s="227" t="s">
        <v>679</v>
      </c>
      <c r="V152" s="227" t="s">
        <v>679</v>
      </c>
      <c r="W152" s="227" t="s">
        <v>2809</v>
      </c>
      <c r="X152" s="227" t="s">
        <v>4405</v>
      </c>
    </row>
    <row r="153" spans="1:24" x14ac:dyDescent="0.2">
      <c r="A153" s="227">
        <v>213629</v>
      </c>
      <c r="B153" s="227" t="s">
        <v>1155</v>
      </c>
      <c r="C153" s="227" t="s">
        <v>137</v>
      </c>
      <c r="D153" s="227" t="s">
        <v>248</v>
      </c>
      <c r="E153" s="227" t="s">
        <v>356</v>
      </c>
      <c r="F153" s="228">
        <v>36168</v>
      </c>
      <c r="G153" s="227" t="s">
        <v>334</v>
      </c>
      <c r="H153" s="227" t="s">
        <v>357</v>
      </c>
      <c r="I153" s="227" t="s">
        <v>427</v>
      </c>
      <c r="Q153" s="227">
        <v>2000</v>
      </c>
      <c r="S153" s="227" t="s">
        <v>679</v>
      </c>
      <c r="T153" s="229"/>
      <c r="U153" s="227" t="s">
        <v>679</v>
      </c>
      <c r="V153" s="227" t="s">
        <v>679</v>
      </c>
      <c r="W153" s="227" t="s">
        <v>2809</v>
      </c>
      <c r="X153" s="227" t="s">
        <v>4405</v>
      </c>
    </row>
    <row r="154" spans="1:24" x14ac:dyDescent="0.2">
      <c r="A154" s="227">
        <v>209597</v>
      </c>
      <c r="B154" s="227" t="s">
        <v>1355</v>
      </c>
      <c r="C154" s="227" t="s">
        <v>68</v>
      </c>
      <c r="D154" s="227" t="s">
        <v>215</v>
      </c>
      <c r="E154" s="227" t="s">
        <v>356</v>
      </c>
      <c r="I154" s="227" t="s">
        <v>427</v>
      </c>
      <c r="Q154" s="227">
        <v>2000</v>
      </c>
      <c r="S154" s="227" t="s">
        <v>679</v>
      </c>
      <c r="T154" s="229"/>
      <c r="U154" s="227" t="s">
        <v>679</v>
      </c>
      <c r="V154" s="227" t="s">
        <v>679</v>
      </c>
      <c r="W154" s="227" t="s">
        <v>2809</v>
      </c>
      <c r="X154" s="227" t="s">
        <v>4405</v>
      </c>
    </row>
    <row r="155" spans="1:24" x14ac:dyDescent="0.2">
      <c r="A155" s="227">
        <v>212858</v>
      </c>
      <c r="B155" s="227" t="s">
        <v>846</v>
      </c>
      <c r="C155" s="227" t="s">
        <v>74</v>
      </c>
      <c r="D155" s="227" t="s">
        <v>225</v>
      </c>
      <c r="E155" s="227" t="s">
        <v>355</v>
      </c>
      <c r="F155" s="228">
        <v>35827</v>
      </c>
      <c r="G155" s="227" t="s">
        <v>334</v>
      </c>
      <c r="H155" s="227" t="s">
        <v>357</v>
      </c>
      <c r="I155" s="227" t="s">
        <v>427</v>
      </c>
      <c r="Q155" s="227">
        <v>2000</v>
      </c>
      <c r="S155" s="227" t="s">
        <v>679</v>
      </c>
      <c r="T155" s="229"/>
      <c r="V155" s="227" t="s">
        <v>679</v>
      </c>
      <c r="X155" s="227" t="s">
        <v>4406</v>
      </c>
    </row>
    <row r="156" spans="1:24" x14ac:dyDescent="0.2">
      <c r="A156" s="227">
        <v>210716</v>
      </c>
      <c r="B156" s="227" t="s">
        <v>1066</v>
      </c>
      <c r="C156" s="227" t="s">
        <v>90</v>
      </c>
      <c r="D156" s="227" t="s">
        <v>228</v>
      </c>
      <c r="E156" s="227" t="s">
        <v>356</v>
      </c>
      <c r="F156" s="228">
        <v>30865</v>
      </c>
      <c r="G156" s="227" t="s">
        <v>1067</v>
      </c>
      <c r="H156" s="227" t="s">
        <v>357</v>
      </c>
      <c r="I156" s="227" t="s">
        <v>427</v>
      </c>
      <c r="Q156" s="227">
        <v>2000</v>
      </c>
      <c r="S156" s="227" t="s">
        <v>679</v>
      </c>
      <c r="T156" s="229"/>
      <c r="U156" s="227" t="s">
        <v>679</v>
      </c>
      <c r="V156" s="227" t="s">
        <v>679</v>
      </c>
      <c r="W156" s="227" t="s">
        <v>2809</v>
      </c>
    </row>
    <row r="157" spans="1:24" x14ac:dyDescent="0.2">
      <c r="A157" s="227">
        <v>210920</v>
      </c>
      <c r="B157" s="227" t="s">
        <v>1126</v>
      </c>
      <c r="C157" s="227" t="s">
        <v>743</v>
      </c>
      <c r="D157" s="227" t="s">
        <v>269</v>
      </c>
      <c r="E157" s="227" t="s">
        <v>356</v>
      </c>
      <c r="F157" s="228">
        <v>33970</v>
      </c>
      <c r="G157" s="227" t="s">
        <v>334</v>
      </c>
      <c r="H157" s="227" t="s">
        <v>357</v>
      </c>
      <c r="I157" s="227" t="s">
        <v>427</v>
      </c>
      <c r="Q157" s="227">
        <v>2000</v>
      </c>
      <c r="S157" s="227" t="s">
        <v>679</v>
      </c>
      <c r="T157" s="229"/>
      <c r="U157" s="227" t="s">
        <v>679</v>
      </c>
      <c r="V157" s="227" t="s">
        <v>679</v>
      </c>
      <c r="W157" s="227" t="s">
        <v>2809</v>
      </c>
    </row>
    <row r="158" spans="1:24" x14ac:dyDescent="0.2">
      <c r="A158" s="227">
        <v>214263</v>
      </c>
      <c r="B158" s="227" t="s">
        <v>1312</v>
      </c>
      <c r="C158" s="227" t="s">
        <v>106</v>
      </c>
      <c r="D158" s="227" t="s">
        <v>271</v>
      </c>
      <c r="E158" s="227" t="s">
        <v>355</v>
      </c>
      <c r="F158" s="228">
        <v>34386</v>
      </c>
      <c r="G158" s="227" t="s">
        <v>567</v>
      </c>
      <c r="H158" s="227" t="s">
        <v>357</v>
      </c>
      <c r="I158" s="227" t="s">
        <v>427</v>
      </c>
      <c r="Q158" s="227">
        <v>2000</v>
      </c>
      <c r="S158" s="227" t="s">
        <v>679</v>
      </c>
      <c r="T158" s="229"/>
      <c r="U158" s="227" t="s">
        <v>679</v>
      </c>
      <c r="V158" s="227" t="s">
        <v>679</v>
      </c>
      <c r="W158" s="227" t="s">
        <v>2809</v>
      </c>
    </row>
    <row r="159" spans="1:24" x14ac:dyDescent="0.2">
      <c r="A159" s="227">
        <v>212797</v>
      </c>
      <c r="B159" s="227" t="s">
        <v>1280</v>
      </c>
      <c r="C159" s="227" t="s">
        <v>110</v>
      </c>
      <c r="D159" s="227" t="s">
        <v>1281</v>
      </c>
      <c r="E159" s="227" t="s">
        <v>355</v>
      </c>
      <c r="F159" s="228">
        <v>35203</v>
      </c>
      <c r="G159" s="227" t="s">
        <v>334</v>
      </c>
      <c r="H159" s="227" t="s">
        <v>357</v>
      </c>
      <c r="I159" s="227" t="s">
        <v>427</v>
      </c>
      <c r="Q159" s="227">
        <v>2000</v>
      </c>
      <c r="S159" s="227" t="s">
        <v>679</v>
      </c>
      <c r="T159" s="229"/>
      <c r="U159" s="227" t="s">
        <v>679</v>
      </c>
      <c r="V159" s="227" t="s">
        <v>679</v>
      </c>
      <c r="W159" s="227" t="s">
        <v>2809</v>
      </c>
    </row>
    <row r="160" spans="1:24" x14ac:dyDescent="0.2">
      <c r="A160" s="227">
        <v>214130</v>
      </c>
      <c r="B160" s="227" t="s">
        <v>1191</v>
      </c>
      <c r="C160" s="227" t="s">
        <v>106</v>
      </c>
      <c r="D160" s="227" t="s">
        <v>213</v>
      </c>
      <c r="E160" s="227" t="s">
        <v>356</v>
      </c>
      <c r="F160" s="228">
        <v>35261</v>
      </c>
      <c r="G160" s="227" t="s">
        <v>613</v>
      </c>
      <c r="H160" s="227" t="s">
        <v>357</v>
      </c>
      <c r="I160" s="227" t="s">
        <v>427</v>
      </c>
      <c r="Q160" s="227">
        <v>2000</v>
      </c>
      <c r="S160" s="227" t="s">
        <v>679</v>
      </c>
      <c r="T160" s="229"/>
      <c r="U160" s="227" t="s">
        <v>679</v>
      </c>
      <c r="V160" s="227" t="s">
        <v>679</v>
      </c>
      <c r="W160" s="227" t="s">
        <v>2809</v>
      </c>
    </row>
    <row r="161" spans="1:28" x14ac:dyDescent="0.2">
      <c r="A161" s="227">
        <v>210164</v>
      </c>
      <c r="B161" s="227" t="s">
        <v>1086</v>
      </c>
      <c r="C161" s="227" t="s">
        <v>852</v>
      </c>
      <c r="D161" s="227" t="s">
        <v>228</v>
      </c>
      <c r="E161" s="227" t="s">
        <v>356</v>
      </c>
      <c r="F161" s="228">
        <v>34591</v>
      </c>
      <c r="G161" s="227" t="s">
        <v>344</v>
      </c>
      <c r="H161" s="227" t="s">
        <v>357</v>
      </c>
      <c r="I161" s="227" t="s">
        <v>427</v>
      </c>
      <c r="Q161" s="227">
        <v>2000</v>
      </c>
      <c r="R161" s="227" t="s">
        <v>679</v>
      </c>
      <c r="T161" s="229"/>
      <c r="U161" s="227" t="s">
        <v>679</v>
      </c>
      <c r="V161" s="227" t="s">
        <v>679</v>
      </c>
      <c r="W161" s="227" t="s">
        <v>2809</v>
      </c>
      <c r="X161" s="227" t="s">
        <v>4405</v>
      </c>
    </row>
    <row r="162" spans="1:28" x14ac:dyDescent="0.2">
      <c r="A162" s="227">
        <v>210894</v>
      </c>
      <c r="B162" s="227" t="s">
        <v>1162</v>
      </c>
      <c r="C162" s="227" t="s">
        <v>136</v>
      </c>
      <c r="D162" s="227" t="s">
        <v>292</v>
      </c>
      <c r="E162" s="227" t="s">
        <v>356</v>
      </c>
      <c r="F162" s="228">
        <v>34745</v>
      </c>
      <c r="G162" s="227" t="s">
        <v>353</v>
      </c>
      <c r="H162" s="227" t="s">
        <v>357</v>
      </c>
      <c r="I162" s="227" t="s">
        <v>427</v>
      </c>
      <c r="Q162" s="227">
        <v>2000</v>
      </c>
      <c r="R162" s="227" t="s">
        <v>679</v>
      </c>
      <c r="T162" s="229"/>
      <c r="U162" s="227" t="s">
        <v>679</v>
      </c>
      <c r="V162" s="227" t="s">
        <v>679</v>
      </c>
      <c r="W162" s="227" t="s">
        <v>2809</v>
      </c>
      <c r="X162" s="227" t="s">
        <v>4405</v>
      </c>
    </row>
    <row r="163" spans="1:28" x14ac:dyDescent="0.2">
      <c r="A163" s="227">
        <v>210861</v>
      </c>
      <c r="B163" s="227" t="s">
        <v>1308</v>
      </c>
      <c r="C163" s="227" t="s">
        <v>110</v>
      </c>
      <c r="D163" s="227" t="s">
        <v>441</v>
      </c>
      <c r="E163" s="227" t="s">
        <v>355</v>
      </c>
      <c r="F163" s="228">
        <v>35065</v>
      </c>
      <c r="G163" s="227" t="s">
        <v>334</v>
      </c>
      <c r="H163" s="227" t="s">
        <v>357</v>
      </c>
      <c r="I163" s="227" t="s">
        <v>427</v>
      </c>
      <c r="Q163" s="227">
        <v>2000</v>
      </c>
      <c r="R163" s="227" t="s">
        <v>679</v>
      </c>
      <c r="T163" s="229"/>
      <c r="U163" s="227" t="s">
        <v>679</v>
      </c>
      <c r="V163" s="227" t="s">
        <v>679</v>
      </c>
      <c r="W163" s="227" t="s">
        <v>2809</v>
      </c>
      <c r="X163" s="227" t="s">
        <v>4405</v>
      </c>
    </row>
    <row r="164" spans="1:28" x14ac:dyDescent="0.2">
      <c r="A164" s="227">
        <v>214122</v>
      </c>
      <c r="B164" s="227" t="s">
        <v>1157</v>
      </c>
      <c r="C164" s="227" t="s">
        <v>177</v>
      </c>
      <c r="D164" s="227" t="s">
        <v>268</v>
      </c>
      <c r="E164" s="227" t="s">
        <v>356</v>
      </c>
      <c r="F164" s="228">
        <v>36526</v>
      </c>
      <c r="G164" s="227" t="s">
        <v>334</v>
      </c>
      <c r="H164" s="227" t="s">
        <v>357</v>
      </c>
      <c r="I164" s="227" t="s">
        <v>427</v>
      </c>
      <c r="Q164" s="227">
        <v>2000</v>
      </c>
      <c r="R164" s="227" t="s">
        <v>679</v>
      </c>
      <c r="T164" s="229"/>
      <c r="U164" s="227" t="s">
        <v>679</v>
      </c>
      <c r="V164" s="227" t="s">
        <v>679</v>
      </c>
      <c r="W164" s="227" t="s">
        <v>2809</v>
      </c>
      <c r="X164" s="227" t="s">
        <v>4405</v>
      </c>
    </row>
    <row r="165" spans="1:28" x14ac:dyDescent="0.2">
      <c r="A165" s="227">
        <v>215517</v>
      </c>
      <c r="B165" s="227" t="s">
        <v>1249</v>
      </c>
      <c r="C165" s="227" t="s">
        <v>171</v>
      </c>
      <c r="D165" s="227" t="s">
        <v>510</v>
      </c>
      <c r="E165" s="227" t="s">
        <v>355</v>
      </c>
      <c r="F165" s="228">
        <v>28436</v>
      </c>
      <c r="G165" s="227" t="s">
        <v>555</v>
      </c>
      <c r="H165" s="227" t="s">
        <v>357</v>
      </c>
      <c r="I165" s="227" t="s">
        <v>427</v>
      </c>
      <c r="Q165" s="227">
        <v>2000</v>
      </c>
      <c r="R165" s="227" t="s">
        <v>679</v>
      </c>
      <c r="T165" s="229"/>
      <c r="U165" s="227" t="s">
        <v>679</v>
      </c>
      <c r="V165" s="227" t="s">
        <v>679</v>
      </c>
      <c r="W165" s="227" t="s">
        <v>2809</v>
      </c>
    </row>
    <row r="166" spans="1:28" x14ac:dyDescent="0.2">
      <c r="A166" s="227">
        <v>211722</v>
      </c>
      <c r="B166" s="227" t="s">
        <v>1132</v>
      </c>
      <c r="C166" s="227" t="s">
        <v>1133</v>
      </c>
      <c r="D166" s="227" t="s">
        <v>213</v>
      </c>
      <c r="E166" s="227" t="s">
        <v>356</v>
      </c>
      <c r="F166" s="228">
        <v>34713</v>
      </c>
      <c r="G166" s="227" t="s">
        <v>334</v>
      </c>
      <c r="H166" s="227" t="s">
        <v>357</v>
      </c>
      <c r="I166" s="227" t="s">
        <v>427</v>
      </c>
      <c r="Q166" s="227">
        <v>2000</v>
      </c>
      <c r="R166" s="227" t="s">
        <v>679</v>
      </c>
      <c r="T166" s="229"/>
      <c r="U166" s="227" t="s">
        <v>679</v>
      </c>
      <c r="V166" s="227" t="s">
        <v>679</v>
      </c>
      <c r="W166" s="227" t="s">
        <v>2809</v>
      </c>
    </row>
    <row r="167" spans="1:28" x14ac:dyDescent="0.2">
      <c r="A167" s="227">
        <v>212017</v>
      </c>
      <c r="B167" s="227" t="s">
        <v>1109</v>
      </c>
      <c r="C167" s="227" t="s">
        <v>68</v>
      </c>
      <c r="D167" s="227" t="s">
        <v>266</v>
      </c>
      <c r="E167" s="227" t="s">
        <v>356</v>
      </c>
      <c r="F167" s="228">
        <v>34893</v>
      </c>
      <c r="G167" s="227" t="s">
        <v>334</v>
      </c>
      <c r="H167" s="227" t="s">
        <v>357</v>
      </c>
      <c r="I167" s="227" t="s">
        <v>427</v>
      </c>
      <c r="Q167" s="227">
        <v>2000</v>
      </c>
      <c r="R167" s="227" t="s">
        <v>679</v>
      </c>
      <c r="T167" s="229"/>
      <c r="U167" s="227" t="s">
        <v>679</v>
      </c>
      <c r="V167" s="227" t="s">
        <v>679</v>
      </c>
      <c r="W167" s="227" t="s">
        <v>2809</v>
      </c>
    </row>
    <row r="168" spans="1:28" x14ac:dyDescent="0.2">
      <c r="A168" s="227">
        <v>214647</v>
      </c>
      <c r="B168" s="227" t="s">
        <v>1315</v>
      </c>
      <c r="C168" s="227" t="s">
        <v>68</v>
      </c>
      <c r="D168" s="227" t="s">
        <v>243</v>
      </c>
      <c r="E168" s="227" t="s">
        <v>355</v>
      </c>
      <c r="F168" s="228">
        <v>34966</v>
      </c>
      <c r="G168" s="227" t="s">
        <v>1316</v>
      </c>
      <c r="H168" s="227" t="s">
        <v>357</v>
      </c>
      <c r="I168" s="227" t="s">
        <v>427</v>
      </c>
      <c r="Q168" s="227">
        <v>2000</v>
      </c>
      <c r="R168" s="227" t="s">
        <v>679</v>
      </c>
      <c r="T168" s="229"/>
      <c r="U168" s="227" t="s">
        <v>679</v>
      </c>
      <c r="V168" s="227" t="s">
        <v>679</v>
      </c>
      <c r="W168" s="227" t="s">
        <v>2809</v>
      </c>
    </row>
    <row r="169" spans="1:28" x14ac:dyDescent="0.2">
      <c r="A169" s="227">
        <v>212503</v>
      </c>
      <c r="B169" s="227" t="s">
        <v>1151</v>
      </c>
      <c r="C169" s="227" t="s">
        <v>85</v>
      </c>
      <c r="D169" s="227" t="s">
        <v>532</v>
      </c>
      <c r="E169" s="227" t="s">
        <v>356</v>
      </c>
      <c r="F169" s="228">
        <v>35797</v>
      </c>
      <c r="G169" s="227" t="s">
        <v>334</v>
      </c>
      <c r="H169" s="227" t="s">
        <v>357</v>
      </c>
      <c r="I169" s="227" t="s">
        <v>427</v>
      </c>
      <c r="Q169" s="227">
        <v>2000</v>
      </c>
      <c r="R169" s="227" t="s">
        <v>679</v>
      </c>
      <c r="T169" s="229"/>
      <c r="U169" s="227" t="s">
        <v>679</v>
      </c>
      <c r="V169" s="227" t="s">
        <v>679</v>
      </c>
      <c r="W169" s="227" t="s">
        <v>2809</v>
      </c>
    </row>
    <row r="170" spans="1:28" x14ac:dyDescent="0.2">
      <c r="A170" s="227">
        <v>213859</v>
      </c>
      <c r="B170" s="227" t="s">
        <v>1118</v>
      </c>
      <c r="C170" s="227" t="s">
        <v>63</v>
      </c>
      <c r="D170" s="227" t="s">
        <v>280</v>
      </c>
      <c r="E170" s="227" t="s">
        <v>356</v>
      </c>
      <c r="F170" s="228">
        <v>36098</v>
      </c>
      <c r="G170" s="227" t="s">
        <v>349</v>
      </c>
      <c r="H170" s="227" t="s">
        <v>357</v>
      </c>
      <c r="I170" s="227" t="s">
        <v>427</v>
      </c>
      <c r="Q170" s="227">
        <v>2000</v>
      </c>
      <c r="R170" s="227" t="s">
        <v>679</v>
      </c>
      <c r="T170" s="229"/>
      <c r="U170" s="227" t="s">
        <v>679</v>
      </c>
      <c r="V170" s="227" t="s">
        <v>679</v>
      </c>
      <c r="W170" s="227" t="s">
        <v>2809</v>
      </c>
    </row>
    <row r="171" spans="1:28" x14ac:dyDescent="0.2">
      <c r="A171" s="227">
        <v>212149</v>
      </c>
      <c r="B171" s="227" t="s">
        <v>1396</v>
      </c>
      <c r="C171" s="227" t="s">
        <v>1397</v>
      </c>
      <c r="D171" s="227" t="s">
        <v>237</v>
      </c>
      <c r="E171" s="227" t="s">
        <v>356</v>
      </c>
      <c r="F171" s="228">
        <v>26654</v>
      </c>
      <c r="G171" s="227" t="s">
        <v>334</v>
      </c>
      <c r="H171" s="227" t="s">
        <v>357</v>
      </c>
      <c r="I171" s="227" t="s">
        <v>427</v>
      </c>
      <c r="Q171" s="227">
        <v>2000</v>
      </c>
      <c r="T171" s="229"/>
      <c r="V171" s="227" t="s">
        <v>679</v>
      </c>
      <c r="W171" s="227" t="s">
        <v>2809</v>
      </c>
      <c r="X171" s="227" t="s">
        <v>4405</v>
      </c>
    </row>
    <row r="172" spans="1:28" x14ac:dyDescent="0.2">
      <c r="A172" s="227">
        <v>201614</v>
      </c>
      <c r="B172" s="227" t="s">
        <v>1357</v>
      </c>
      <c r="C172" s="227" t="s">
        <v>1052</v>
      </c>
      <c r="D172" s="227" t="s">
        <v>422</v>
      </c>
      <c r="E172" s="227" t="s">
        <v>356</v>
      </c>
      <c r="F172" s="228">
        <v>26665</v>
      </c>
      <c r="G172" s="227" t="s">
        <v>334</v>
      </c>
      <c r="H172" s="227" t="s">
        <v>364</v>
      </c>
      <c r="I172" s="227" t="s">
        <v>427</v>
      </c>
      <c r="Q172" s="227">
        <v>2000</v>
      </c>
      <c r="T172" s="229"/>
      <c r="V172" s="227" t="s">
        <v>679</v>
      </c>
      <c r="W172" s="227" t="s">
        <v>2809</v>
      </c>
      <c r="X172" s="227" t="s">
        <v>4405</v>
      </c>
    </row>
    <row r="173" spans="1:28" x14ac:dyDescent="0.2">
      <c r="A173" s="227">
        <v>212992</v>
      </c>
      <c r="B173" s="227" t="s">
        <v>1421</v>
      </c>
      <c r="C173" s="227" t="s">
        <v>102</v>
      </c>
      <c r="D173" s="227" t="s">
        <v>464</v>
      </c>
      <c r="E173" s="227" t="s">
        <v>356</v>
      </c>
      <c r="F173" s="228">
        <v>28348</v>
      </c>
      <c r="G173" s="227" t="s">
        <v>334</v>
      </c>
      <c r="H173" s="227" t="s">
        <v>357</v>
      </c>
      <c r="I173" s="227" t="s">
        <v>427</v>
      </c>
      <c r="Q173" s="227">
        <v>2000</v>
      </c>
      <c r="T173" s="229"/>
      <c r="V173" s="227" t="s">
        <v>679</v>
      </c>
      <c r="W173" s="227" t="s">
        <v>2809</v>
      </c>
      <c r="X173" s="227" t="s">
        <v>4405</v>
      </c>
    </row>
    <row r="174" spans="1:28" x14ac:dyDescent="0.2">
      <c r="A174" s="227">
        <v>206983</v>
      </c>
      <c r="B174" s="227" t="s">
        <v>1950</v>
      </c>
      <c r="C174" s="227" t="s">
        <v>432</v>
      </c>
      <c r="D174" s="227" t="s">
        <v>2147</v>
      </c>
      <c r="E174" s="227" t="s">
        <v>355</v>
      </c>
      <c r="F174" s="228">
        <v>28866</v>
      </c>
      <c r="G174" s="227" t="s">
        <v>882</v>
      </c>
      <c r="H174" s="227" t="s">
        <v>357</v>
      </c>
      <c r="I174" s="227" t="s">
        <v>427</v>
      </c>
      <c r="Q174" s="227">
        <v>2000</v>
      </c>
      <c r="T174" s="229"/>
      <c r="W174" s="227" t="s">
        <v>2809</v>
      </c>
      <c r="X174" s="227" t="s">
        <v>4405</v>
      </c>
    </row>
    <row r="175" spans="1:28" x14ac:dyDescent="0.2">
      <c r="A175" s="227">
        <v>201923</v>
      </c>
      <c r="B175" s="227" t="s">
        <v>1958</v>
      </c>
      <c r="C175" s="227" t="s">
        <v>108</v>
      </c>
      <c r="D175" s="227" t="s">
        <v>2140</v>
      </c>
      <c r="E175" s="227" t="s">
        <v>355</v>
      </c>
      <c r="F175" s="228">
        <v>28875</v>
      </c>
      <c r="G175" s="227" t="s">
        <v>898</v>
      </c>
      <c r="H175" s="227" t="s">
        <v>357</v>
      </c>
      <c r="I175" s="227" t="s">
        <v>427</v>
      </c>
      <c r="J175" s="227" t="s">
        <v>358</v>
      </c>
      <c r="K175" s="227">
        <v>2002</v>
      </c>
      <c r="L175" s="227" t="s">
        <v>334</v>
      </c>
      <c r="T175" s="229"/>
      <c r="X175" s="227" t="s">
        <v>4405</v>
      </c>
      <c r="Y175" s="227" t="s">
        <v>2833</v>
      </c>
      <c r="Z175" s="227" t="s">
        <v>2834</v>
      </c>
      <c r="AA175" s="227" t="s">
        <v>2835</v>
      </c>
      <c r="AB175" s="227" t="s">
        <v>2836</v>
      </c>
    </row>
    <row r="176" spans="1:28" x14ac:dyDescent="0.2">
      <c r="A176" s="227">
        <v>207304</v>
      </c>
      <c r="B176" s="227" t="s">
        <v>1266</v>
      </c>
      <c r="C176" s="227" t="s">
        <v>1267</v>
      </c>
      <c r="D176" s="227" t="s">
        <v>1268</v>
      </c>
      <c r="E176" s="227" t="s">
        <v>355</v>
      </c>
      <c r="F176" s="228">
        <v>29225</v>
      </c>
      <c r="G176" s="227" t="s">
        <v>334</v>
      </c>
      <c r="H176" s="227" t="s">
        <v>357</v>
      </c>
      <c r="I176" s="227" t="s">
        <v>427</v>
      </c>
      <c r="Q176" s="227">
        <v>2000</v>
      </c>
      <c r="T176" s="229"/>
      <c r="U176" s="227" t="s">
        <v>679</v>
      </c>
      <c r="V176" s="227" t="s">
        <v>679</v>
      </c>
      <c r="W176" s="227" t="s">
        <v>2809</v>
      </c>
      <c r="X176" s="227" t="s">
        <v>4405</v>
      </c>
    </row>
    <row r="177" spans="1:28" x14ac:dyDescent="0.2">
      <c r="A177" s="227">
        <v>207236</v>
      </c>
      <c r="B177" s="227" t="s">
        <v>1036</v>
      </c>
      <c r="C177" s="227" t="s">
        <v>71</v>
      </c>
      <c r="D177" s="227" t="s">
        <v>2149</v>
      </c>
      <c r="E177" s="227" t="s">
        <v>355</v>
      </c>
      <c r="F177" s="228">
        <v>29559</v>
      </c>
      <c r="G177" s="227" t="s">
        <v>2150</v>
      </c>
      <c r="H177" s="227" t="s">
        <v>357</v>
      </c>
      <c r="I177" s="227" t="s">
        <v>427</v>
      </c>
      <c r="T177" s="229"/>
      <c r="X177" s="227" t="s">
        <v>4405</v>
      </c>
    </row>
    <row r="178" spans="1:28" x14ac:dyDescent="0.2">
      <c r="A178" s="227">
        <v>206290</v>
      </c>
      <c r="B178" s="227" t="s">
        <v>1499</v>
      </c>
      <c r="C178" s="227" t="s">
        <v>1500</v>
      </c>
      <c r="D178" s="227" t="s">
        <v>231</v>
      </c>
      <c r="E178" s="227" t="s">
        <v>356</v>
      </c>
      <c r="F178" s="228">
        <v>29721</v>
      </c>
      <c r="G178" s="227" t="s">
        <v>882</v>
      </c>
      <c r="H178" s="227" t="s">
        <v>357</v>
      </c>
      <c r="I178" s="227" t="s">
        <v>427</v>
      </c>
      <c r="Q178" s="227">
        <v>2000</v>
      </c>
      <c r="T178" s="229"/>
      <c r="W178" s="227" t="s">
        <v>2809</v>
      </c>
      <c r="X178" s="227" t="s">
        <v>4405</v>
      </c>
    </row>
    <row r="179" spans="1:28" x14ac:dyDescent="0.2">
      <c r="A179" s="227">
        <v>201789</v>
      </c>
      <c r="B179" s="227" t="s">
        <v>1243</v>
      </c>
      <c r="C179" s="227" t="s">
        <v>755</v>
      </c>
      <c r="D179" s="227" t="s">
        <v>275</v>
      </c>
      <c r="E179" s="227" t="s">
        <v>355</v>
      </c>
      <c r="F179" s="228">
        <v>29887</v>
      </c>
      <c r="G179" s="227" t="s">
        <v>569</v>
      </c>
      <c r="H179" s="227" t="s">
        <v>357</v>
      </c>
      <c r="I179" s="227" t="s">
        <v>427</v>
      </c>
      <c r="Q179" s="227">
        <v>2000</v>
      </c>
      <c r="T179" s="229"/>
      <c r="U179" s="227" t="s">
        <v>679</v>
      </c>
      <c r="V179" s="227" t="s">
        <v>679</v>
      </c>
      <c r="W179" s="227" t="s">
        <v>2809</v>
      </c>
      <c r="X179" s="227" t="s">
        <v>4405</v>
      </c>
    </row>
    <row r="180" spans="1:28" x14ac:dyDescent="0.2">
      <c r="A180" s="227">
        <v>209122</v>
      </c>
      <c r="B180" s="227" t="s">
        <v>1228</v>
      </c>
      <c r="C180" s="227" t="s">
        <v>1229</v>
      </c>
      <c r="D180" s="227" t="s">
        <v>185</v>
      </c>
      <c r="E180" s="227" t="s">
        <v>355</v>
      </c>
      <c r="F180" s="228">
        <v>30336</v>
      </c>
      <c r="G180" s="227" t="s">
        <v>579</v>
      </c>
      <c r="H180" s="227" t="s">
        <v>357</v>
      </c>
      <c r="I180" s="227" t="s">
        <v>427</v>
      </c>
      <c r="Q180" s="227">
        <v>2000</v>
      </c>
      <c r="T180" s="229"/>
      <c r="U180" s="227" t="s">
        <v>679</v>
      </c>
      <c r="V180" s="227" t="s">
        <v>679</v>
      </c>
      <c r="W180" s="227" t="s">
        <v>2809</v>
      </c>
      <c r="X180" s="227" t="s">
        <v>4405</v>
      </c>
    </row>
    <row r="181" spans="1:28" x14ac:dyDescent="0.2">
      <c r="A181" s="227">
        <v>206742</v>
      </c>
      <c r="B181" s="227" t="s">
        <v>1595</v>
      </c>
      <c r="C181" s="227" t="s">
        <v>63</v>
      </c>
      <c r="D181" s="227" t="s">
        <v>1596</v>
      </c>
      <c r="E181" s="227" t="s">
        <v>355</v>
      </c>
      <c r="F181" s="228">
        <v>30358</v>
      </c>
      <c r="G181" s="227" t="s">
        <v>363</v>
      </c>
      <c r="H181" s="227" t="s">
        <v>357</v>
      </c>
      <c r="I181" s="227" t="s">
        <v>427</v>
      </c>
      <c r="J181" s="227" t="s">
        <v>4402</v>
      </c>
      <c r="K181" s="227">
        <v>2002</v>
      </c>
      <c r="L181" s="227" t="s">
        <v>352</v>
      </c>
      <c r="T181" s="229"/>
      <c r="X181" s="227" t="s">
        <v>4405</v>
      </c>
      <c r="Y181" s="227" t="s">
        <v>2878</v>
      </c>
      <c r="Z181" s="227" t="s">
        <v>2879</v>
      </c>
      <c r="AA181" s="227" t="s">
        <v>2880</v>
      </c>
      <c r="AB181" s="227" t="s">
        <v>2881</v>
      </c>
    </row>
    <row r="182" spans="1:28" x14ac:dyDescent="0.2">
      <c r="A182" s="227">
        <v>213602</v>
      </c>
      <c r="B182" s="227" t="s">
        <v>2360</v>
      </c>
      <c r="C182" s="227" t="s">
        <v>91</v>
      </c>
      <c r="D182" s="227" t="s">
        <v>1826</v>
      </c>
      <c r="E182" s="227" t="s">
        <v>356</v>
      </c>
      <c r="F182" s="228">
        <v>30691</v>
      </c>
      <c r="G182" s="227" t="s">
        <v>882</v>
      </c>
      <c r="H182" s="227" t="s">
        <v>357</v>
      </c>
      <c r="I182" s="227" t="s">
        <v>427</v>
      </c>
      <c r="J182" s="227" t="s">
        <v>358</v>
      </c>
      <c r="K182" s="227">
        <v>2018</v>
      </c>
      <c r="L182" s="227" t="s">
        <v>334</v>
      </c>
      <c r="T182" s="229"/>
      <c r="X182" s="227" t="s">
        <v>4405</v>
      </c>
      <c r="Y182" s="227" t="s">
        <v>3363</v>
      </c>
      <c r="Z182" s="227" t="s">
        <v>2850</v>
      </c>
      <c r="AA182" s="227" t="s">
        <v>2848</v>
      </c>
      <c r="AB182" s="227" t="s">
        <v>2823</v>
      </c>
    </row>
    <row r="183" spans="1:28" x14ac:dyDescent="0.2">
      <c r="A183" s="227">
        <v>209246</v>
      </c>
      <c r="B183" s="227" t="s">
        <v>1398</v>
      </c>
      <c r="C183" s="227" t="s">
        <v>68</v>
      </c>
      <c r="D183" s="227" t="s">
        <v>317</v>
      </c>
      <c r="E183" s="227" t="s">
        <v>356</v>
      </c>
      <c r="F183" s="228">
        <v>30740</v>
      </c>
      <c r="G183" s="227" t="s">
        <v>334</v>
      </c>
      <c r="H183" s="227" t="s">
        <v>357</v>
      </c>
      <c r="I183" s="227" t="s">
        <v>427</v>
      </c>
      <c r="Q183" s="227">
        <v>2000</v>
      </c>
      <c r="T183" s="229"/>
      <c r="V183" s="227" t="s">
        <v>679</v>
      </c>
      <c r="W183" s="227" t="s">
        <v>2809</v>
      </c>
      <c r="X183" s="227" t="s">
        <v>4405</v>
      </c>
    </row>
    <row r="184" spans="1:28" x14ac:dyDescent="0.2">
      <c r="A184" s="227">
        <v>207330</v>
      </c>
      <c r="B184" s="227" t="s">
        <v>1794</v>
      </c>
      <c r="C184" s="227" t="s">
        <v>152</v>
      </c>
      <c r="D184" s="227" t="s">
        <v>538</v>
      </c>
      <c r="E184" s="227" t="s">
        <v>355</v>
      </c>
      <c r="F184" s="228">
        <v>30974</v>
      </c>
      <c r="G184" s="227" t="s">
        <v>585</v>
      </c>
      <c r="H184" s="227" t="s">
        <v>357</v>
      </c>
      <c r="I184" s="227" t="s">
        <v>427</v>
      </c>
      <c r="Q184" s="227">
        <v>2000</v>
      </c>
      <c r="T184" s="229"/>
      <c r="W184" s="227" t="s">
        <v>2809</v>
      </c>
      <c r="X184" s="227" t="s">
        <v>4405</v>
      </c>
    </row>
    <row r="185" spans="1:28" x14ac:dyDescent="0.2">
      <c r="A185" s="227">
        <v>210396</v>
      </c>
      <c r="B185" s="227" t="s">
        <v>1107</v>
      </c>
      <c r="C185" s="227" t="s">
        <v>79</v>
      </c>
      <c r="D185" s="227" t="s">
        <v>214</v>
      </c>
      <c r="E185" s="227" t="s">
        <v>356</v>
      </c>
      <c r="F185" s="228">
        <v>31149</v>
      </c>
      <c r="G185" s="227" t="s">
        <v>342</v>
      </c>
      <c r="H185" s="227" t="s">
        <v>357</v>
      </c>
      <c r="I185" s="227" t="s">
        <v>427</v>
      </c>
      <c r="Q185" s="227">
        <v>2000</v>
      </c>
      <c r="T185" s="229"/>
      <c r="U185" s="227" t="s">
        <v>679</v>
      </c>
      <c r="V185" s="227" t="s">
        <v>679</v>
      </c>
      <c r="W185" s="227" t="s">
        <v>2809</v>
      </c>
      <c r="X185" s="227" t="s">
        <v>4405</v>
      </c>
    </row>
    <row r="186" spans="1:28" x14ac:dyDescent="0.2">
      <c r="A186" s="227">
        <v>209193</v>
      </c>
      <c r="B186" s="227" t="s">
        <v>1251</v>
      </c>
      <c r="C186" s="227" t="s">
        <v>1252</v>
      </c>
      <c r="D186" s="227" t="s">
        <v>215</v>
      </c>
      <c r="E186" s="227" t="s">
        <v>355</v>
      </c>
      <c r="F186" s="228">
        <v>31212</v>
      </c>
      <c r="G186" s="227" t="s">
        <v>342</v>
      </c>
      <c r="H186" s="227" t="s">
        <v>357</v>
      </c>
      <c r="I186" s="227" t="s">
        <v>427</v>
      </c>
      <c r="Q186" s="227">
        <v>2000</v>
      </c>
      <c r="T186" s="229"/>
      <c r="U186" s="227" t="s">
        <v>679</v>
      </c>
      <c r="V186" s="227" t="s">
        <v>679</v>
      </c>
      <c r="W186" s="227" t="s">
        <v>2809</v>
      </c>
      <c r="X186" s="227" t="s">
        <v>4405</v>
      </c>
    </row>
    <row r="187" spans="1:28" x14ac:dyDescent="0.2">
      <c r="A187" s="227">
        <v>209446</v>
      </c>
      <c r="B187" s="227" t="s">
        <v>1305</v>
      </c>
      <c r="C187" s="227" t="s">
        <v>1306</v>
      </c>
      <c r="D187" s="227" t="s">
        <v>214</v>
      </c>
      <c r="E187" s="227" t="s">
        <v>355</v>
      </c>
      <c r="F187" s="228">
        <v>31365</v>
      </c>
      <c r="G187" s="227" t="s">
        <v>334</v>
      </c>
      <c r="H187" s="227" t="s">
        <v>357</v>
      </c>
      <c r="I187" s="227" t="s">
        <v>427</v>
      </c>
      <c r="Q187" s="227">
        <v>2000</v>
      </c>
      <c r="T187" s="229"/>
      <c r="U187" s="227" t="s">
        <v>679</v>
      </c>
      <c r="V187" s="227" t="s">
        <v>679</v>
      </c>
      <c r="W187" s="227" t="s">
        <v>2809</v>
      </c>
      <c r="X187" s="227" t="s">
        <v>4405</v>
      </c>
    </row>
    <row r="188" spans="1:28" x14ac:dyDescent="0.2">
      <c r="A188" s="227">
        <v>202752</v>
      </c>
      <c r="B188" s="227" t="s">
        <v>1225</v>
      </c>
      <c r="C188" s="227" t="s">
        <v>68</v>
      </c>
      <c r="D188" s="227" t="s">
        <v>267</v>
      </c>
      <c r="E188" s="227" t="s">
        <v>355</v>
      </c>
      <c r="F188" s="228">
        <v>31498</v>
      </c>
      <c r="G188" s="227" t="s">
        <v>1226</v>
      </c>
      <c r="H188" s="227" t="s">
        <v>357</v>
      </c>
      <c r="I188" s="227" t="s">
        <v>427</v>
      </c>
      <c r="Q188" s="227">
        <v>2000</v>
      </c>
      <c r="T188" s="229"/>
      <c r="U188" s="227" t="s">
        <v>679</v>
      </c>
      <c r="V188" s="227" t="s">
        <v>679</v>
      </c>
      <c r="W188" s="227" t="s">
        <v>2809</v>
      </c>
      <c r="X188" s="227" t="s">
        <v>4405</v>
      </c>
    </row>
    <row r="189" spans="1:28" x14ac:dyDescent="0.2">
      <c r="A189" s="227">
        <v>204692</v>
      </c>
      <c r="B189" s="227" t="s">
        <v>1373</v>
      </c>
      <c r="C189" s="227" t="s">
        <v>102</v>
      </c>
      <c r="D189" s="227" t="s">
        <v>217</v>
      </c>
      <c r="E189" s="227" t="s">
        <v>356</v>
      </c>
      <c r="F189" s="228">
        <v>31545</v>
      </c>
      <c r="G189" s="227" t="s">
        <v>564</v>
      </c>
      <c r="H189" s="227" t="s">
        <v>357</v>
      </c>
      <c r="I189" s="227" t="s">
        <v>427</v>
      </c>
      <c r="Q189" s="227">
        <v>2000</v>
      </c>
      <c r="T189" s="229"/>
      <c r="V189" s="227" t="s">
        <v>679</v>
      </c>
      <c r="W189" s="227" t="s">
        <v>2809</v>
      </c>
      <c r="X189" s="227" t="s">
        <v>4405</v>
      </c>
    </row>
    <row r="190" spans="1:28" x14ac:dyDescent="0.2">
      <c r="A190" s="227">
        <v>212382</v>
      </c>
      <c r="B190" s="227" t="s">
        <v>1235</v>
      </c>
      <c r="C190" s="227" t="s">
        <v>75</v>
      </c>
      <c r="D190" s="227" t="s">
        <v>1005</v>
      </c>
      <c r="E190" s="227" t="s">
        <v>355</v>
      </c>
      <c r="F190" s="228">
        <v>31661</v>
      </c>
      <c r="G190" s="227" t="s">
        <v>334</v>
      </c>
      <c r="H190" s="227" t="s">
        <v>357</v>
      </c>
      <c r="I190" s="227" t="s">
        <v>427</v>
      </c>
      <c r="Q190" s="227">
        <v>2000</v>
      </c>
      <c r="T190" s="229"/>
      <c r="U190" s="227" t="s">
        <v>679</v>
      </c>
      <c r="V190" s="227" t="s">
        <v>679</v>
      </c>
      <c r="W190" s="227" t="s">
        <v>2809</v>
      </c>
      <c r="X190" s="227" t="s">
        <v>4405</v>
      </c>
    </row>
    <row r="191" spans="1:28" x14ac:dyDescent="0.2">
      <c r="A191" s="227">
        <v>212533</v>
      </c>
      <c r="B191" s="227" t="s">
        <v>1818</v>
      </c>
      <c r="C191" s="227" t="s">
        <v>1819</v>
      </c>
      <c r="D191" s="227" t="s">
        <v>2256</v>
      </c>
      <c r="E191" s="227" t="s">
        <v>356</v>
      </c>
      <c r="F191" s="228">
        <v>31837</v>
      </c>
      <c r="G191" s="227" t="s">
        <v>924</v>
      </c>
      <c r="H191" s="227" t="s">
        <v>357</v>
      </c>
      <c r="I191" s="227" t="s">
        <v>427</v>
      </c>
      <c r="Q191" s="227">
        <v>2000</v>
      </c>
      <c r="T191" s="229"/>
      <c r="W191" s="227" t="s">
        <v>2809</v>
      </c>
      <c r="X191" s="227" t="s">
        <v>4405</v>
      </c>
    </row>
    <row r="192" spans="1:28" x14ac:dyDescent="0.2">
      <c r="A192" s="227">
        <v>211803</v>
      </c>
      <c r="B192" s="227" t="s">
        <v>1395</v>
      </c>
      <c r="C192" s="227" t="s">
        <v>434</v>
      </c>
      <c r="D192" s="227" t="s">
        <v>243</v>
      </c>
      <c r="E192" s="227" t="s">
        <v>356</v>
      </c>
      <c r="F192" s="228">
        <v>32143</v>
      </c>
      <c r="G192" s="227" t="s">
        <v>360</v>
      </c>
      <c r="H192" s="227" t="s">
        <v>357</v>
      </c>
      <c r="I192" s="227" t="s">
        <v>427</v>
      </c>
      <c r="Q192" s="227">
        <v>2000</v>
      </c>
      <c r="T192" s="229"/>
      <c r="V192" s="227" t="s">
        <v>679</v>
      </c>
      <c r="W192" s="227" t="s">
        <v>2809</v>
      </c>
      <c r="X192" s="227" t="s">
        <v>4405</v>
      </c>
    </row>
    <row r="193" spans="1:28" x14ac:dyDescent="0.2">
      <c r="A193" s="227">
        <v>212861</v>
      </c>
      <c r="B193" s="227" t="s">
        <v>1238</v>
      </c>
      <c r="C193" s="227" t="s">
        <v>116</v>
      </c>
      <c r="D193" s="227" t="s">
        <v>217</v>
      </c>
      <c r="E193" s="227" t="s">
        <v>355</v>
      </c>
      <c r="F193" s="228">
        <v>32518</v>
      </c>
      <c r="G193" s="227" t="s">
        <v>334</v>
      </c>
      <c r="H193" s="227" t="s">
        <v>357</v>
      </c>
      <c r="I193" s="227" t="s">
        <v>427</v>
      </c>
      <c r="Q193" s="227">
        <v>2000</v>
      </c>
      <c r="T193" s="229"/>
      <c r="U193" s="227" t="s">
        <v>679</v>
      </c>
      <c r="V193" s="227" t="s">
        <v>679</v>
      </c>
      <c r="W193" s="227" t="s">
        <v>2809</v>
      </c>
      <c r="X193" s="227" t="s">
        <v>4405</v>
      </c>
    </row>
    <row r="194" spans="1:28" x14ac:dyDescent="0.2">
      <c r="A194" s="227">
        <v>211817</v>
      </c>
      <c r="B194" s="227" t="s">
        <v>1535</v>
      </c>
      <c r="C194" s="227" t="s">
        <v>1509</v>
      </c>
      <c r="D194" s="227" t="s">
        <v>2146</v>
      </c>
      <c r="E194" s="227" t="s">
        <v>356</v>
      </c>
      <c r="F194" s="228">
        <v>32956</v>
      </c>
      <c r="G194" s="227" t="s">
        <v>882</v>
      </c>
      <c r="H194" s="227" t="s">
        <v>357</v>
      </c>
      <c r="I194" s="227" t="s">
        <v>427</v>
      </c>
      <c r="Q194" s="227">
        <v>2000</v>
      </c>
      <c r="T194" s="229"/>
      <c r="W194" s="227" t="s">
        <v>2809</v>
      </c>
      <c r="X194" s="227" t="s">
        <v>4405</v>
      </c>
    </row>
    <row r="195" spans="1:28" x14ac:dyDescent="0.2">
      <c r="A195" s="227">
        <v>214280</v>
      </c>
      <c r="B195" s="227" t="s">
        <v>1452</v>
      </c>
      <c r="C195" s="227" t="s">
        <v>1453</v>
      </c>
      <c r="D195" s="227" t="s">
        <v>270</v>
      </c>
      <c r="E195" s="227" t="s">
        <v>355</v>
      </c>
      <c r="F195" s="228">
        <v>33239</v>
      </c>
      <c r="G195" s="227" t="s">
        <v>341</v>
      </c>
      <c r="H195" s="227" t="s">
        <v>357</v>
      </c>
      <c r="I195" s="227" t="s">
        <v>427</v>
      </c>
      <c r="Q195" s="227">
        <v>2000</v>
      </c>
      <c r="T195" s="229"/>
      <c r="V195" s="227" t="s">
        <v>679</v>
      </c>
      <c r="W195" s="227" t="s">
        <v>2809</v>
      </c>
      <c r="X195" s="227" t="s">
        <v>4405</v>
      </c>
    </row>
    <row r="196" spans="1:28" x14ac:dyDescent="0.2">
      <c r="A196" s="227">
        <v>211141</v>
      </c>
      <c r="B196" s="227" t="s">
        <v>1071</v>
      </c>
      <c r="C196" s="227" t="s">
        <v>123</v>
      </c>
      <c r="D196" s="227" t="s">
        <v>1072</v>
      </c>
      <c r="E196" s="227" t="s">
        <v>356</v>
      </c>
      <c r="F196" s="228">
        <v>33404</v>
      </c>
      <c r="G196" s="227" t="s">
        <v>1073</v>
      </c>
      <c r="H196" s="227" t="s">
        <v>357</v>
      </c>
      <c r="I196" s="227" t="s">
        <v>427</v>
      </c>
      <c r="Q196" s="227">
        <v>2000</v>
      </c>
      <c r="T196" s="229"/>
      <c r="U196" s="227" t="s">
        <v>679</v>
      </c>
      <c r="V196" s="227" t="s">
        <v>679</v>
      </c>
      <c r="W196" s="227" t="s">
        <v>2809</v>
      </c>
      <c r="X196" s="227" t="s">
        <v>4405</v>
      </c>
    </row>
    <row r="197" spans="1:28" x14ac:dyDescent="0.2">
      <c r="A197" s="227">
        <v>211510</v>
      </c>
      <c r="B197" s="227" t="s">
        <v>1389</v>
      </c>
      <c r="C197" s="227" t="s">
        <v>65</v>
      </c>
      <c r="D197" s="227" t="s">
        <v>1390</v>
      </c>
      <c r="E197" s="227" t="s">
        <v>356</v>
      </c>
      <c r="F197" s="228">
        <v>33428</v>
      </c>
      <c r="G197" s="227" t="s">
        <v>342</v>
      </c>
      <c r="H197" s="227" t="s">
        <v>357</v>
      </c>
      <c r="I197" s="227" t="s">
        <v>427</v>
      </c>
      <c r="J197" s="227" t="s">
        <v>335</v>
      </c>
      <c r="K197" s="227">
        <v>2008</v>
      </c>
      <c r="L197" s="227" t="s">
        <v>342</v>
      </c>
      <c r="T197" s="229"/>
      <c r="X197" s="227" t="s">
        <v>4405</v>
      </c>
      <c r="Y197" s="227" t="s">
        <v>3021</v>
      </c>
      <c r="Z197" s="227" t="s">
        <v>2871</v>
      </c>
      <c r="AA197" s="227" t="s">
        <v>3022</v>
      </c>
      <c r="AB197" s="227" t="s">
        <v>3023</v>
      </c>
    </row>
    <row r="198" spans="1:28" x14ac:dyDescent="0.2">
      <c r="A198" s="227">
        <v>213941</v>
      </c>
      <c r="B198" s="227" t="s">
        <v>1645</v>
      </c>
      <c r="C198" s="227" t="s">
        <v>395</v>
      </c>
      <c r="D198" s="227" t="s">
        <v>2379</v>
      </c>
      <c r="E198" s="227" t="s">
        <v>355</v>
      </c>
      <c r="F198" s="228">
        <v>33544</v>
      </c>
      <c r="G198" s="227" t="s">
        <v>884</v>
      </c>
      <c r="H198" s="227" t="s">
        <v>357</v>
      </c>
      <c r="I198" s="227" t="s">
        <v>427</v>
      </c>
      <c r="T198" s="229"/>
      <c r="X198" s="227" t="s">
        <v>4405</v>
      </c>
    </row>
    <row r="199" spans="1:28" x14ac:dyDescent="0.2">
      <c r="A199" s="227">
        <v>214293</v>
      </c>
      <c r="B199" s="227" t="s">
        <v>1244</v>
      </c>
      <c r="C199" s="227" t="s">
        <v>108</v>
      </c>
      <c r="D199" s="227" t="s">
        <v>243</v>
      </c>
      <c r="E199" s="227" t="s">
        <v>355</v>
      </c>
      <c r="F199" s="228">
        <v>33579</v>
      </c>
      <c r="G199" s="227" t="s">
        <v>334</v>
      </c>
      <c r="H199" s="227" t="s">
        <v>357</v>
      </c>
      <c r="I199" s="227" t="s">
        <v>427</v>
      </c>
      <c r="Q199" s="227">
        <v>2000</v>
      </c>
      <c r="T199" s="229"/>
      <c r="U199" s="227" t="s">
        <v>679</v>
      </c>
      <c r="V199" s="227" t="s">
        <v>679</v>
      </c>
      <c r="W199" s="227" t="s">
        <v>2809</v>
      </c>
      <c r="X199" s="227" t="s">
        <v>4405</v>
      </c>
    </row>
    <row r="200" spans="1:28" x14ac:dyDescent="0.2">
      <c r="A200" s="227">
        <v>213011</v>
      </c>
      <c r="B200" s="227" t="s">
        <v>1886</v>
      </c>
      <c r="C200" s="227" t="s">
        <v>143</v>
      </c>
      <c r="D200" s="227" t="s">
        <v>2283</v>
      </c>
      <c r="E200" s="227" t="s">
        <v>356</v>
      </c>
      <c r="F200" s="228">
        <v>33777</v>
      </c>
      <c r="G200" s="227" t="s">
        <v>882</v>
      </c>
      <c r="H200" s="227" t="s">
        <v>357</v>
      </c>
      <c r="I200" s="227" t="s">
        <v>427</v>
      </c>
      <c r="J200" s="227" t="s">
        <v>358</v>
      </c>
      <c r="K200" s="227">
        <v>2010</v>
      </c>
      <c r="L200" s="227" t="s">
        <v>334</v>
      </c>
      <c r="T200" s="229"/>
      <c r="X200" s="227" t="s">
        <v>4405</v>
      </c>
      <c r="Y200" s="227" t="s">
        <v>3213</v>
      </c>
      <c r="Z200" s="227" t="s">
        <v>3214</v>
      </c>
      <c r="AA200" s="227" t="s">
        <v>3215</v>
      </c>
      <c r="AB200" s="227" t="s">
        <v>2841</v>
      </c>
    </row>
    <row r="201" spans="1:28" x14ac:dyDescent="0.2">
      <c r="A201" s="227">
        <v>212472</v>
      </c>
      <c r="B201" s="227" t="s">
        <v>1833</v>
      </c>
      <c r="C201" s="227" t="s">
        <v>65</v>
      </c>
      <c r="D201" s="227" t="s">
        <v>2250</v>
      </c>
      <c r="E201" s="227" t="s">
        <v>356</v>
      </c>
      <c r="F201" s="228">
        <v>33963</v>
      </c>
      <c r="G201" s="227" t="s">
        <v>2251</v>
      </c>
      <c r="H201" s="227" t="s">
        <v>364</v>
      </c>
      <c r="I201" s="227" t="s">
        <v>427</v>
      </c>
      <c r="Q201" s="227">
        <v>2000</v>
      </c>
      <c r="T201" s="229"/>
      <c r="W201" s="227" t="s">
        <v>2809</v>
      </c>
      <c r="X201" s="227" t="s">
        <v>4405</v>
      </c>
    </row>
    <row r="202" spans="1:28" x14ac:dyDescent="0.2">
      <c r="A202" s="227">
        <v>214474</v>
      </c>
      <c r="B202" s="227" t="s">
        <v>2429</v>
      </c>
      <c r="C202" s="227" t="s">
        <v>136</v>
      </c>
      <c r="D202" s="227" t="s">
        <v>2430</v>
      </c>
      <c r="E202" s="227" t="s">
        <v>356</v>
      </c>
      <c r="F202" s="228">
        <v>34032</v>
      </c>
      <c r="G202" s="227" t="s">
        <v>882</v>
      </c>
      <c r="H202" s="227" t="s">
        <v>357</v>
      </c>
      <c r="I202" s="227" t="s">
        <v>427</v>
      </c>
      <c r="J202" s="227" t="s">
        <v>358</v>
      </c>
      <c r="K202" s="227">
        <v>2014</v>
      </c>
      <c r="L202" s="227" t="s">
        <v>350</v>
      </c>
      <c r="T202" s="229"/>
      <c r="X202" s="227" t="s">
        <v>4405</v>
      </c>
      <c r="Y202" s="227" t="s">
        <v>3502</v>
      </c>
      <c r="Z202" s="227" t="s">
        <v>3270</v>
      </c>
      <c r="AA202" s="227" t="s">
        <v>3159</v>
      </c>
      <c r="AB202" s="227" t="s">
        <v>2823</v>
      </c>
    </row>
    <row r="203" spans="1:28" x14ac:dyDescent="0.2">
      <c r="A203" s="227">
        <v>210468</v>
      </c>
      <c r="B203" s="227" t="s">
        <v>2160</v>
      </c>
      <c r="C203" s="227" t="s">
        <v>68</v>
      </c>
      <c r="D203" s="227" t="s">
        <v>2161</v>
      </c>
      <c r="E203" s="227" t="s">
        <v>355</v>
      </c>
      <c r="F203" s="228">
        <v>34076</v>
      </c>
      <c r="G203" s="227" t="s">
        <v>360</v>
      </c>
      <c r="H203" s="227" t="s">
        <v>357</v>
      </c>
      <c r="I203" s="227" t="s">
        <v>427</v>
      </c>
      <c r="J203" s="227" t="s">
        <v>358</v>
      </c>
      <c r="K203" s="227">
        <v>2013</v>
      </c>
      <c r="L203" s="227" t="s">
        <v>336</v>
      </c>
      <c r="T203" s="229"/>
      <c r="X203" s="227" t="s">
        <v>4405</v>
      </c>
      <c r="Y203" s="227" t="s">
        <v>2942</v>
      </c>
      <c r="Z203" s="227" t="s">
        <v>2824</v>
      </c>
      <c r="AA203" s="227" t="s">
        <v>2943</v>
      </c>
      <c r="AB203" s="227" t="s">
        <v>2944</v>
      </c>
    </row>
    <row r="204" spans="1:28" x14ac:dyDescent="0.2">
      <c r="A204" s="227">
        <v>211616</v>
      </c>
      <c r="B204" s="227" t="s">
        <v>1213</v>
      </c>
      <c r="C204" s="227" t="s">
        <v>74</v>
      </c>
      <c r="D204" s="227" t="s">
        <v>271</v>
      </c>
      <c r="E204" s="227" t="s">
        <v>355</v>
      </c>
      <c r="F204" s="228">
        <v>34215</v>
      </c>
      <c r="G204" s="227" t="s">
        <v>1214</v>
      </c>
      <c r="H204" s="227" t="s">
        <v>357</v>
      </c>
      <c r="I204" s="227" t="s">
        <v>427</v>
      </c>
      <c r="Q204" s="227">
        <v>2000</v>
      </c>
      <c r="T204" s="229"/>
      <c r="U204" s="227" t="s">
        <v>679</v>
      </c>
      <c r="V204" s="227" t="s">
        <v>679</v>
      </c>
      <c r="W204" s="227" t="s">
        <v>2809</v>
      </c>
      <c r="X204" s="227" t="s">
        <v>4405</v>
      </c>
    </row>
    <row r="205" spans="1:28" x14ac:dyDescent="0.2">
      <c r="A205" s="227">
        <v>210523</v>
      </c>
      <c r="B205" s="227" t="s">
        <v>1533</v>
      </c>
      <c r="C205" s="227" t="s">
        <v>68</v>
      </c>
      <c r="D205" s="227" t="s">
        <v>2162</v>
      </c>
      <c r="E205" s="227" t="s">
        <v>356</v>
      </c>
      <c r="F205" s="228">
        <v>34217</v>
      </c>
      <c r="G205" s="227" t="s">
        <v>882</v>
      </c>
      <c r="H205" s="227" t="s">
        <v>357</v>
      </c>
      <c r="I205" s="227" t="s">
        <v>427</v>
      </c>
      <c r="Q205" s="227">
        <v>2000</v>
      </c>
      <c r="T205" s="229"/>
      <c r="W205" s="227" t="s">
        <v>2809</v>
      </c>
      <c r="X205" s="227" t="s">
        <v>4405</v>
      </c>
    </row>
    <row r="206" spans="1:28" x14ac:dyDescent="0.2">
      <c r="A206" s="227">
        <v>214024</v>
      </c>
      <c r="B206" s="227" t="s">
        <v>1538</v>
      </c>
      <c r="C206" s="227" t="s">
        <v>71</v>
      </c>
      <c r="D206" s="227" t="s">
        <v>2385</v>
      </c>
      <c r="E206" s="227" t="s">
        <v>356</v>
      </c>
      <c r="F206" s="228">
        <v>34335</v>
      </c>
      <c r="G206" s="227" t="s">
        <v>2386</v>
      </c>
      <c r="H206" s="227" t="s">
        <v>357</v>
      </c>
      <c r="I206" s="227" t="s">
        <v>427</v>
      </c>
      <c r="J206" s="227" t="s">
        <v>358</v>
      </c>
      <c r="K206" s="227">
        <v>2011</v>
      </c>
      <c r="L206" s="227" t="s">
        <v>336</v>
      </c>
      <c r="T206" s="229"/>
      <c r="X206" s="227" t="s">
        <v>4405</v>
      </c>
      <c r="Y206" s="227" t="s">
        <v>3430</v>
      </c>
      <c r="Z206" s="227" t="s">
        <v>2868</v>
      </c>
      <c r="AA206" s="227" t="s">
        <v>3431</v>
      </c>
      <c r="AB206" s="227" t="s">
        <v>3432</v>
      </c>
    </row>
    <row r="207" spans="1:28" x14ac:dyDescent="0.2">
      <c r="A207" s="227">
        <v>209179</v>
      </c>
      <c r="B207" s="227" t="s">
        <v>1272</v>
      </c>
      <c r="C207" s="227" t="s">
        <v>148</v>
      </c>
      <c r="D207" s="227" t="s">
        <v>266</v>
      </c>
      <c r="E207" s="227" t="s">
        <v>355</v>
      </c>
      <c r="F207" s="228">
        <v>34335</v>
      </c>
      <c r="G207" s="227" t="s">
        <v>334</v>
      </c>
      <c r="H207" s="227" t="s">
        <v>357</v>
      </c>
      <c r="I207" s="227" t="s">
        <v>427</v>
      </c>
      <c r="J207" s="227" t="s">
        <v>335</v>
      </c>
      <c r="K207" s="227">
        <v>1991</v>
      </c>
      <c r="L207" s="227" t="s">
        <v>334</v>
      </c>
      <c r="T207" s="229"/>
      <c r="X207" s="227" t="s">
        <v>4405</v>
      </c>
      <c r="Y207" s="227" t="s">
        <v>2898</v>
      </c>
      <c r="Z207" s="227" t="s">
        <v>2858</v>
      </c>
      <c r="AA207" s="227" t="s">
        <v>2899</v>
      </c>
      <c r="AB207" s="227" t="s">
        <v>2823</v>
      </c>
    </row>
    <row r="208" spans="1:28" x14ac:dyDescent="0.2">
      <c r="A208" s="227">
        <v>210774</v>
      </c>
      <c r="B208" s="227" t="s">
        <v>2167</v>
      </c>
      <c r="C208" s="227" t="s">
        <v>931</v>
      </c>
      <c r="D208" s="227" t="s">
        <v>286</v>
      </c>
      <c r="E208" s="227" t="s">
        <v>355</v>
      </c>
      <c r="F208" s="228">
        <v>34335</v>
      </c>
      <c r="G208" s="227" t="s">
        <v>334</v>
      </c>
      <c r="H208" s="227" t="s">
        <v>357</v>
      </c>
      <c r="I208" s="227" t="s">
        <v>427</v>
      </c>
      <c r="Q208" s="227">
        <v>2000</v>
      </c>
      <c r="T208" s="229"/>
      <c r="W208" s="227" t="s">
        <v>2809</v>
      </c>
      <c r="X208" s="227" t="s">
        <v>4405</v>
      </c>
    </row>
    <row r="209" spans="1:28" x14ac:dyDescent="0.2">
      <c r="A209" s="227">
        <v>212411</v>
      </c>
      <c r="B209" s="227" t="s">
        <v>1198</v>
      </c>
      <c r="C209" s="227" t="s">
        <v>142</v>
      </c>
      <c r="D209" s="227" t="s">
        <v>253</v>
      </c>
      <c r="E209" s="227" t="s">
        <v>356</v>
      </c>
      <c r="F209" s="228">
        <v>34344</v>
      </c>
      <c r="G209" s="227" t="s">
        <v>1199</v>
      </c>
      <c r="H209" s="227" t="s">
        <v>357</v>
      </c>
      <c r="I209" s="227" t="s">
        <v>427</v>
      </c>
      <c r="Q209" s="227">
        <v>2000</v>
      </c>
      <c r="T209" s="229"/>
      <c r="U209" s="227" t="s">
        <v>679</v>
      </c>
      <c r="V209" s="227" t="s">
        <v>679</v>
      </c>
      <c r="W209" s="227" t="s">
        <v>2809</v>
      </c>
      <c r="X209" s="227" t="s">
        <v>4405</v>
      </c>
    </row>
    <row r="210" spans="1:28" x14ac:dyDescent="0.2">
      <c r="A210" s="227">
        <v>209854</v>
      </c>
      <c r="B210" s="227" t="s">
        <v>1548</v>
      </c>
      <c r="C210" s="227" t="s">
        <v>95</v>
      </c>
      <c r="D210" s="227" t="s">
        <v>2155</v>
      </c>
      <c r="E210" s="227" t="s">
        <v>355</v>
      </c>
      <c r="F210" s="228">
        <v>34384</v>
      </c>
      <c r="G210" s="227" t="s">
        <v>334</v>
      </c>
      <c r="H210" s="227" t="s">
        <v>357</v>
      </c>
      <c r="I210" s="227" t="s">
        <v>427</v>
      </c>
      <c r="J210" s="227" t="s">
        <v>358</v>
      </c>
      <c r="K210" s="227">
        <v>2012</v>
      </c>
      <c r="L210" s="227" t="s">
        <v>334</v>
      </c>
      <c r="T210" s="229"/>
      <c r="X210" s="227" t="s">
        <v>4405</v>
      </c>
      <c r="Y210" s="227" t="s">
        <v>2918</v>
      </c>
      <c r="Z210" s="227" t="s">
        <v>2919</v>
      </c>
      <c r="AA210" s="227" t="s">
        <v>2920</v>
      </c>
      <c r="AB210" s="227" t="s">
        <v>2823</v>
      </c>
    </row>
    <row r="211" spans="1:28" x14ac:dyDescent="0.2">
      <c r="A211" s="227">
        <v>212335</v>
      </c>
      <c r="B211" s="227" t="s">
        <v>1129</v>
      </c>
      <c r="C211" s="227" t="s">
        <v>359</v>
      </c>
      <c r="D211" s="227" t="s">
        <v>287</v>
      </c>
      <c r="E211" s="227" t="s">
        <v>356</v>
      </c>
      <c r="F211" s="228">
        <v>34468</v>
      </c>
      <c r="G211" s="227" t="s">
        <v>334</v>
      </c>
      <c r="H211" s="227" t="s">
        <v>357</v>
      </c>
      <c r="I211" s="227" t="s">
        <v>427</v>
      </c>
      <c r="Q211" s="227">
        <v>2000</v>
      </c>
      <c r="T211" s="229"/>
      <c r="U211" s="227" t="s">
        <v>679</v>
      </c>
      <c r="V211" s="227" t="s">
        <v>679</v>
      </c>
      <c r="W211" s="227" t="s">
        <v>2809</v>
      </c>
      <c r="X211" s="227" t="s">
        <v>4405</v>
      </c>
    </row>
    <row r="212" spans="1:28" x14ac:dyDescent="0.2">
      <c r="A212" s="227">
        <v>212455</v>
      </c>
      <c r="B212" s="227" t="s">
        <v>1371</v>
      </c>
      <c r="C212" s="227" t="s">
        <v>62</v>
      </c>
      <c r="D212" s="227" t="s">
        <v>252</v>
      </c>
      <c r="E212" s="227" t="s">
        <v>356</v>
      </c>
      <c r="F212" s="228">
        <v>34520</v>
      </c>
      <c r="G212" s="227" t="s">
        <v>334</v>
      </c>
      <c r="H212" s="227" t="s">
        <v>357</v>
      </c>
      <c r="I212" s="227" t="s">
        <v>427</v>
      </c>
      <c r="Q212" s="227">
        <v>2000</v>
      </c>
      <c r="T212" s="229"/>
      <c r="V212" s="227" t="s">
        <v>679</v>
      </c>
      <c r="W212" s="227" t="s">
        <v>2809</v>
      </c>
      <c r="X212" s="227" t="s">
        <v>4405</v>
      </c>
    </row>
    <row r="213" spans="1:28" x14ac:dyDescent="0.2">
      <c r="A213" s="227">
        <v>211305</v>
      </c>
      <c r="B213" s="227" t="s">
        <v>1233</v>
      </c>
      <c r="C213" s="227" t="s">
        <v>68</v>
      </c>
      <c r="D213" s="227" t="s">
        <v>228</v>
      </c>
      <c r="E213" s="227" t="s">
        <v>355</v>
      </c>
      <c r="F213" s="228">
        <v>34592</v>
      </c>
      <c r="G213" s="227" t="s">
        <v>334</v>
      </c>
      <c r="H213" s="227" t="s">
        <v>357</v>
      </c>
      <c r="I213" s="227" t="s">
        <v>427</v>
      </c>
      <c r="Q213" s="227">
        <v>2000</v>
      </c>
      <c r="T213" s="229"/>
      <c r="U213" s="227" t="s">
        <v>679</v>
      </c>
      <c r="V213" s="227" t="s">
        <v>679</v>
      </c>
      <c r="W213" s="227" t="s">
        <v>2809</v>
      </c>
      <c r="X213" s="227" t="s">
        <v>4405</v>
      </c>
    </row>
    <row r="214" spans="1:28" x14ac:dyDescent="0.2">
      <c r="A214" s="227">
        <v>213030</v>
      </c>
      <c r="B214" s="227" t="s">
        <v>1382</v>
      </c>
      <c r="C214" s="227" t="s">
        <v>68</v>
      </c>
      <c r="D214" s="227" t="s">
        <v>1383</v>
      </c>
      <c r="E214" s="227" t="s">
        <v>356</v>
      </c>
      <c r="F214" s="228">
        <v>34603</v>
      </c>
      <c r="G214" s="227" t="s">
        <v>334</v>
      </c>
      <c r="H214" s="227" t="s">
        <v>357</v>
      </c>
      <c r="I214" s="227" t="s">
        <v>427</v>
      </c>
      <c r="Q214" s="227">
        <v>2000</v>
      </c>
      <c r="T214" s="229"/>
      <c r="V214" s="227" t="s">
        <v>679</v>
      </c>
      <c r="W214" s="227" t="s">
        <v>2809</v>
      </c>
      <c r="X214" s="227" t="s">
        <v>4405</v>
      </c>
    </row>
    <row r="215" spans="1:28" x14ac:dyDescent="0.2">
      <c r="A215" s="227">
        <v>213586</v>
      </c>
      <c r="B215" s="227" t="s">
        <v>1647</v>
      </c>
      <c r="C215" s="227" t="s">
        <v>1648</v>
      </c>
      <c r="D215" s="227" t="s">
        <v>2354</v>
      </c>
      <c r="E215" s="227" t="s">
        <v>356</v>
      </c>
      <c r="F215" s="228">
        <v>34700</v>
      </c>
      <c r="G215" s="227" t="s">
        <v>883</v>
      </c>
      <c r="H215" s="227" t="s">
        <v>357</v>
      </c>
      <c r="I215" s="227" t="s">
        <v>427</v>
      </c>
      <c r="J215" s="227" t="s">
        <v>358</v>
      </c>
      <c r="K215" s="227">
        <v>2015</v>
      </c>
      <c r="L215" s="227" t="s">
        <v>336</v>
      </c>
      <c r="T215" s="229"/>
      <c r="X215" s="227" t="s">
        <v>4405</v>
      </c>
      <c r="Y215" s="227" t="s">
        <v>3354</v>
      </c>
      <c r="Z215" s="227" t="s">
        <v>3355</v>
      </c>
      <c r="AA215" s="227" t="s">
        <v>2927</v>
      </c>
      <c r="AB215" s="227" t="s">
        <v>2849</v>
      </c>
    </row>
    <row r="216" spans="1:28" x14ac:dyDescent="0.2">
      <c r="A216" s="227">
        <v>213072</v>
      </c>
      <c r="B216" s="227" t="s">
        <v>1625</v>
      </c>
      <c r="C216" s="227" t="s">
        <v>90</v>
      </c>
      <c r="D216" s="227" t="s">
        <v>2286</v>
      </c>
      <c r="E216" s="227" t="s">
        <v>356</v>
      </c>
      <c r="F216" s="228">
        <v>34709</v>
      </c>
      <c r="G216" s="227" t="s">
        <v>954</v>
      </c>
      <c r="H216" s="227" t="s">
        <v>357</v>
      </c>
      <c r="I216" s="227" t="s">
        <v>427</v>
      </c>
      <c r="J216" s="227" t="s">
        <v>335</v>
      </c>
      <c r="K216" s="227">
        <v>2015</v>
      </c>
      <c r="L216" s="227" t="s">
        <v>353</v>
      </c>
      <c r="T216" s="229"/>
      <c r="X216" s="227" t="s">
        <v>4405</v>
      </c>
      <c r="Y216" s="227" t="s">
        <v>3224</v>
      </c>
      <c r="Z216" s="227" t="s">
        <v>3087</v>
      </c>
      <c r="AA216" s="227" t="s">
        <v>2991</v>
      </c>
      <c r="AB216" s="227" t="s">
        <v>3225</v>
      </c>
    </row>
    <row r="217" spans="1:28" x14ac:dyDescent="0.2">
      <c r="A217" s="227">
        <v>211617</v>
      </c>
      <c r="B217" s="227" t="s">
        <v>1303</v>
      </c>
      <c r="C217" s="227" t="s">
        <v>160</v>
      </c>
      <c r="D217" s="227" t="s">
        <v>294</v>
      </c>
      <c r="E217" s="227" t="s">
        <v>355</v>
      </c>
      <c r="F217" s="228">
        <v>34725</v>
      </c>
      <c r="G217" s="227" t="s">
        <v>1304</v>
      </c>
      <c r="H217" s="227" t="s">
        <v>357</v>
      </c>
      <c r="I217" s="227" t="s">
        <v>427</v>
      </c>
      <c r="Q217" s="227">
        <v>2000</v>
      </c>
      <c r="T217" s="229"/>
      <c r="U217" s="227" t="s">
        <v>679</v>
      </c>
      <c r="V217" s="227" t="s">
        <v>679</v>
      </c>
      <c r="W217" s="227" t="s">
        <v>2809</v>
      </c>
      <c r="X217" s="227" t="s">
        <v>4405</v>
      </c>
    </row>
    <row r="218" spans="1:28" x14ac:dyDescent="0.2">
      <c r="A218" s="227">
        <v>212406</v>
      </c>
      <c r="B218" s="227" t="s">
        <v>2240</v>
      </c>
      <c r="C218" s="227" t="s">
        <v>101</v>
      </c>
      <c r="D218" s="227" t="s">
        <v>2241</v>
      </c>
      <c r="E218" s="227" t="s">
        <v>356</v>
      </c>
      <c r="F218" s="228">
        <v>34873</v>
      </c>
      <c r="G218" s="227" t="s">
        <v>882</v>
      </c>
      <c r="H218" s="227" t="s">
        <v>357</v>
      </c>
      <c r="I218" s="227" t="s">
        <v>427</v>
      </c>
      <c r="J218" s="227" t="s">
        <v>358</v>
      </c>
      <c r="K218" s="227">
        <v>2014</v>
      </c>
      <c r="L218" s="227" t="s">
        <v>336</v>
      </c>
      <c r="T218" s="229"/>
      <c r="X218" s="227" t="s">
        <v>4405</v>
      </c>
      <c r="Y218" s="227" t="s">
        <v>3134</v>
      </c>
      <c r="Z218" s="227" t="s">
        <v>2933</v>
      </c>
      <c r="AA218" s="227" t="s">
        <v>3135</v>
      </c>
      <c r="AB218" s="227" t="s">
        <v>2823</v>
      </c>
    </row>
    <row r="219" spans="1:28" x14ac:dyDescent="0.2">
      <c r="A219" s="227">
        <v>213137</v>
      </c>
      <c r="B219" s="227" t="s">
        <v>1275</v>
      </c>
      <c r="C219" s="227" t="s">
        <v>1276</v>
      </c>
      <c r="D219" s="227" t="s">
        <v>214</v>
      </c>
      <c r="E219" s="227" t="s">
        <v>355</v>
      </c>
      <c r="F219" s="228">
        <v>34928</v>
      </c>
      <c r="G219" s="227" t="s">
        <v>334</v>
      </c>
      <c r="H219" s="227" t="s">
        <v>357</v>
      </c>
      <c r="I219" s="227" t="s">
        <v>427</v>
      </c>
      <c r="Q219" s="227">
        <v>2000</v>
      </c>
      <c r="T219" s="229"/>
      <c r="U219" s="227" t="s">
        <v>679</v>
      </c>
      <c r="V219" s="227" t="s">
        <v>679</v>
      </c>
      <c r="W219" s="227" t="s">
        <v>2809</v>
      </c>
      <c r="X219" s="227" t="s">
        <v>4405</v>
      </c>
    </row>
    <row r="220" spans="1:28" x14ac:dyDescent="0.2">
      <c r="A220" s="227">
        <v>212474</v>
      </c>
      <c r="B220" s="227" t="s">
        <v>1573</v>
      </c>
      <c r="C220" s="227" t="s">
        <v>124</v>
      </c>
      <c r="D220" s="227" t="s">
        <v>231</v>
      </c>
      <c r="E220" s="227" t="s">
        <v>356</v>
      </c>
      <c r="F220" s="228">
        <v>34989</v>
      </c>
      <c r="G220" s="227" t="s">
        <v>334</v>
      </c>
      <c r="H220" s="227" t="s">
        <v>364</v>
      </c>
      <c r="I220" s="227" t="s">
        <v>427</v>
      </c>
      <c r="J220" s="227" t="s">
        <v>358</v>
      </c>
      <c r="K220" s="227">
        <v>2014</v>
      </c>
      <c r="L220" s="227" t="s">
        <v>346</v>
      </c>
      <c r="T220" s="229"/>
      <c r="X220" s="227" t="s">
        <v>4405</v>
      </c>
      <c r="Y220" s="227" t="s">
        <v>3145</v>
      </c>
      <c r="Z220" s="227" t="s">
        <v>3146</v>
      </c>
      <c r="AA220" s="227" t="s">
        <v>3147</v>
      </c>
      <c r="AB220" s="227" t="s">
        <v>2820</v>
      </c>
    </row>
    <row r="221" spans="1:28" x14ac:dyDescent="0.2">
      <c r="A221" s="227">
        <v>214171</v>
      </c>
      <c r="B221" s="227" t="s">
        <v>1301</v>
      </c>
      <c r="C221" s="227" t="s">
        <v>71</v>
      </c>
      <c r="D221" s="227" t="s">
        <v>289</v>
      </c>
      <c r="E221" s="227" t="s">
        <v>355</v>
      </c>
      <c r="F221" s="228">
        <v>35065</v>
      </c>
      <c r="G221" s="227" t="s">
        <v>1302</v>
      </c>
      <c r="H221" s="227" t="s">
        <v>357</v>
      </c>
      <c r="I221" s="227" t="s">
        <v>427</v>
      </c>
      <c r="Q221" s="227">
        <v>2000</v>
      </c>
      <c r="T221" s="229"/>
      <c r="U221" s="227" t="s">
        <v>679</v>
      </c>
      <c r="V221" s="227" t="s">
        <v>679</v>
      </c>
      <c r="W221" s="227" t="s">
        <v>2809</v>
      </c>
      <c r="X221" s="227" t="s">
        <v>4405</v>
      </c>
    </row>
    <row r="222" spans="1:28" x14ac:dyDescent="0.2">
      <c r="A222" s="227">
        <v>211668</v>
      </c>
      <c r="B222" s="227" t="s">
        <v>1134</v>
      </c>
      <c r="C222" s="227" t="s">
        <v>123</v>
      </c>
      <c r="D222" s="227" t="s">
        <v>305</v>
      </c>
      <c r="E222" s="227" t="s">
        <v>356</v>
      </c>
      <c r="F222" s="228">
        <v>35069</v>
      </c>
      <c r="G222" s="227" t="s">
        <v>334</v>
      </c>
      <c r="H222" s="227" t="s">
        <v>357</v>
      </c>
      <c r="I222" s="227" t="s">
        <v>427</v>
      </c>
      <c r="Q222" s="227">
        <v>2000</v>
      </c>
      <c r="T222" s="229"/>
      <c r="U222" s="227" t="s">
        <v>679</v>
      </c>
      <c r="V222" s="227" t="s">
        <v>679</v>
      </c>
      <c r="W222" s="227" t="s">
        <v>2809</v>
      </c>
      <c r="X222" s="227" t="s">
        <v>4405</v>
      </c>
    </row>
    <row r="223" spans="1:28" x14ac:dyDescent="0.2">
      <c r="A223" s="227">
        <v>211285</v>
      </c>
      <c r="B223" s="227" t="s">
        <v>1061</v>
      </c>
      <c r="C223" s="227" t="s">
        <v>387</v>
      </c>
      <c r="D223" s="227" t="s">
        <v>225</v>
      </c>
      <c r="E223" s="227" t="s">
        <v>355</v>
      </c>
      <c r="F223" s="228">
        <v>35092</v>
      </c>
      <c r="G223" s="227" t="s">
        <v>581</v>
      </c>
      <c r="H223" s="227" t="s">
        <v>364</v>
      </c>
      <c r="I223" s="227" t="s">
        <v>427</v>
      </c>
      <c r="Q223" s="227">
        <v>2000</v>
      </c>
      <c r="T223" s="229"/>
      <c r="U223" s="227" t="s">
        <v>679</v>
      </c>
      <c r="V223" s="227" t="s">
        <v>679</v>
      </c>
      <c r="W223" s="227" t="s">
        <v>2809</v>
      </c>
      <c r="X223" s="227" t="s">
        <v>4405</v>
      </c>
    </row>
    <row r="224" spans="1:28" x14ac:dyDescent="0.2">
      <c r="A224" s="227">
        <v>211718</v>
      </c>
      <c r="B224" s="227" t="s">
        <v>1313</v>
      </c>
      <c r="C224" s="227" t="s">
        <v>1314</v>
      </c>
      <c r="D224" s="227" t="s">
        <v>404</v>
      </c>
      <c r="E224" s="227" t="s">
        <v>355</v>
      </c>
      <c r="F224" s="228">
        <v>35099</v>
      </c>
      <c r="G224" s="227" t="s">
        <v>334</v>
      </c>
      <c r="H224" s="227" t="s">
        <v>357</v>
      </c>
      <c r="I224" s="227" t="s">
        <v>427</v>
      </c>
      <c r="Q224" s="227">
        <v>2000</v>
      </c>
      <c r="T224" s="229"/>
      <c r="U224" s="227" t="s">
        <v>679</v>
      </c>
      <c r="V224" s="227" t="s">
        <v>679</v>
      </c>
      <c r="W224" s="227" t="s">
        <v>2809</v>
      </c>
      <c r="X224" s="227" t="s">
        <v>4405</v>
      </c>
    </row>
    <row r="225" spans="1:28" x14ac:dyDescent="0.2">
      <c r="A225" s="227">
        <v>211242</v>
      </c>
      <c r="B225" s="227" t="s">
        <v>1473</v>
      </c>
      <c r="C225" s="227" t="s">
        <v>971</v>
      </c>
      <c r="D225" s="227" t="s">
        <v>278</v>
      </c>
      <c r="E225" s="227" t="s">
        <v>355</v>
      </c>
      <c r="F225" s="228">
        <v>35172</v>
      </c>
      <c r="G225" s="227" t="s">
        <v>334</v>
      </c>
      <c r="H225" s="227" t="s">
        <v>357</v>
      </c>
      <c r="I225" s="227" t="s">
        <v>427</v>
      </c>
      <c r="Q225" s="227">
        <v>2000</v>
      </c>
      <c r="T225" s="229"/>
      <c r="V225" s="227" t="s">
        <v>679</v>
      </c>
      <c r="W225" s="227" t="s">
        <v>2809</v>
      </c>
      <c r="X225" s="227" t="s">
        <v>4405</v>
      </c>
    </row>
    <row r="226" spans="1:28" x14ac:dyDescent="0.2">
      <c r="A226" s="227">
        <v>213895</v>
      </c>
      <c r="B226" s="227" t="s">
        <v>1361</v>
      </c>
      <c r="C226" s="227" t="s">
        <v>68</v>
      </c>
      <c r="D226" s="227" t="s">
        <v>213</v>
      </c>
      <c r="E226" s="227" t="s">
        <v>355</v>
      </c>
      <c r="F226" s="228">
        <v>35174</v>
      </c>
      <c r="G226" s="227" t="s">
        <v>1362</v>
      </c>
      <c r="H226" s="227" t="s">
        <v>364</v>
      </c>
      <c r="I226" s="227" t="s">
        <v>427</v>
      </c>
      <c r="J226" s="227" t="s">
        <v>335</v>
      </c>
      <c r="K226" s="227">
        <v>2017</v>
      </c>
      <c r="L226" s="227" t="s">
        <v>334</v>
      </c>
      <c r="T226" s="229"/>
      <c r="X226" s="227" t="s">
        <v>4405</v>
      </c>
      <c r="Y226" s="227" t="s">
        <v>3408</v>
      </c>
      <c r="Z226" s="227" t="s">
        <v>3409</v>
      </c>
      <c r="AA226" s="227" t="s">
        <v>2819</v>
      </c>
      <c r="AB226" s="227" t="s">
        <v>3410</v>
      </c>
    </row>
    <row r="227" spans="1:28" x14ac:dyDescent="0.2">
      <c r="A227" s="227">
        <v>211430</v>
      </c>
      <c r="B227" s="227" t="s">
        <v>1477</v>
      </c>
      <c r="C227" s="227" t="s">
        <v>70</v>
      </c>
      <c r="D227" s="227" t="s">
        <v>447</v>
      </c>
      <c r="E227" s="227" t="s">
        <v>355</v>
      </c>
      <c r="F227" s="228">
        <v>35251</v>
      </c>
      <c r="G227" s="227" t="s">
        <v>851</v>
      </c>
      <c r="H227" s="227" t="s">
        <v>357</v>
      </c>
      <c r="I227" s="227" t="s">
        <v>427</v>
      </c>
      <c r="Q227" s="227">
        <v>2000</v>
      </c>
      <c r="T227" s="229"/>
      <c r="V227" s="227" t="s">
        <v>679</v>
      </c>
      <c r="W227" s="227" t="s">
        <v>2809</v>
      </c>
      <c r="X227" s="227" t="s">
        <v>4405</v>
      </c>
    </row>
    <row r="228" spans="1:28" x14ac:dyDescent="0.2">
      <c r="A228" s="227">
        <v>210958</v>
      </c>
      <c r="B228" s="227" t="s">
        <v>1590</v>
      </c>
      <c r="C228" s="227" t="s">
        <v>133</v>
      </c>
      <c r="D228" s="227" t="s">
        <v>2138</v>
      </c>
      <c r="E228" s="227" t="s">
        <v>356</v>
      </c>
      <c r="F228" s="228">
        <v>35272</v>
      </c>
      <c r="G228" s="227" t="s">
        <v>882</v>
      </c>
      <c r="H228" s="227" t="s">
        <v>357</v>
      </c>
      <c r="I228" s="227" t="s">
        <v>427</v>
      </c>
      <c r="J228" s="227" t="s">
        <v>358</v>
      </c>
      <c r="K228" s="227">
        <v>2014</v>
      </c>
      <c r="L228" s="227" t="s">
        <v>334</v>
      </c>
      <c r="T228" s="229"/>
      <c r="X228" s="227" t="s">
        <v>4405</v>
      </c>
      <c r="Y228" s="227" t="s">
        <v>2982</v>
      </c>
      <c r="Z228" s="227" t="s">
        <v>2983</v>
      </c>
      <c r="AA228" s="227" t="s">
        <v>2984</v>
      </c>
      <c r="AB228" s="227" t="s">
        <v>2841</v>
      </c>
    </row>
    <row r="229" spans="1:28" x14ac:dyDescent="0.2">
      <c r="A229" s="227">
        <v>214602</v>
      </c>
      <c r="B229" s="227" t="s">
        <v>1200</v>
      </c>
      <c r="C229" s="227" t="s">
        <v>487</v>
      </c>
      <c r="D229" s="227" t="s">
        <v>249</v>
      </c>
      <c r="E229" s="227" t="s">
        <v>356</v>
      </c>
      <c r="F229" s="228">
        <v>35323</v>
      </c>
      <c r="G229" s="227" t="s">
        <v>334</v>
      </c>
      <c r="H229" s="227" t="s">
        <v>357</v>
      </c>
      <c r="I229" s="227" t="s">
        <v>427</v>
      </c>
      <c r="Q229" s="227">
        <v>2000</v>
      </c>
      <c r="T229" s="229"/>
      <c r="U229" s="227" t="s">
        <v>679</v>
      </c>
      <c r="V229" s="227" t="s">
        <v>679</v>
      </c>
      <c r="W229" s="227" t="s">
        <v>2809</v>
      </c>
      <c r="X229" s="227" t="s">
        <v>4405</v>
      </c>
    </row>
    <row r="230" spans="1:28" x14ac:dyDescent="0.2">
      <c r="A230" s="227">
        <v>213345</v>
      </c>
      <c r="B230" s="227" t="s">
        <v>1119</v>
      </c>
      <c r="C230" s="227" t="s">
        <v>82</v>
      </c>
      <c r="D230" s="227" t="s">
        <v>310</v>
      </c>
      <c r="E230" s="227" t="s">
        <v>356</v>
      </c>
      <c r="F230" s="228">
        <v>35357</v>
      </c>
      <c r="G230" s="227" t="s">
        <v>566</v>
      </c>
      <c r="H230" s="227" t="s">
        <v>357</v>
      </c>
      <c r="I230" s="227" t="s">
        <v>427</v>
      </c>
      <c r="Q230" s="227">
        <v>2000</v>
      </c>
      <c r="T230" s="229"/>
      <c r="U230" s="227" t="s">
        <v>679</v>
      </c>
      <c r="V230" s="227" t="s">
        <v>679</v>
      </c>
      <c r="W230" s="227" t="s">
        <v>2809</v>
      </c>
      <c r="X230" s="227" t="s">
        <v>4405</v>
      </c>
    </row>
    <row r="231" spans="1:28" x14ac:dyDescent="0.2">
      <c r="A231" s="227">
        <v>213033</v>
      </c>
      <c r="B231" s="227" t="s">
        <v>1491</v>
      </c>
      <c r="C231" s="227" t="s">
        <v>74</v>
      </c>
      <c r="D231" s="227" t="s">
        <v>277</v>
      </c>
      <c r="E231" s="227" t="s">
        <v>355</v>
      </c>
      <c r="F231" s="228">
        <v>35431</v>
      </c>
      <c r="G231" s="227" t="s">
        <v>1492</v>
      </c>
      <c r="H231" s="227" t="s">
        <v>357</v>
      </c>
      <c r="I231" s="227" t="s">
        <v>427</v>
      </c>
      <c r="Q231" s="227">
        <v>2000</v>
      </c>
      <c r="T231" s="229"/>
      <c r="V231" s="227" t="s">
        <v>679</v>
      </c>
      <c r="W231" s="227" t="s">
        <v>2809</v>
      </c>
      <c r="X231" s="227" t="s">
        <v>4405</v>
      </c>
    </row>
    <row r="232" spans="1:28" x14ac:dyDescent="0.2">
      <c r="A232" s="227">
        <v>212986</v>
      </c>
      <c r="B232" s="227" t="s">
        <v>1381</v>
      </c>
      <c r="C232" s="227" t="s">
        <v>166</v>
      </c>
      <c r="D232" s="227" t="s">
        <v>238</v>
      </c>
      <c r="E232" s="227" t="s">
        <v>356</v>
      </c>
      <c r="F232" s="228">
        <v>35431</v>
      </c>
      <c r="G232" s="227" t="s">
        <v>569</v>
      </c>
      <c r="H232" s="227" t="s">
        <v>357</v>
      </c>
      <c r="I232" s="227" t="s">
        <v>427</v>
      </c>
      <c r="J232" s="227" t="s">
        <v>335</v>
      </c>
      <c r="K232" s="227">
        <v>2016</v>
      </c>
      <c r="L232" s="227" t="s">
        <v>343</v>
      </c>
      <c r="T232" s="229"/>
      <c r="X232" s="227" t="s">
        <v>4405</v>
      </c>
      <c r="Y232" s="227" t="s">
        <v>3210</v>
      </c>
      <c r="Z232" s="227" t="s">
        <v>3211</v>
      </c>
      <c r="AA232" s="227" t="s">
        <v>3122</v>
      </c>
      <c r="AB232" s="227" t="s">
        <v>2820</v>
      </c>
    </row>
    <row r="233" spans="1:28" x14ac:dyDescent="0.2">
      <c r="A233" s="227">
        <v>213228</v>
      </c>
      <c r="B233" s="227" t="s">
        <v>1843</v>
      </c>
      <c r="C233" s="227" t="s">
        <v>177</v>
      </c>
      <c r="D233" s="227" t="s">
        <v>273</v>
      </c>
      <c r="E233" s="227" t="s">
        <v>355</v>
      </c>
      <c r="F233" s="228">
        <v>35508</v>
      </c>
      <c r="G233" s="227" t="s">
        <v>589</v>
      </c>
      <c r="H233" s="227" t="s">
        <v>357</v>
      </c>
      <c r="I233" s="227" t="s">
        <v>427</v>
      </c>
      <c r="J233" s="227" t="s">
        <v>358</v>
      </c>
      <c r="K233" s="227">
        <v>2017</v>
      </c>
      <c r="L233" s="227" t="s">
        <v>334</v>
      </c>
      <c r="T233" s="229"/>
      <c r="X233" s="227" t="s">
        <v>4405</v>
      </c>
      <c r="Y233" s="227" t="s">
        <v>3254</v>
      </c>
      <c r="Z233" s="227" t="s">
        <v>2956</v>
      </c>
      <c r="AA233" s="227" t="s">
        <v>2887</v>
      </c>
      <c r="AB233" s="227" t="s">
        <v>3255</v>
      </c>
    </row>
    <row r="234" spans="1:28" x14ac:dyDescent="0.2">
      <c r="A234" s="227">
        <v>212345</v>
      </c>
      <c r="B234" s="227" t="s">
        <v>1683</v>
      </c>
      <c r="C234" s="227" t="s">
        <v>108</v>
      </c>
      <c r="D234" s="227" t="s">
        <v>2236</v>
      </c>
      <c r="E234" s="227" t="s">
        <v>355</v>
      </c>
      <c r="F234" s="228">
        <v>35519</v>
      </c>
      <c r="G234" s="227" t="s">
        <v>924</v>
      </c>
      <c r="H234" s="227" t="s">
        <v>357</v>
      </c>
      <c r="I234" s="227" t="s">
        <v>427</v>
      </c>
      <c r="Q234" s="227">
        <v>2000</v>
      </c>
      <c r="T234" s="229"/>
      <c r="W234" s="227" t="s">
        <v>2809</v>
      </c>
      <c r="X234" s="227" t="s">
        <v>4405</v>
      </c>
    </row>
    <row r="235" spans="1:28" x14ac:dyDescent="0.2">
      <c r="A235" s="227">
        <v>212231</v>
      </c>
      <c r="B235" s="227" t="s">
        <v>2226</v>
      </c>
      <c r="C235" s="227" t="s">
        <v>1668</v>
      </c>
      <c r="D235" s="227" t="s">
        <v>711</v>
      </c>
      <c r="E235" s="227" t="s">
        <v>356</v>
      </c>
      <c r="F235" s="228">
        <v>35521</v>
      </c>
      <c r="G235" s="227" t="s">
        <v>910</v>
      </c>
      <c r="H235" s="227" t="s">
        <v>357</v>
      </c>
      <c r="I235" s="227" t="s">
        <v>427</v>
      </c>
      <c r="Q235" s="227">
        <v>2000</v>
      </c>
      <c r="T235" s="229"/>
      <c r="W235" s="227" t="s">
        <v>2809</v>
      </c>
      <c r="X235" s="227" t="s">
        <v>4405</v>
      </c>
    </row>
    <row r="236" spans="1:28" x14ac:dyDescent="0.2">
      <c r="A236" s="227">
        <v>213736</v>
      </c>
      <c r="B236" s="227" t="s">
        <v>1928</v>
      </c>
      <c r="C236" s="227" t="s">
        <v>65</v>
      </c>
      <c r="D236" s="227" t="s">
        <v>2366</v>
      </c>
      <c r="E236" s="227" t="s">
        <v>356</v>
      </c>
      <c r="F236" s="228">
        <v>35645</v>
      </c>
      <c r="G236" s="227" t="s">
        <v>882</v>
      </c>
      <c r="H236" s="227" t="s">
        <v>357</v>
      </c>
      <c r="I236" s="227" t="s">
        <v>427</v>
      </c>
      <c r="J236" s="227" t="s">
        <v>335</v>
      </c>
      <c r="K236" s="227">
        <v>2017</v>
      </c>
      <c r="L236" s="227" t="s">
        <v>334</v>
      </c>
      <c r="T236" s="229"/>
      <c r="X236" s="227" t="s">
        <v>4405</v>
      </c>
      <c r="Y236" s="227" t="s">
        <v>3380</v>
      </c>
      <c r="Z236" s="227" t="s">
        <v>2830</v>
      </c>
      <c r="AA236" s="227" t="s">
        <v>3381</v>
      </c>
      <c r="AB236" s="227" t="s">
        <v>2849</v>
      </c>
    </row>
    <row r="237" spans="1:28" x14ac:dyDescent="0.2">
      <c r="A237" s="227">
        <v>213152</v>
      </c>
      <c r="B237" s="227" t="s">
        <v>2298</v>
      </c>
      <c r="C237" s="227" t="s">
        <v>135</v>
      </c>
      <c r="D237" s="227" t="s">
        <v>2299</v>
      </c>
      <c r="E237" s="227" t="s">
        <v>355</v>
      </c>
      <c r="F237" s="228">
        <v>35646</v>
      </c>
      <c r="G237" s="227" t="s">
        <v>882</v>
      </c>
      <c r="H237" s="227" t="s">
        <v>357</v>
      </c>
      <c r="I237" s="227" t="s">
        <v>427</v>
      </c>
      <c r="Q237" s="227">
        <v>2000</v>
      </c>
      <c r="T237" s="229"/>
      <c r="W237" s="227" t="s">
        <v>2809</v>
      </c>
      <c r="X237" s="227" t="s">
        <v>4405</v>
      </c>
    </row>
    <row r="238" spans="1:28" x14ac:dyDescent="0.2">
      <c r="A238" s="227">
        <v>212193</v>
      </c>
      <c r="B238" s="227" t="s">
        <v>1713</v>
      </c>
      <c r="C238" s="227" t="s">
        <v>137</v>
      </c>
      <c r="D238" s="227" t="s">
        <v>2219</v>
      </c>
      <c r="E238" s="227" t="s">
        <v>355</v>
      </c>
      <c r="F238" s="228">
        <v>35653</v>
      </c>
      <c r="G238" s="227" t="s">
        <v>2141</v>
      </c>
      <c r="H238" s="227" t="s">
        <v>364</v>
      </c>
      <c r="I238" s="227" t="s">
        <v>427</v>
      </c>
      <c r="J238" s="227" t="s">
        <v>358</v>
      </c>
      <c r="K238" s="227">
        <v>2017</v>
      </c>
      <c r="L238" s="227" t="s">
        <v>334</v>
      </c>
      <c r="T238" s="229"/>
      <c r="X238" s="227" t="s">
        <v>4405</v>
      </c>
      <c r="Y238" s="227" t="s">
        <v>3097</v>
      </c>
      <c r="Z238" s="227" t="s">
        <v>3047</v>
      </c>
      <c r="AA238" s="227" t="s">
        <v>2848</v>
      </c>
      <c r="AB238" s="227" t="s">
        <v>2820</v>
      </c>
    </row>
    <row r="239" spans="1:28" x14ac:dyDescent="0.2">
      <c r="A239" s="227">
        <v>212344</v>
      </c>
      <c r="B239" s="227" t="s">
        <v>2234</v>
      </c>
      <c r="C239" s="227" t="s">
        <v>472</v>
      </c>
      <c r="D239" s="227" t="s">
        <v>2235</v>
      </c>
      <c r="E239" s="227" t="s">
        <v>356</v>
      </c>
      <c r="F239" s="228">
        <v>35805</v>
      </c>
      <c r="G239" s="227" t="s">
        <v>882</v>
      </c>
      <c r="H239" s="227" t="s">
        <v>364</v>
      </c>
      <c r="I239" s="227" t="s">
        <v>427</v>
      </c>
      <c r="J239" s="227" t="s">
        <v>358</v>
      </c>
      <c r="K239" s="227">
        <v>2016</v>
      </c>
      <c r="L239" s="227" t="s">
        <v>334</v>
      </c>
      <c r="T239" s="229"/>
      <c r="X239" s="227" t="s">
        <v>4405</v>
      </c>
      <c r="Y239" s="227" t="s">
        <v>3123</v>
      </c>
      <c r="Z239" s="227" t="s">
        <v>3124</v>
      </c>
      <c r="AA239" s="227" t="s">
        <v>3039</v>
      </c>
      <c r="AB239" s="227" t="s">
        <v>2823</v>
      </c>
    </row>
    <row r="240" spans="1:28" x14ac:dyDescent="0.2">
      <c r="A240" s="227">
        <v>212569</v>
      </c>
      <c r="B240" s="227" t="s">
        <v>1822</v>
      </c>
      <c r="C240" s="227" t="s">
        <v>74</v>
      </c>
      <c r="D240" s="227" t="s">
        <v>2262</v>
      </c>
      <c r="E240" s="227" t="s">
        <v>356</v>
      </c>
      <c r="F240" s="228">
        <v>35836</v>
      </c>
      <c r="G240" s="227" t="s">
        <v>955</v>
      </c>
      <c r="H240" s="227" t="s">
        <v>357</v>
      </c>
      <c r="I240" s="227" t="s">
        <v>427</v>
      </c>
      <c r="T240" s="229"/>
      <c r="X240" s="227" t="s">
        <v>4405</v>
      </c>
    </row>
    <row r="241" spans="1:28" x14ac:dyDescent="0.2">
      <c r="A241" s="227">
        <v>213722</v>
      </c>
      <c r="B241" s="227" t="s">
        <v>1724</v>
      </c>
      <c r="C241" s="227" t="s">
        <v>76</v>
      </c>
      <c r="D241" s="227" t="s">
        <v>413</v>
      </c>
      <c r="E241" s="227" t="s">
        <v>355</v>
      </c>
      <c r="F241" s="228">
        <v>35902</v>
      </c>
      <c r="G241" s="227" t="s">
        <v>334</v>
      </c>
      <c r="H241" s="227" t="s">
        <v>357</v>
      </c>
      <c r="I241" s="227" t="s">
        <v>427</v>
      </c>
      <c r="Q241" s="227">
        <v>2000</v>
      </c>
      <c r="T241" s="229"/>
      <c r="W241" s="227" t="s">
        <v>2809</v>
      </c>
      <c r="X241" s="227" t="s">
        <v>4405</v>
      </c>
    </row>
    <row r="242" spans="1:28" x14ac:dyDescent="0.2">
      <c r="A242" s="227">
        <v>212227</v>
      </c>
      <c r="B242" s="227" t="s">
        <v>2221</v>
      </c>
      <c r="C242" s="227" t="s">
        <v>71</v>
      </c>
      <c r="D242" s="227" t="s">
        <v>2222</v>
      </c>
      <c r="E242" s="227" t="s">
        <v>356</v>
      </c>
      <c r="F242" s="228">
        <v>35954</v>
      </c>
      <c r="G242" s="227" t="s">
        <v>2223</v>
      </c>
      <c r="H242" s="227" t="s">
        <v>357</v>
      </c>
      <c r="I242" s="227" t="s">
        <v>427</v>
      </c>
      <c r="T242" s="229"/>
      <c r="X242" s="227" t="s">
        <v>4405</v>
      </c>
    </row>
    <row r="243" spans="1:28" x14ac:dyDescent="0.2">
      <c r="A243" s="227">
        <v>212379</v>
      </c>
      <c r="B243" s="227" t="s">
        <v>1153</v>
      </c>
      <c r="C243" s="227" t="s">
        <v>152</v>
      </c>
      <c r="D243" s="227" t="s">
        <v>185</v>
      </c>
      <c r="E243" s="227" t="s">
        <v>356</v>
      </c>
      <c r="F243" s="228">
        <v>35978</v>
      </c>
      <c r="G243" s="227" t="s">
        <v>334</v>
      </c>
      <c r="H243" s="227" t="s">
        <v>357</v>
      </c>
      <c r="I243" s="227" t="s">
        <v>427</v>
      </c>
      <c r="Q243" s="227">
        <v>2000</v>
      </c>
      <c r="T243" s="229"/>
      <c r="U243" s="227" t="s">
        <v>679</v>
      </c>
      <c r="V243" s="227" t="s">
        <v>679</v>
      </c>
      <c r="W243" s="227" t="s">
        <v>2809</v>
      </c>
      <c r="X243" s="227" t="s">
        <v>4405</v>
      </c>
    </row>
    <row r="244" spans="1:28" x14ac:dyDescent="0.2">
      <c r="A244" s="227">
        <v>214626</v>
      </c>
      <c r="B244" s="227" t="s">
        <v>1207</v>
      </c>
      <c r="C244" s="227" t="s">
        <v>1208</v>
      </c>
      <c r="D244" s="227" t="s">
        <v>216</v>
      </c>
      <c r="E244" s="227" t="s">
        <v>355</v>
      </c>
      <c r="F244" s="228">
        <v>36052</v>
      </c>
      <c r="G244" s="227" t="s">
        <v>1209</v>
      </c>
      <c r="H244" s="227" t="s">
        <v>357</v>
      </c>
      <c r="I244" s="227" t="s">
        <v>427</v>
      </c>
      <c r="Q244" s="227">
        <v>2000</v>
      </c>
      <c r="T244" s="229"/>
      <c r="U244" s="227" t="s">
        <v>679</v>
      </c>
      <c r="V244" s="227" t="s">
        <v>679</v>
      </c>
      <c r="W244" s="227" t="s">
        <v>2809</v>
      </c>
      <c r="X244" s="227" t="s">
        <v>4405</v>
      </c>
    </row>
    <row r="245" spans="1:28" x14ac:dyDescent="0.2">
      <c r="A245" s="227">
        <v>213448</v>
      </c>
      <c r="B245" s="227" t="s">
        <v>1696</v>
      </c>
      <c r="C245" s="227" t="s">
        <v>437</v>
      </c>
      <c r="D245" s="227" t="s">
        <v>2331</v>
      </c>
      <c r="E245" s="227" t="s">
        <v>356</v>
      </c>
      <c r="F245" s="228">
        <v>36074</v>
      </c>
      <c r="G245" s="227" t="s">
        <v>882</v>
      </c>
      <c r="H245" s="227" t="s">
        <v>357</v>
      </c>
      <c r="I245" s="227" t="s">
        <v>427</v>
      </c>
      <c r="J245" s="227" t="s">
        <v>335</v>
      </c>
      <c r="K245" s="227">
        <v>2016</v>
      </c>
      <c r="L245" s="227" t="s">
        <v>349</v>
      </c>
      <c r="T245" s="229"/>
      <c r="X245" s="227" t="s">
        <v>4405</v>
      </c>
      <c r="Y245" s="227" t="s">
        <v>3304</v>
      </c>
      <c r="Z245" s="227" t="s">
        <v>3305</v>
      </c>
      <c r="AA245" s="227" t="s">
        <v>3026</v>
      </c>
      <c r="AB245" s="227" t="s">
        <v>2820</v>
      </c>
    </row>
    <row r="246" spans="1:28" x14ac:dyDescent="0.2">
      <c r="A246" s="227">
        <v>214115</v>
      </c>
      <c r="B246" s="227" t="s">
        <v>1733</v>
      </c>
      <c r="C246" s="227" t="s">
        <v>1734</v>
      </c>
      <c r="D246" s="227" t="s">
        <v>1735</v>
      </c>
      <c r="E246" s="227" t="s">
        <v>356</v>
      </c>
      <c r="F246" s="228">
        <v>36075</v>
      </c>
      <c r="G246" s="227" t="s">
        <v>363</v>
      </c>
      <c r="H246" s="227" t="s">
        <v>357</v>
      </c>
      <c r="I246" s="227" t="s">
        <v>427</v>
      </c>
      <c r="J246" s="227" t="s">
        <v>358</v>
      </c>
      <c r="K246" s="227">
        <v>2017</v>
      </c>
      <c r="L246" s="227" t="s">
        <v>336</v>
      </c>
      <c r="T246" s="229"/>
      <c r="X246" s="227" t="s">
        <v>4405</v>
      </c>
      <c r="Y246" s="227" t="s">
        <v>3438</v>
      </c>
      <c r="Z246" s="227" t="s">
        <v>3439</v>
      </c>
      <c r="AA246" s="227" t="s">
        <v>3440</v>
      </c>
      <c r="AB246" s="227" t="s">
        <v>3441</v>
      </c>
    </row>
    <row r="247" spans="1:28" x14ac:dyDescent="0.2">
      <c r="A247" s="227">
        <v>212348</v>
      </c>
      <c r="B247" s="227" t="s">
        <v>1899</v>
      </c>
      <c r="C247" s="227" t="s">
        <v>94</v>
      </c>
      <c r="D247" s="227" t="s">
        <v>2238</v>
      </c>
      <c r="E247" s="227" t="s">
        <v>356</v>
      </c>
      <c r="F247" s="228">
        <v>36162</v>
      </c>
      <c r="G247" s="227" t="s">
        <v>882</v>
      </c>
      <c r="H247" s="227" t="s">
        <v>357</v>
      </c>
      <c r="I247" s="227" t="s">
        <v>427</v>
      </c>
      <c r="J247" s="227" t="s">
        <v>358</v>
      </c>
      <c r="K247" s="227">
        <v>2016</v>
      </c>
      <c r="L247" s="227" t="s">
        <v>334</v>
      </c>
      <c r="T247" s="229"/>
      <c r="X247" s="227" t="s">
        <v>4405</v>
      </c>
      <c r="Y247" s="227" t="s">
        <v>3128</v>
      </c>
      <c r="Z247" s="227" t="s">
        <v>3129</v>
      </c>
      <c r="AA247" s="227" t="s">
        <v>3130</v>
      </c>
      <c r="AB247" s="227" t="s">
        <v>2823</v>
      </c>
    </row>
    <row r="248" spans="1:28" x14ac:dyDescent="0.2">
      <c r="A248" s="227">
        <v>212846</v>
      </c>
      <c r="B248" s="227" t="s">
        <v>1290</v>
      </c>
      <c r="C248" s="227" t="s">
        <v>468</v>
      </c>
      <c r="D248" s="227" t="s">
        <v>248</v>
      </c>
      <c r="E248" s="227" t="s">
        <v>355</v>
      </c>
      <c r="F248" s="228">
        <v>36175</v>
      </c>
      <c r="G248" s="227" t="s">
        <v>334</v>
      </c>
      <c r="H248" s="227" t="s">
        <v>357</v>
      </c>
      <c r="I248" s="227" t="s">
        <v>427</v>
      </c>
      <c r="Q248" s="227">
        <v>2000</v>
      </c>
      <c r="T248" s="229"/>
      <c r="U248" s="227" t="s">
        <v>679</v>
      </c>
      <c r="V248" s="227" t="s">
        <v>679</v>
      </c>
      <c r="W248" s="227" t="s">
        <v>2809</v>
      </c>
      <c r="X248" s="227" t="s">
        <v>4405</v>
      </c>
    </row>
    <row r="249" spans="1:28" x14ac:dyDescent="0.2">
      <c r="A249" s="227">
        <v>213953</v>
      </c>
      <c r="B249" s="227" t="s">
        <v>1455</v>
      </c>
      <c r="C249" s="227" t="s">
        <v>466</v>
      </c>
      <c r="D249" s="227" t="s">
        <v>831</v>
      </c>
      <c r="E249" s="227" t="s">
        <v>355</v>
      </c>
      <c r="F249" s="228">
        <v>36178</v>
      </c>
      <c r="G249" s="227" t="s">
        <v>573</v>
      </c>
      <c r="H249" s="227" t="s">
        <v>357</v>
      </c>
      <c r="I249" s="227" t="s">
        <v>427</v>
      </c>
      <c r="J249" s="227" t="s">
        <v>335</v>
      </c>
      <c r="K249" s="227">
        <v>2017</v>
      </c>
      <c r="L249" s="227" t="s">
        <v>343</v>
      </c>
      <c r="T249" s="229"/>
      <c r="X249" s="227" t="s">
        <v>4405</v>
      </c>
      <c r="Y249" s="227" t="s">
        <v>3418</v>
      </c>
      <c r="Z249" s="227" t="s">
        <v>3419</v>
      </c>
      <c r="AA249" s="227" t="s">
        <v>3420</v>
      </c>
      <c r="AB249" s="227" t="s">
        <v>3177</v>
      </c>
    </row>
    <row r="250" spans="1:28" x14ac:dyDescent="0.2">
      <c r="A250" s="227">
        <v>213300</v>
      </c>
      <c r="B250" s="227" t="s">
        <v>1418</v>
      </c>
      <c r="C250" s="227" t="s">
        <v>149</v>
      </c>
      <c r="D250" s="227" t="s">
        <v>404</v>
      </c>
      <c r="E250" s="227" t="s">
        <v>356</v>
      </c>
      <c r="F250" s="228">
        <v>36189</v>
      </c>
      <c r="G250" s="227" t="s">
        <v>591</v>
      </c>
      <c r="H250" s="227" t="s">
        <v>357</v>
      </c>
      <c r="I250" s="227" t="s">
        <v>427</v>
      </c>
      <c r="Q250" s="227">
        <v>2000</v>
      </c>
      <c r="T250" s="229"/>
      <c r="V250" s="227" t="s">
        <v>679</v>
      </c>
      <c r="W250" s="227" t="s">
        <v>2809</v>
      </c>
      <c r="X250" s="227" t="s">
        <v>4405</v>
      </c>
    </row>
    <row r="251" spans="1:28" x14ac:dyDescent="0.2">
      <c r="A251" s="227">
        <v>214109</v>
      </c>
      <c r="B251" s="227" t="s">
        <v>2392</v>
      </c>
      <c r="C251" s="227" t="s">
        <v>94</v>
      </c>
      <c r="D251" s="227" t="s">
        <v>2393</v>
      </c>
      <c r="E251" s="227" t="s">
        <v>356</v>
      </c>
      <c r="F251" s="228">
        <v>36369</v>
      </c>
      <c r="G251" s="227" t="s">
        <v>942</v>
      </c>
      <c r="H251" s="227" t="s">
        <v>357</v>
      </c>
      <c r="I251" s="227" t="s">
        <v>427</v>
      </c>
      <c r="Q251" s="227">
        <v>2000</v>
      </c>
      <c r="T251" s="229"/>
      <c r="W251" s="227" t="s">
        <v>2809</v>
      </c>
      <c r="X251" s="227" t="s">
        <v>4405</v>
      </c>
    </row>
    <row r="252" spans="1:28" x14ac:dyDescent="0.2">
      <c r="A252" s="227">
        <v>213400</v>
      </c>
      <c r="B252" s="227" t="s">
        <v>2328</v>
      </c>
      <c r="C252" s="227" t="s">
        <v>445</v>
      </c>
      <c r="D252" s="227" t="s">
        <v>2329</v>
      </c>
      <c r="E252" s="227" t="s">
        <v>355</v>
      </c>
      <c r="F252" s="228">
        <v>36429</v>
      </c>
      <c r="G252" s="227" t="s">
        <v>2258</v>
      </c>
      <c r="H252" s="227" t="s">
        <v>357</v>
      </c>
      <c r="I252" s="227" t="s">
        <v>427</v>
      </c>
      <c r="J252" s="227" t="s">
        <v>358</v>
      </c>
      <c r="K252" s="227">
        <v>2017</v>
      </c>
      <c r="L252" s="227" t="s">
        <v>343</v>
      </c>
      <c r="T252" s="229"/>
      <c r="X252" s="227" t="s">
        <v>4405</v>
      </c>
      <c r="Y252" s="227" t="s">
        <v>3295</v>
      </c>
      <c r="Z252" s="227" t="s">
        <v>3296</v>
      </c>
      <c r="AA252" s="227" t="s">
        <v>3297</v>
      </c>
      <c r="AB252" s="227" t="s">
        <v>3298</v>
      </c>
    </row>
    <row r="253" spans="1:28" x14ac:dyDescent="0.2">
      <c r="A253" s="227">
        <v>205970</v>
      </c>
      <c r="B253" s="227" t="s">
        <v>1935</v>
      </c>
      <c r="C253" s="227" t="s">
        <v>148</v>
      </c>
      <c r="D253" s="227" t="s">
        <v>293</v>
      </c>
      <c r="E253" s="227" t="s">
        <v>355</v>
      </c>
      <c r="G253" s="227" t="s">
        <v>600</v>
      </c>
      <c r="H253" s="227" t="s">
        <v>357</v>
      </c>
      <c r="I253" s="227" t="s">
        <v>427</v>
      </c>
      <c r="J253" s="227" t="s">
        <v>358</v>
      </c>
      <c r="K253" s="227">
        <v>2006</v>
      </c>
      <c r="L253" s="227" t="s">
        <v>349</v>
      </c>
      <c r="T253" s="229"/>
      <c r="X253" s="227" t="s">
        <v>4405</v>
      </c>
      <c r="Y253" s="227" t="s">
        <v>2873</v>
      </c>
      <c r="Z253" s="227" t="s">
        <v>2874</v>
      </c>
      <c r="AA253" s="227" t="s">
        <v>2875</v>
      </c>
      <c r="AB253" s="227" t="s">
        <v>2876</v>
      </c>
    </row>
    <row r="254" spans="1:28" x14ac:dyDescent="0.2">
      <c r="A254" s="227">
        <v>209740</v>
      </c>
      <c r="B254" s="227" t="s">
        <v>1159</v>
      </c>
      <c r="C254" s="227" t="s">
        <v>65</v>
      </c>
      <c r="D254" s="227" t="s">
        <v>299</v>
      </c>
      <c r="E254" s="227" t="s">
        <v>356</v>
      </c>
      <c r="H254" s="227" t="s">
        <v>357</v>
      </c>
      <c r="I254" s="227" t="s">
        <v>427</v>
      </c>
      <c r="Q254" s="227">
        <v>2000</v>
      </c>
      <c r="T254" s="229"/>
      <c r="U254" s="227" t="s">
        <v>679</v>
      </c>
      <c r="V254" s="227" t="s">
        <v>679</v>
      </c>
      <c r="W254" s="227" t="s">
        <v>2809</v>
      </c>
      <c r="X254" s="227" t="s">
        <v>4405</v>
      </c>
    </row>
    <row r="255" spans="1:28" x14ac:dyDescent="0.2">
      <c r="A255" s="227">
        <v>213225</v>
      </c>
      <c r="B255" s="227" t="s">
        <v>1344</v>
      </c>
      <c r="C255" s="227" t="s">
        <v>109</v>
      </c>
      <c r="D255" s="227" t="s">
        <v>1345</v>
      </c>
      <c r="E255" s="227" t="s">
        <v>356</v>
      </c>
      <c r="I255" s="227" t="s">
        <v>427</v>
      </c>
      <c r="Q255" s="227">
        <v>2000</v>
      </c>
      <c r="T255" s="229"/>
      <c r="U255" s="227" t="s">
        <v>679</v>
      </c>
      <c r="V255" s="227" t="s">
        <v>679</v>
      </c>
      <c r="W255" s="227" t="s">
        <v>2809</v>
      </c>
      <c r="X255" s="227" t="s">
        <v>4405</v>
      </c>
    </row>
    <row r="256" spans="1:28" x14ac:dyDescent="0.2">
      <c r="A256" s="227">
        <v>213108</v>
      </c>
      <c r="B256" s="227" t="s">
        <v>1342</v>
      </c>
      <c r="C256" s="227" t="s">
        <v>98</v>
      </c>
      <c r="D256" s="227" t="s">
        <v>1343</v>
      </c>
      <c r="E256" s="227" t="s">
        <v>356</v>
      </c>
      <c r="I256" s="227" t="s">
        <v>427</v>
      </c>
      <c r="Q256" s="227">
        <v>2000</v>
      </c>
      <c r="T256" s="229"/>
      <c r="U256" s="227" t="s">
        <v>679</v>
      </c>
      <c r="V256" s="227" t="s">
        <v>679</v>
      </c>
      <c r="W256" s="227" t="s">
        <v>2809</v>
      </c>
      <c r="X256" s="227" t="s">
        <v>4405</v>
      </c>
    </row>
    <row r="257" spans="1:24" x14ac:dyDescent="0.2">
      <c r="A257" s="227">
        <v>210816</v>
      </c>
      <c r="B257" s="227" t="s">
        <v>1327</v>
      </c>
      <c r="C257" s="227" t="s">
        <v>112</v>
      </c>
      <c r="D257" s="227" t="s">
        <v>1328</v>
      </c>
      <c r="E257" s="227" t="s">
        <v>355</v>
      </c>
      <c r="I257" s="227" t="s">
        <v>427</v>
      </c>
      <c r="Q257" s="227">
        <v>2000</v>
      </c>
      <c r="T257" s="229"/>
      <c r="U257" s="227" t="s">
        <v>679</v>
      </c>
      <c r="V257" s="227" t="s">
        <v>679</v>
      </c>
      <c r="W257" s="227" t="s">
        <v>2809</v>
      </c>
      <c r="X257" s="227" t="s">
        <v>4405</v>
      </c>
    </row>
    <row r="258" spans="1:24" x14ac:dyDescent="0.2">
      <c r="A258" s="227">
        <v>211507</v>
      </c>
      <c r="B258" s="227" t="s">
        <v>1331</v>
      </c>
      <c r="C258" s="227" t="s">
        <v>139</v>
      </c>
      <c r="D258" s="227" t="s">
        <v>219</v>
      </c>
      <c r="E258" s="227" t="s">
        <v>356</v>
      </c>
      <c r="I258" s="227" t="s">
        <v>427</v>
      </c>
      <c r="Q258" s="227">
        <v>2000</v>
      </c>
      <c r="T258" s="229"/>
      <c r="U258" s="227" t="s">
        <v>679</v>
      </c>
      <c r="V258" s="227" t="s">
        <v>679</v>
      </c>
      <c r="W258" s="227" t="s">
        <v>2809</v>
      </c>
      <c r="X258" s="227" t="s">
        <v>4405</v>
      </c>
    </row>
    <row r="259" spans="1:24" x14ac:dyDescent="0.2">
      <c r="A259" s="227">
        <v>213474</v>
      </c>
      <c r="B259" s="227" t="s">
        <v>1346</v>
      </c>
      <c r="C259" s="227" t="s">
        <v>397</v>
      </c>
      <c r="D259" s="227" t="s">
        <v>281</v>
      </c>
      <c r="E259" s="227" t="s">
        <v>356</v>
      </c>
      <c r="I259" s="227" t="s">
        <v>427</v>
      </c>
      <c r="Q259" s="227">
        <v>2000</v>
      </c>
      <c r="T259" s="229"/>
      <c r="U259" s="227" t="s">
        <v>679</v>
      </c>
      <c r="V259" s="227" t="s">
        <v>679</v>
      </c>
      <c r="W259" s="227" t="s">
        <v>2809</v>
      </c>
      <c r="X259" s="227" t="s">
        <v>4405</v>
      </c>
    </row>
    <row r="260" spans="1:24" x14ac:dyDescent="0.2">
      <c r="A260" s="227">
        <v>204285</v>
      </c>
      <c r="B260" s="227" t="s">
        <v>1317</v>
      </c>
      <c r="C260" s="227" t="s">
        <v>1318</v>
      </c>
      <c r="D260" s="227" t="s">
        <v>234</v>
      </c>
      <c r="E260" s="227" t="s">
        <v>356</v>
      </c>
      <c r="I260" s="227" t="s">
        <v>427</v>
      </c>
      <c r="Q260" s="227">
        <v>2000</v>
      </c>
      <c r="T260" s="229"/>
      <c r="U260" s="227" t="s">
        <v>679</v>
      </c>
      <c r="V260" s="227" t="s">
        <v>679</v>
      </c>
      <c r="W260" s="227" t="s">
        <v>2809</v>
      </c>
      <c r="X260" s="227" t="s">
        <v>4405</v>
      </c>
    </row>
    <row r="261" spans="1:24" x14ac:dyDescent="0.2">
      <c r="A261" s="227">
        <v>204656</v>
      </c>
      <c r="B261" s="227" t="s">
        <v>1319</v>
      </c>
      <c r="C261" s="227" t="s">
        <v>148</v>
      </c>
      <c r="D261" s="227" t="s">
        <v>502</v>
      </c>
      <c r="E261" s="227" t="s">
        <v>356</v>
      </c>
      <c r="I261" s="227" t="s">
        <v>427</v>
      </c>
      <c r="Q261" s="227">
        <v>2000</v>
      </c>
      <c r="T261" s="229"/>
      <c r="U261" s="227" t="s">
        <v>679</v>
      </c>
      <c r="V261" s="227" t="s">
        <v>679</v>
      </c>
      <c r="W261" s="227" t="s">
        <v>2809</v>
      </c>
      <c r="X261" s="227" t="s">
        <v>4405</v>
      </c>
    </row>
    <row r="262" spans="1:24" x14ac:dyDescent="0.2">
      <c r="A262" s="227">
        <v>210998</v>
      </c>
      <c r="B262" s="227" t="s">
        <v>1329</v>
      </c>
      <c r="C262" s="227" t="s">
        <v>151</v>
      </c>
      <c r="D262" s="227" t="s">
        <v>386</v>
      </c>
      <c r="E262" s="227" t="s">
        <v>356</v>
      </c>
      <c r="I262" s="227" t="s">
        <v>427</v>
      </c>
      <c r="Q262" s="227">
        <v>2000</v>
      </c>
      <c r="T262" s="229"/>
      <c r="U262" s="227" t="s">
        <v>679</v>
      </c>
      <c r="V262" s="227" t="s">
        <v>679</v>
      </c>
      <c r="W262" s="227" t="s">
        <v>2809</v>
      </c>
      <c r="X262" s="227" t="s">
        <v>4405</v>
      </c>
    </row>
    <row r="263" spans="1:24" x14ac:dyDescent="0.2">
      <c r="A263" s="227">
        <v>213810</v>
      </c>
      <c r="B263" s="227" t="s">
        <v>1347</v>
      </c>
      <c r="C263" s="227" t="s">
        <v>1267</v>
      </c>
      <c r="D263" s="227" t="s">
        <v>457</v>
      </c>
      <c r="E263" s="227" t="s">
        <v>356</v>
      </c>
      <c r="I263" s="227" t="s">
        <v>427</v>
      </c>
      <c r="Q263" s="227">
        <v>2000</v>
      </c>
      <c r="T263" s="229"/>
      <c r="U263" s="227" t="s">
        <v>679</v>
      </c>
      <c r="V263" s="227" t="s">
        <v>679</v>
      </c>
      <c r="W263" s="227" t="s">
        <v>2809</v>
      </c>
      <c r="X263" s="227" t="s">
        <v>4405</v>
      </c>
    </row>
    <row r="264" spans="1:24" x14ac:dyDescent="0.2">
      <c r="A264" s="227">
        <v>213922</v>
      </c>
      <c r="B264" s="227" t="s">
        <v>1348</v>
      </c>
      <c r="C264" s="227" t="s">
        <v>138</v>
      </c>
      <c r="D264" s="227" t="s">
        <v>1349</v>
      </c>
      <c r="E264" s="227" t="s">
        <v>356</v>
      </c>
      <c r="I264" s="227" t="s">
        <v>427</v>
      </c>
      <c r="Q264" s="227">
        <v>2000</v>
      </c>
      <c r="T264" s="229"/>
      <c r="U264" s="227" t="s">
        <v>679</v>
      </c>
      <c r="V264" s="227" t="s">
        <v>679</v>
      </c>
      <c r="W264" s="227" t="s">
        <v>2809</v>
      </c>
      <c r="X264" s="227" t="s">
        <v>4405</v>
      </c>
    </row>
    <row r="265" spans="1:24" x14ac:dyDescent="0.2">
      <c r="A265" s="227">
        <v>212624</v>
      </c>
      <c r="B265" s="227" t="s">
        <v>1334</v>
      </c>
      <c r="C265" s="227" t="s">
        <v>1335</v>
      </c>
      <c r="D265" s="227" t="s">
        <v>1336</v>
      </c>
      <c r="E265" s="227" t="s">
        <v>356</v>
      </c>
      <c r="I265" s="227" t="s">
        <v>427</v>
      </c>
      <c r="Q265" s="227">
        <v>2000</v>
      </c>
      <c r="T265" s="229"/>
      <c r="U265" s="227" t="s">
        <v>679</v>
      </c>
      <c r="V265" s="227" t="s">
        <v>679</v>
      </c>
      <c r="W265" s="227" t="s">
        <v>2809</v>
      </c>
      <c r="X265" s="227" t="s">
        <v>4405</v>
      </c>
    </row>
    <row r="266" spans="1:24" x14ac:dyDescent="0.2">
      <c r="A266" s="227">
        <v>211079</v>
      </c>
      <c r="B266" s="227" t="s">
        <v>1330</v>
      </c>
      <c r="C266" s="227" t="s">
        <v>68</v>
      </c>
      <c r="D266" s="227" t="s">
        <v>424</v>
      </c>
      <c r="E266" s="227" t="s">
        <v>356</v>
      </c>
      <c r="I266" s="227" t="s">
        <v>427</v>
      </c>
      <c r="Q266" s="227">
        <v>2000</v>
      </c>
      <c r="T266" s="229"/>
      <c r="U266" s="227" t="s">
        <v>679</v>
      </c>
      <c r="V266" s="227" t="s">
        <v>679</v>
      </c>
      <c r="W266" s="227" t="s">
        <v>2809</v>
      </c>
      <c r="X266" s="227" t="s">
        <v>4405</v>
      </c>
    </row>
    <row r="267" spans="1:24" x14ac:dyDescent="0.2">
      <c r="A267" s="227">
        <v>205674</v>
      </c>
      <c r="B267" s="227" t="s">
        <v>1321</v>
      </c>
      <c r="C267" s="227" t="s">
        <v>1322</v>
      </c>
      <c r="D267" s="227" t="s">
        <v>300</v>
      </c>
      <c r="E267" s="227" t="s">
        <v>356</v>
      </c>
      <c r="I267" s="227" t="s">
        <v>427</v>
      </c>
      <c r="Q267" s="227">
        <v>2000</v>
      </c>
      <c r="T267" s="229"/>
      <c r="U267" s="227" t="s">
        <v>679</v>
      </c>
      <c r="V267" s="227" t="s">
        <v>679</v>
      </c>
      <c r="W267" s="227" t="s">
        <v>2809</v>
      </c>
      <c r="X267" s="227" t="s">
        <v>4405</v>
      </c>
    </row>
    <row r="268" spans="1:24" x14ac:dyDescent="0.2">
      <c r="A268" s="227">
        <v>211827</v>
      </c>
      <c r="B268" s="227" t="s">
        <v>1332</v>
      </c>
      <c r="C268" s="227" t="s">
        <v>68</v>
      </c>
      <c r="D268" s="227" t="s">
        <v>404</v>
      </c>
      <c r="E268" s="227" t="s">
        <v>356</v>
      </c>
      <c r="I268" s="227" t="s">
        <v>427</v>
      </c>
      <c r="Q268" s="227">
        <v>2000</v>
      </c>
      <c r="T268" s="229"/>
      <c r="U268" s="227" t="s">
        <v>679</v>
      </c>
      <c r="V268" s="227" t="s">
        <v>679</v>
      </c>
      <c r="W268" s="227" t="s">
        <v>2809</v>
      </c>
      <c r="X268" s="227" t="s">
        <v>4405</v>
      </c>
    </row>
    <row r="269" spans="1:24" x14ac:dyDescent="0.2">
      <c r="A269" s="227">
        <v>206592</v>
      </c>
      <c r="B269" s="227" t="s">
        <v>1323</v>
      </c>
      <c r="C269" s="227" t="s">
        <v>105</v>
      </c>
      <c r="D269" s="227" t="s">
        <v>254</v>
      </c>
      <c r="E269" s="227" t="s">
        <v>355</v>
      </c>
      <c r="I269" s="227" t="s">
        <v>427</v>
      </c>
      <c r="Q269" s="227">
        <v>2000</v>
      </c>
      <c r="T269" s="229"/>
      <c r="U269" s="227" t="s">
        <v>679</v>
      </c>
      <c r="V269" s="227" t="s">
        <v>679</v>
      </c>
      <c r="W269" s="227" t="s">
        <v>2809</v>
      </c>
      <c r="X269" s="227" t="s">
        <v>4405</v>
      </c>
    </row>
    <row r="270" spans="1:24" x14ac:dyDescent="0.2">
      <c r="A270" s="227">
        <v>207596</v>
      </c>
      <c r="B270" s="227" t="s">
        <v>1324</v>
      </c>
      <c r="C270" s="227" t="s">
        <v>73</v>
      </c>
      <c r="D270" s="227" t="s">
        <v>241</v>
      </c>
      <c r="E270" s="227" t="s">
        <v>355</v>
      </c>
      <c r="I270" s="227" t="s">
        <v>427</v>
      </c>
      <c r="Q270" s="227">
        <v>2000</v>
      </c>
      <c r="T270" s="229"/>
      <c r="U270" s="227" t="s">
        <v>679</v>
      </c>
      <c r="V270" s="227" t="s">
        <v>679</v>
      </c>
      <c r="W270" s="227" t="s">
        <v>2809</v>
      </c>
      <c r="X270" s="227" t="s">
        <v>4405</v>
      </c>
    </row>
    <row r="271" spans="1:24" x14ac:dyDescent="0.2">
      <c r="A271" s="227">
        <v>212936</v>
      </c>
      <c r="B271" s="227" t="s">
        <v>1337</v>
      </c>
      <c r="C271" s="227" t="s">
        <v>1338</v>
      </c>
      <c r="D271" s="227" t="s">
        <v>302</v>
      </c>
      <c r="E271" s="227" t="s">
        <v>355</v>
      </c>
      <c r="I271" s="227" t="s">
        <v>427</v>
      </c>
      <c r="Q271" s="227">
        <v>2000</v>
      </c>
      <c r="T271" s="229"/>
      <c r="U271" s="227" t="s">
        <v>679</v>
      </c>
      <c r="V271" s="227" t="s">
        <v>679</v>
      </c>
      <c r="W271" s="227" t="s">
        <v>2809</v>
      </c>
      <c r="X271" s="227" t="s">
        <v>4405</v>
      </c>
    </row>
    <row r="272" spans="1:24" x14ac:dyDescent="0.2">
      <c r="A272" s="227">
        <v>212959</v>
      </c>
      <c r="B272" s="227" t="s">
        <v>1339</v>
      </c>
      <c r="C272" s="227" t="s">
        <v>66</v>
      </c>
      <c r="D272" s="227" t="s">
        <v>225</v>
      </c>
      <c r="E272" s="227" t="s">
        <v>356</v>
      </c>
      <c r="I272" s="227" t="s">
        <v>427</v>
      </c>
      <c r="Q272" s="227">
        <v>2000</v>
      </c>
      <c r="T272" s="229"/>
      <c r="U272" s="227" t="s">
        <v>679</v>
      </c>
      <c r="V272" s="227" t="s">
        <v>679</v>
      </c>
      <c r="W272" s="227" t="s">
        <v>2809</v>
      </c>
      <c r="X272" s="227" t="s">
        <v>4405</v>
      </c>
    </row>
    <row r="273" spans="1:28" x14ac:dyDescent="0.2">
      <c r="A273" s="227">
        <v>212970</v>
      </c>
      <c r="B273" s="227" t="s">
        <v>1340</v>
      </c>
      <c r="C273" s="227" t="s">
        <v>439</v>
      </c>
      <c r="D273" s="227" t="s">
        <v>212</v>
      </c>
      <c r="E273" s="227" t="s">
        <v>356</v>
      </c>
      <c r="I273" s="227" t="s">
        <v>427</v>
      </c>
      <c r="Q273" s="227">
        <v>2000</v>
      </c>
      <c r="T273" s="229"/>
      <c r="U273" s="227" t="s">
        <v>679</v>
      </c>
      <c r="V273" s="227" t="s">
        <v>679</v>
      </c>
      <c r="W273" s="227" t="s">
        <v>2809</v>
      </c>
      <c r="X273" s="227" t="s">
        <v>4405</v>
      </c>
    </row>
    <row r="274" spans="1:28" x14ac:dyDescent="0.2">
      <c r="A274" s="227">
        <v>212016</v>
      </c>
      <c r="B274" s="227" t="s">
        <v>1333</v>
      </c>
      <c r="C274" s="227" t="s">
        <v>140</v>
      </c>
      <c r="D274" s="227" t="s">
        <v>320</v>
      </c>
      <c r="E274" s="227" t="s">
        <v>356</v>
      </c>
      <c r="I274" s="227" t="s">
        <v>427</v>
      </c>
      <c r="Q274" s="227">
        <v>2000</v>
      </c>
      <c r="T274" s="229"/>
      <c r="U274" s="227" t="s">
        <v>679</v>
      </c>
      <c r="V274" s="227" t="s">
        <v>679</v>
      </c>
      <c r="W274" s="227" t="s">
        <v>2809</v>
      </c>
      <c r="X274" s="227" t="s">
        <v>4405</v>
      </c>
    </row>
    <row r="275" spans="1:28" x14ac:dyDescent="0.2">
      <c r="A275" s="227">
        <v>214491</v>
      </c>
      <c r="B275" s="227" t="s">
        <v>1350</v>
      </c>
      <c r="C275" s="227" t="s">
        <v>132</v>
      </c>
      <c r="D275" s="227" t="s">
        <v>423</v>
      </c>
      <c r="E275" s="227" t="s">
        <v>356</v>
      </c>
      <c r="I275" s="227" t="s">
        <v>427</v>
      </c>
      <c r="Q275" s="227">
        <v>2000</v>
      </c>
      <c r="T275" s="229"/>
      <c r="U275" s="227" t="s">
        <v>679</v>
      </c>
      <c r="V275" s="227" t="s">
        <v>679</v>
      </c>
      <c r="W275" s="227" t="s">
        <v>2809</v>
      </c>
      <c r="X275" s="227" t="s">
        <v>4405</v>
      </c>
    </row>
    <row r="276" spans="1:28" x14ac:dyDescent="0.2">
      <c r="A276" s="227">
        <v>214536</v>
      </c>
      <c r="B276" s="227" t="s">
        <v>1351</v>
      </c>
      <c r="C276" s="227" t="s">
        <v>83</v>
      </c>
      <c r="D276" s="227" t="s">
        <v>1352</v>
      </c>
      <c r="E276" s="227" t="s">
        <v>356</v>
      </c>
      <c r="I276" s="227" t="s">
        <v>427</v>
      </c>
      <c r="Q276" s="227">
        <v>2000</v>
      </c>
      <c r="T276" s="229"/>
      <c r="U276" s="227" t="s">
        <v>679</v>
      </c>
      <c r="V276" s="227" t="s">
        <v>679</v>
      </c>
      <c r="W276" s="227" t="s">
        <v>2809</v>
      </c>
      <c r="X276" s="227" t="s">
        <v>4405</v>
      </c>
    </row>
    <row r="277" spans="1:28" x14ac:dyDescent="0.2">
      <c r="A277" s="227">
        <v>214551</v>
      </c>
      <c r="B277" s="227" t="s">
        <v>1353</v>
      </c>
      <c r="C277" s="227" t="s">
        <v>402</v>
      </c>
      <c r="D277" s="227" t="s">
        <v>459</v>
      </c>
      <c r="E277" s="227" t="s">
        <v>356</v>
      </c>
      <c r="I277" s="227" t="s">
        <v>427</v>
      </c>
      <c r="Q277" s="227">
        <v>2000</v>
      </c>
      <c r="T277" s="229"/>
      <c r="U277" s="227" t="s">
        <v>679</v>
      </c>
      <c r="V277" s="227" t="s">
        <v>679</v>
      </c>
      <c r="W277" s="227" t="s">
        <v>2809</v>
      </c>
      <c r="X277" s="227" t="s">
        <v>4405</v>
      </c>
    </row>
    <row r="278" spans="1:28" x14ac:dyDescent="0.2">
      <c r="A278" s="227">
        <v>213059</v>
      </c>
      <c r="B278" s="227" t="s">
        <v>1341</v>
      </c>
      <c r="C278" s="227" t="s">
        <v>147</v>
      </c>
      <c r="D278" s="227" t="s">
        <v>230</v>
      </c>
      <c r="E278" s="227" t="s">
        <v>355</v>
      </c>
      <c r="I278" s="227" t="s">
        <v>427</v>
      </c>
      <c r="Q278" s="227">
        <v>2000</v>
      </c>
      <c r="T278" s="229"/>
      <c r="U278" s="227" t="s">
        <v>679</v>
      </c>
      <c r="V278" s="227" t="s">
        <v>679</v>
      </c>
      <c r="W278" s="227" t="s">
        <v>2809</v>
      </c>
      <c r="X278" s="227" t="s">
        <v>4405</v>
      </c>
    </row>
    <row r="279" spans="1:28" x14ac:dyDescent="0.2">
      <c r="A279" s="227">
        <v>208618</v>
      </c>
      <c r="B279" s="227" t="s">
        <v>1325</v>
      </c>
      <c r="C279" s="227" t="s">
        <v>399</v>
      </c>
      <c r="D279" s="227" t="s">
        <v>1326</v>
      </c>
      <c r="E279" s="227" t="s">
        <v>356</v>
      </c>
      <c r="I279" s="227" t="s">
        <v>427</v>
      </c>
      <c r="Q279" s="227">
        <v>2000</v>
      </c>
      <c r="T279" s="229"/>
      <c r="U279" s="227" t="s">
        <v>679</v>
      </c>
      <c r="V279" s="227" t="s">
        <v>679</v>
      </c>
      <c r="W279" s="227" t="s">
        <v>2809</v>
      </c>
      <c r="X279" s="227" t="s">
        <v>4405</v>
      </c>
    </row>
    <row r="280" spans="1:28" x14ac:dyDescent="0.2">
      <c r="A280" s="227">
        <v>211580</v>
      </c>
      <c r="B280" s="227" t="s">
        <v>2812</v>
      </c>
      <c r="C280" s="227" t="s">
        <v>2127</v>
      </c>
      <c r="D280" s="227" t="s">
        <v>215</v>
      </c>
      <c r="I280" s="227" t="s">
        <v>427</v>
      </c>
      <c r="X280" s="227" t="s">
        <v>4405</v>
      </c>
    </row>
    <row r="281" spans="1:28" x14ac:dyDescent="0.2">
      <c r="A281" s="227">
        <v>212769</v>
      </c>
      <c r="B281" s="227" t="s">
        <v>2807</v>
      </c>
      <c r="C281" s="227" t="s">
        <v>975</v>
      </c>
      <c r="D281" s="227" t="s">
        <v>530</v>
      </c>
      <c r="I281" s="227" t="s">
        <v>427</v>
      </c>
      <c r="Q281" s="227">
        <v>2000</v>
      </c>
      <c r="T281" s="229"/>
      <c r="W281" s="227" t="s">
        <v>2809</v>
      </c>
      <c r="X281" s="227" t="s">
        <v>4405</v>
      </c>
    </row>
    <row r="282" spans="1:28" x14ac:dyDescent="0.2">
      <c r="A282" s="227">
        <v>214376</v>
      </c>
      <c r="B282" s="227" t="s">
        <v>2813</v>
      </c>
      <c r="C282" s="227" t="s">
        <v>431</v>
      </c>
      <c r="D282" s="227" t="s">
        <v>2814</v>
      </c>
      <c r="I282" s="227" t="s">
        <v>427</v>
      </c>
      <c r="X282" s="227" t="s">
        <v>4405</v>
      </c>
    </row>
    <row r="283" spans="1:28" x14ac:dyDescent="0.2">
      <c r="A283" s="227">
        <v>207030</v>
      </c>
      <c r="B283" s="227" t="s">
        <v>1501</v>
      </c>
      <c r="C283" s="227" t="s">
        <v>160</v>
      </c>
      <c r="D283" s="227" t="s">
        <v>2148</v>
      </c>
      <c r="E283" s="227" t="s">
        <v>355</v>
      </c>
      <c r="F283" s="228">
        <v>29420</v>
      </c>
      <c r="G283" s="227" t="s">
        <v>882</v>
      </c>
      <c r="H283" s="227" t="s">
        <v>357</v>
      </c>
      <c r="I283" s="227" t="s">
        <v>427</v>
      </c>
      <c r="J283" s="227" t="s">
        <v>358</v>
      </c>
      <c r="K283" s="227">
        <v>2000</v>
      </c>
      <c r="L283" s="227" t="s">
        <v>334</v>
      </c>
      <c r="Q283" s="227">
        <v>2000</v>
      </c>
      <c r="T283" s="229"/>
      <c r="X283" s="227" t="s">
        <v>4406</v>
      </c>
      <c r="Y283" s="227" t="s">
        <v>4399</v>
      </c>
      <c r="Z283" s="227" t="s">
        <v>4400</v>
      </c>
      <c r="AA283" s="227" t="s">
        <v>4401</v>
      </c>
      <c r="AB283" s="227" t="s">
        <v>2823</v>
      </c>
    </row>
    <row r="284" spans="1:28" x14ac:dyDescent="0.2">
      <c r="A284" s="227">
        <v>203553</v>
      </c>
      <c r="B284" s="227" t="s">
        <v>1444</v>
      </c>
      <c r="C284" s="227" t="s">
        <v>1445</v>
      </c>
      <c r="D284" s="227" t="s">
        <v>243</v>
      </c>
      <c r="E284" s="227" t="s">
        <v>355</v>
      </c>
      <c r="F284" s="228">
        <v>30656</v>
      </c>
      <c r="G284" s="227" t="s">
        <v>334</v>
      </c>
      <c r="H284" s="227" t="s">
        <v>357</v>
      </c>
      <c r="I284" s="227" t="s">
        <v>427</v>
      </c>
      <c r="Q284" s="227">
        <v>2000</v>
      </c>
      <c r="T284" s="229"/>
      <c r="V284" s="227" t="s">
        <v>679</v>
      </c>
      <c r="X284" s="227" t="s">
        <v>4406</v>
      </c>
    </row>
    <row r="285" spans="1:28" x14ac:dyDescent="0.2">
      <c r="A285" s="227">
        <v>209640</v>
      </c>
      <c r="B285" s="227" t="s">
        <v>873</v>
      </c>
      <c r="C285" s="227" t="s">
        <v>416</v>
      </c>
      <c r="D285" s="227" t="s">
        <v>1027</v>
      </c>
      <c r="E285" s="227" t="s">
        <v>356</v>
      </c>
      <c r="F285" s="228">
        <v>30687</v>
      </c>
      <c r="G285" s="227" t="s">
        <v>882</v>
      </c>
      <c r="H285" s="227" t="s">
        <v>357</v>
      </c>
      <c r="I285" s="227" t="s">
        <v>427</v>
      </c>
      <c r="Q285" s="227">
        <v>2000</v>
      </c>
      <c r="T285" s="229"/>
      <c r="X285" s="227" t="s">
        <v>4406</v>
      </c>
    </row>
    <row r="286" spans="1:28" x14ac:dyDescent="0.2">
      <c r="A286" s="227">
        <v>206639</v>
      </c>
      <c r="B286" s="227" t="s">
        <v>1400</v>
      </c>
      <c r="C286" s="227" t="s">
        <v>401</v>
      </c>
      <c r="D286" s="227" t="s">
        <v>318</v>
      </c>
      <c r="E286" s="227" t="s">
        <v>356</v>
      </c>
      <c r="F286" s="228">
        <v>31413</v>
      </c>
      <c r="G286" s="227" t="s">
        <v>334</v>
      </c>
      <c r="H286" s="227" t="s">
        <v>357</v>
      </c>
      <c r="I286" s="227" t="s">
        <v>427</v>
      </c>
      <c r="J286" s="227" t="s">
        <v>358</v>
      </c>
      <c r="K286" s="227">
        <v>2002</v>
      </c>
      <c r="L286" s="227" t="s">
        <v>334</v>
      </c>
      <c r="Q286" s="227">
        <v>2000</v>
      </c>
      <c r="T286" s="229"/>
      <c r="X286" s="227" t="s">
        <v>4406</v>
      </c>
      <c r="Y286" s="227" t="s">
        <v>4397</v>
      </c>
      <c r="Z286" s="227" t="s">
        <v>2979</v>
      </c>
      <c r="AA286" s="227" t="s">
        <v>4398</v>
      </c>
      <c r="AB286" s="227" t="s">
        <v>2820</v>
      </c>
    </row>
    <row r="287" spans="1:28" x14ac:dyDescent="0.2">
      <c r="A287" s="227">
        <v>214177</v>
      </c>
      <c r="B287" s="227" t="s">
        <v>1026</v>
      </c>
      <c r="C287" s="227" t="s">
        <v>444</v>
      </c>
      <c r="D287" s="227" t="s">
        <v>471</v>
      </c>
      <c r="E287" s="227" t="s">
        <v>356</v>
      </c>
      <c r="F287" s="228">
        <v>32078</v>
      </c>
      <c r="G287" s="227" t="s">
        <v>311</v>
      </c>
      <c r="H287" s="227" t="s">
        <v>357</v>
      </c>
      <c r="I287" s="227" t="s">
        <v>427</v>
      </c>
      <c r="Q287" s="227">
        <v>2000</v>
      </c>
      <c r="T287" s="229"/>
      <c r="X287" s="227" t="s">
        <v>4406</v>
      </c>
    </row>
    <row r="288" spans="1:28" x14ac:dyDescent="0.2">
      <c r="A288" s="227">
        <v>212170</v>
      </c>
      <c r="B288" s="227" t="s">
        <v>1017</v>
      </c>
      <c r="C288" s="227" t="s">
        <v>865</v>
      </c>
      <c r="D288" s="227" t="s">
        <v>1018</v>
      </c>
      <c r="E288" s="227" t="s">
        <v>356</v>
      </c>
      <c r="F288" s="228">
        <v>32152</v>
      </c>
      <c r="G288" s="227" t="s">
        <v>882</v>
      </c>
      <c r="H288" s="227" t="s">
        <v>357</v>
      </c>
      <c r="I288" s="227" t="s">
        <v>427</v>
      </c>
      <c r="Q288" s="227">
        <v>2000</v>
      </c>
      <c r="T288" s="229"/>
      <c r="X288" s="227" t="s">
        <v>4406</v>
      </c>
    </row>
    <row r="289" spans="1:28" x14ac:dyDescent="0.2">
      <c r="A289" s="227">
        <v>213976</v>
      </c>
      <c r="B289" s="227" t="s">
        <v>861</v>
      </c>
      <c r="C289" s="227" t="s">
        <v>862</v>
      </c>
      <c r="D289" s="227" t="s">
        <v>536</v>
      </c>
      <c r="E289" s="227" t="s">
        <v>356</v>
      </c>
      <c r="F289" s="228">
        <v>32510</v>
      </c>
      <c r="G289" s="227" t="s">
        <v>882</v>
      </c>
      <c r="H289" s="227" t="s">
        <v>357</v>
      </c>
      <c r="I289" s="227" t="s">
        <v>427</v>
      </c>
      <c r="Q289" s="227">
        <v>2000</v>
      </c>
      <c r="T289" s="229"/>
      <c r="X289" s="227" t="s">
        <v>4406</v>
      </c>
    </row>
    <row r="290" spans="1:28" x14ac:dyDescent="0.2">
      <c r="A290" s="227">
        <v>214329</v>
      </c>
      <c r="B290" s="227" t="s">
        <v>875</v>
      </c>
      <c r="C290" s="227" t="s">
        <v>71</v>
      </c>
      <c r="D290" s="227" t="s">
        <v>1029</v>
      </c>
      <c r="E290" s="227" t="s">
        <v>356</v>
      </c>
      <c r="F290" s="228">
        <v>32533</v>
      </c>
      <c r="G290" s="227" t="s">
        <v>1030</v>
      </c>
      <c r="H290" s="227" t="s">
        <v>357</v>
      </c>
      <c r="I290" s="227" t="s">
        <v>427</v>
      </c>
      <c r="Q290" s="227">
        <v>2000</v>
      </c>
      <c r="T290" s="229"/>
      <c r="X290" s="227" t="s">
        <v>4406</v>
      </c>
    </row>
    <row r="291" spans="1:28" x14ac:dyDescent="0.2">
      <c r="A291" s="227">
        <v>212898</v>
      </c>
      <c r="B291" s="227" t="s">
        <v>837</v>
      </c>
      <c r="C291" s="227" t="s">
        <v>838</v>
      </c>
      <c r="D291" s="227" t="s">
        <v>839</v>
      </c>
      <c r="E291" s="227" t="s">
        <v>356</v>
      </c>
      <c r="F291" s="228">
        <v>33239</v>
      </c>
      <c r="G291" s="227" t="s">
        <v>334</v>
      </c>
      <c r="H291" s="227" t="s">
        <v>357</v>
      </c>
      <c r="I291" s="227" t="s">
        <v>427</v>
      </c>
      <c r="Q291" s="227">
        <v>2000</v>
      </c>
      <c r="T291" s="229"/>
      <c r="V291" s="227" t="s">
        <v>679</v>
      </c>
      <c r="X291" s="227" t="s">
        <v>4406</v>
      </c>
    </row>
    <row r="292" spans="1:28" x14ac:dyDescent="0.2">
      <c r="A292" s="227">
        <v>212068</v>
      </c>
      <c r="B292" s="227" t="s">
        <v>866</v>
      </c>
      <c r="C292" s="227" t="s">
        <v>410</v>
      </c>
      <c r="D292" s="227" t="s">
        <v>1019</v>
      </c>
      <c r="E292" s="227" t="s">
        <v>356</v>
      </c>
      <c r="F292" s="228">
        <v>33412</v>
      </c>
      <c r="G292" s="227" t="s">
        <v>945</v>
      </c>
      <c r="H292" s="227" t="s">
        <v>357</v>
      </c>
      <c r="I292" s="227" t="s">
        <v>427</v>
      </c>
      <c r="Q292" s="227">
        <v>2000</v>
      </c>
      <c r="T292" s="229"/>
      <c r="X292" s="227" t="s">
        <v>4406</v>
      </c>
    </row>
    <row r="293" spans="1:28" x14ac:dyDescent="0.2">
      <c r="A293" s="227">
        <v>213000</v>
      </c>
      <c r="B293" s="227" t="s">
        <v>868</v>
      </c>
      <c r="C293" s="227" t="s">
        <v>91</v>
      </c>
      <c r="D293" s="227" t="s">
        <v>1021</v>
      </c>
      <c r="E293" s="227" t="s">
        <v>356</v>
      </c>
      <c r="F293" s="228">
        <v>33423</v>
      </c>
      <c r="G293" s="227" t="s">
        <v>912</v>
      </c>
      <c r="H293" s="227" t="s">
        <v>357</v>
      </c>
      <c r="I293" s="227" t="s">
        <v>427</v>
      </c>
      <c r="Q293" s="227">
        <v>2000</v>
      </c>
      <c r="T293" s="229"/>
      <c r="X293" s="227" t="s">
        <v>4406</v>
      </c>
    </row>
    <row r="294" spans="1:28" x14ac:dyDescent="0.2">
      <c r="A294" s="227">
        <v>214534</v>
      </c>
      <c r="B294" s="227" t="s">
        <v>998</v>
      </c>
      <c r="C294" s="227" t="s">
        <v>71</v>
      </c>
      <c r="D294" s="227" t="s">
        <v>999</v>
      </c>
      <c r="E294" s="227" t="s">
        <v>356</v>
      </c>
      <c r="F294" s="228">
        <v>33833</v>
      </c>
      <c r="G294" s="227" t="s">
        <v>882</v>
      </c>
      <c r="H294" s="227" t="s">
        <v>364</v>
      </c>
      <c r="I294" s="227" t="s">
        <v>427</v>
      </c>
      <c r="Q294" s="227">
        <v>2000</v>
      </c>
      <c r="T294" s="229"/>
      <c r="X294" s="227" t="s">
        <v>4406</v>
      </c>
    </row>
    <row r="295" spans="1:28" x14ac:dyDescent="0.2">
      <c r="A295" s="227">
        <v>211687</v>
      </c>
      <c r="B295" s="227" t="s">
        <v>854</v>
      </c>
      <c r="C295" s="227" t="s">
        <v>71</v>
      </c>
      <c r="D295" s="227" t="s">
        <v>855</v>
      </c>
      <c r="E295" s="227" t="s">
        <v>356</v>
      </c>
      <c r="F295" s="228">
        <v>34031</v>
      </c>
      <c r="G295" s="227" t="s">
        <v>576</v>
      </c>
      <c r="H295" s="227" t="s">
        <v>357</v>
      </c>
      <c r="I295" s="227" t="s">
        <v>427</v>
      </c>
      <c r="J295" s="227" t="s">
        <v>335</v>
      </c>
      <c r="K295" s="227">
        <v>2011</v>
      </c>
      <c r="L295" s="227" t="s">
        <v>336</v>
      </c>
      <c r="Q295" s="227">
        <v>2000</v>
      </c>
      <c r="T295" s="229"/>
      <c r="X295" s="227" t="s">
        <v>4406</v>
      </c>
      <c r="Y295" s="227" t="s">
        <v>3041</v>
      </c>
      <c r="Z295" s="227" t="s">
        <v>2821</v>
      </c>
      <c r="AA295" s="227" t="s">
        <v>3042</v>
      </c>
      <c r="AB295" s="227" t="s">
        <v>3043</v>
      </c>
    </row>
    <row r="296" spans="1:28" x14ac:dyDescent="0.2">
      <c r="A296" s="227">
        <v>209743</v>
      </c>
      <c r="B296" s="227" t="s">
        <v>856</v>
      </c>
      <c r="C296" s="227" t="s">
        <v>68</v>
      </c>
      <c r="D296" s="227" t="s">
        <v>1002</v>
      </c>
      <c r="E296" s="227" t="s">
        <v>356</v>
      </c>
      <c r="F296" s="228">
        <v>34046</v>
      </c>
      <c r="G296" s="227" t="s">
        <v>957</v>
      </c>
      <c r="H296" s="227" t="s">
        <v>357</v>
      </c>
      <c r="I296" s="227" t="s">
        <v>427</v>
      </c>
      <c r="Q296" s="227">
        <v>2000</v>
      </c>
      <c r="T296" s="229"/>
      <c r="X296" s="227" t="s">
        <v>4406</v>
      </c>
    </row>
    <row r="297" spans="1:28" x14ac:dyDescent="0.2">
      <c r="A297" s="227">
        <v>213265</v>
      </c>
      <c r="B297" s="227" t="s">
        <v>1000</v>
      </c>
      <c r="C297" s="227" t="s">
        <v>66</v>
      </c>
      <c r="D297" s="227" t="s">
        <v>1001</v>
      </c>
      <c r="E297" s="227" t="s">
        <v>356</v>
      </c>
      <c r="F297" s="228">
        <v>34241</v>
      </c>
      <c r="G297" s="227" t="s">
        <v>882</v>
      </c>
      <c r="H297" s="227" t="s">
        <v>357</v>
      </c>
      <c r="I297" s="227" t="s">
        <v>427</v>
      </c>
      <c r="Q297" s="227">
        <v>2000</v>
      </c>
      <c r="T297" s="229"/>
      <c r="X297" s="227" t="s">
        <v>4406</v>
      </c>
    </row>
    <row r="298" spans="1:28" x14ac:dyDescent="0.2">
      <c r="A298" s="227">
        <v>212457</v>
      </c>
      <c r="B298" s="227" t="s">
        <v>835</v>
      </c>
      <c r="C298" s="227" t="s">
        <v>389</v>
      </c>
      <c r="D298" s="227" t="s">
        <v>836</v>
      </c>
      <c r="E298" s="227" t="s">
        <v>356</v>
      </c>
      <c r="F298" s="228">
        <v>34485</v>
      </c>
      <c r="G298" s="227" t="s">
        <v>334</v>
      </c>
      <c r="H298" s="227" t="s">
        <v>357</v>
      </c>
      <c r="I298" s="227" t="s">
        <v>427</v>
      </c>
      <c r="Q298" s="227">
        <v>2000</v>
      </c>
      <c r="T298" s="229"/>
      <c r="V298" s="227" t="s">
        <v>679</v>
      </c>
      <c r="X298" s="227" t="s">
        <v>4406</v>
      </c>
    </row>
    <row r="299" spans="1:28" x14ac:dyDescent="0.2">
      <c r="A299" s="227">
        <v>213058</v>
      </c>
      <c r="B299" s="227" t="s">
        <v>844</v>
      </c>
      <c r="C299" s="227" t="s">
        <v>106</v>
      </c>
      <c r="D299" s="227" t="s">
        <v>845</v>
      </c>
      <c r="E299" s="227" t="s">
        <v>355</v>
      </c>
      <c r="F299" s="228">
        <v>35104</v>
      </c>
      <c r="G299" s="227" t="s">
        <v>334</v>
      </c>
      <c r="H299" s="227" t="s">
        <v>357</v>
      </c>
      <c r="I299" s="227" t="s">
        <v>427</v>
      </c>
      <c r="Q299" s="227">
        <v>2000</v>
      </c>
      <c r="T299" s="229"/>
      <c r="V299" s="227" t="s">
        <v>679</v>
      </c>
      <c r="X299" s="227" t="s">
        <v>4406</v>
      </c>
    </row>
    <row r="300" spans="1:28" x14ac:dyDescent="0.2">
      <c r="A300" s="227">
        <v>211659</v>
      </c>
      <c r="B300" s="227" t="s">
        <v>874</v>
      </c>
      <c r="C300" s="227" t="s">
        <v>137</v>
      </c>
      <c r="D300" s="227" t="s">
        <v>1028</v>
      </c>
      <c r="E300" s="227" t="s">
        <v>356</v>
      </c>
      <c r="F300" s="228">
        <v>35112</v>
      </c>
      <c r="G300" s="227" t="s">
        <v>945</v>
      </c>
      <c r="H300" s="227" t="s">
        <v>357</v>
      </c>
      <c r="I300" s="227" t="s">
        <v>427</v>
      </c>
      <c r="Q300" s="227">
        <v>2000</v>
      </c>
      <c r="T300" s="229"/>
      <c r="X300" s="227" t="s">
        <v>4406</v>
      </c>
    </row>
    <row r="301" spans="1:28" x14ac:dyDescent="0.2">
      <c r="A301" s="227">
        <v>212161</v>
      </c>
      <c r="B301" s="227" t="s">
        <v>1031</v>
      </c>
      <c r="C301" s="227" t="s">
        <v>127</v>
      </c>
      <c r="D301" s="227" t="s">
        <v>1032</v>
      </c>
      <c r="E301" s="227" t="s">
        <v>355</v>
      </c>
      <c r="F301" s="228">
        <v>35115</v>
      </c>
      <c r="G301" s="227" t="s">
        <v>882</v>
      </c>
      <c r="H301" s="227" t="s">
        <v>357</v>
      </c>
      <c r="I301" s="227" t="s">
        <v>427</v>
      </c>
      <c r="Q301" s="227">
        <v>2000</v>
      </c>
      <c r="T301" s="229"/>
      <c r="X301" s="227" t="s">
        <v>4406</v>
      </c>
    </row>
    <row r="302" spans="1:28" x14ac:dyDescent="0.2">
      <c r="A302" s="227">
        <v>211529</v>
      </c>
      <c r="B302" s="227" t="s">
        <v>870</v>
      </c>
      <c r="C302" s="227" t="s">
        <v>98</v>
      </c>
      <c r="D302" s="227" t="s">
        <v>496</v>
      </c>
      <c r="E302" s="227" t="s">
        <v>356</v>
      </c>
      <c r="F302" s="228">
        <v>35178</v>
      </c>
      <c r="G302" s="227" t="s">
        <v>334</v>
      </c>
      <c r="H302" s="227" t="s">
        <v>357</v>
      </c>
      <c r="I302" s="227" t="s">
        <v>427</v>
      </c>
      <c r="Q302" s="227">
        <v>2000</v>
      </c>
      <c r="T302" s="229"/>
      <c r="X302" s="227" t="s">
        <v>4406</v>
      </c>
    </row>
    <row r="303" spans="1:28" x14ac:dyDescent="0.2">
      <c r="A303" s="227">
        <v>210799</v>
      </c>
      <c r="B303" s="227" t="s">
        <v>1014</v>
      </c>
      <c r="C303" s="227" t="s">
        <v>149</v>
      </c>
      <c r="D303" s="227" t="s">
        <v>1015</v>
      </c>
      <c r="E303" s="227" t="s">
        <v>356</v>
      </c>
      <c r="F303" s="228">
        <v>35331</v>
      </c>
      <c r="G303" s="227" t="s">
        <v>957</v>
      </c>
      <c r="H303" s="227" t="s">
        <v>364</v>
      </c>
      <c r="I303" s="227" t="s">
        <v>427</v>
      </c>
      <c r="Q303" s="227">
        <v>2000</v>
      </c>
      <c r="T303" s="229"/>
      <c r="X303" s="227" t="s">
        <v>4406</v>
      </c>
    </row>
    <row r="304" spans="1:28" x14ac:dyDescent="0.2">
      <c r="A304" s="227">
        <v>214240</v>
      </c>
      <c r="B304" s="227" t="s">
        <v>876</v>
      </c>
      <c r="C304" s="227" t="s">
        <v>1033</v>
      </c>
      <c r="D304" s="227" t="s">
        <v>1034</v>
      </c>
      <c r="E304" s="227" t="s">
        <v>355</v>
      </c>
      <c r="F304" s="228">
        <v>35431</v>
      </c>
      <c r="G304" s="227" t="s">
        <v>882</v>
      </c>
      <c r="H304" s="227" t="s">
        <v>357</v>
      </c>
      <c r="I304" s="227" t="s">
        <v>427</v>
      </c>
      <c r="Q304" s="227">
        <v>2000</v>
      </c>
      <c r="T304" s="229"/>
      <c r="X304" s="227" t="s">
        <v>4406</v>
      </c>
    </row>
    <row r="305" spans="1:28" x14ac:dyDescent="0.2">
      <c r="A305" s="227">
        <v>211837</v>
      </c>
      <c r="B305" s="227" t="s">
        <v>825</v>
      </c>
      <c r="C305" s="227" t="s">
        <v>826</v>
      </c>
      <c r="D305" s="227" t="s">
        <v>827</v>
      </c>
      <c r="E305" s="227" t="s">
        <v>355</v>
      </c>
      <c r="F305" s="228">
        <v>35453</v>
      </c>
      <c r="G305" s="227" t="s">
        <v>564</v>
      </c>
      <c r="H305" s="227" t="s">
        <v>357</v>
      </c>
      <c r="I305" s="227" t="s">
        <v>427</v>
      </c>
      <c r="Q305" s="227">
        <v>2000</v>
      </c>
      <c r="T305" s="229"/>
      <c r="U305" s="227" t="s">
        <v>679</v>
      </c>
      <c r="V305" s="227" t="s">
        <v>679</v>
      </c>
      <c r="X305" s="227" t="s">
        <v>4406</v>
      </c>
    </row>
    <row r="306" spans="1:28" x14ac:dyDescent="0.2">
      <c r="A306" s="227">
        <v>211832</v>
      </c>
      <c r="B306" s="227" t="s">
        <v>849</v>
      </c>
      <c r="C306" s="227" t="s">
        <v>850</v>
      </c>
      <c r="D306" s="227" t="s">
        <v>845</v>
      </c>
      <c r="E306" s="227" t="s">
        <v>355</v>
      </c>
      <c r="F306" s="228">
        <v>35606</v>
      </c>
      <c r="G306" s="227" t="s">
        <v>334</v>
      </c>
      <c r="H306" s="227" t="s">
        <v>357</v>
      </c>
      <c r="I306" s="227" t="s">
        <v>427</v>
      </c>
      <c r="Q306" s="227">
        <v>2000</v>
      </c>
      <c r="T306" s="229"/>
      <c r="V306" s="227" t="s">
        <v>679</v>
      </c>
      <c r="X306" s="227" t="s">
        <v>4406</v>
      </c>
    </row>
    <row r="307" spans="1:28" x14ac:dyDescent="0.2">
      <c r="A307" s="227">
        <v>211535</v>
      </c>
      <c r="B307" s="227" t="s">
        <v>860</v>
      </c>
      <c r="C307" s="227" t="s">
        <v>68</v>
      </c>
      <c r="D307" s="227" t="s">
        <v>1009</v>
      </c>
      <c r="E307" s="227" t="s">
        <v>356</v>
      </c>
      <c r="F307" s="228">
        <v>35636</v>
      </c>
      <c r="G307" s="227" t="s">
        <v>882</v>
      </c>
      <c r="H307" s="227" t="s">
        <v>357</v>
      </c>
      <c r="I307" s="227" t="s">
        <v>427</v>
      </c>
      <c r="Q307" s="227">
        <v>2000</v>
      </c>
      <c r="T307" s="229"/>
      <c r="X307" s="227" t="s">
        <v>4406</v>
      </c>
    </row>
    <row r="308" spans="1:28" x14ac:dyDescent="0.2">
      <c r="A308" s="227">
        <v>213774</v>
      </c>
      <c r="B308" s="227" t="s">
        <v>840</v>
      </c>
      <c r="C308" s="227" t="s">
        <v>841</v>
      </c>
      <c r="D308" s="227" t="s">
        <v>220</v>
      </c>
      <c r="E308" s="227" t="s">
        <v>355</v>
      </c>
      <c r="F308" s="228">
        <v>35704</v>
      </c>
      <c r="G308" s="227" t="s">
        <v>842</v>
      </c>
      <c r="H308" s="227" t="s">
        <v>357</v>
      </c>
      <c r="I308" s="227" t="s">
        <v>427</v>
      </c>
      <c r="Q308" s="227">
        <v>2000</v>
      </c>
      <c r="T308" s="229"/>
      <c r="V308" s="227" t="s">
        <v>679</v>
      </c>
      <c r="X308" s="227" t="s">
        <v>4406</v>
      </c>
    </row>
    <row r="309" spans="1:28" x14ac:dyDescent="0.2">
      <c r="A309" s="227">
        <v>214283</v>
      </c>
      <c r="B309" s="227" t="s">
        <v>871</v>
      </c>
      <c r="C309" s="227" t="s">
        <v>122</v>
      </c>
      <c r="D309" s="227" t="s">
        <v>1024</v>
      </c>
      <c r="E309" s="227" t="s">
        <v>355</v>
      </c>
      <c r="F309" s="228">
        <v>35711</v>
      </c>
      <c r="G309" s="227" t="s">
        <v>1025</v>
      </c>
      <c r="H309" s="227" t="s">
        <v>364</v>
      </c>
      <c r="I309" s="227" t="s">
        <v>427</v>
      </c>
      <c r="Q309" s="227">
        <v>2000</v>
      </c>
      <c r="T309" s="229"/>
      <c r="X309" s="227" t="s">
        <v>4406</v>
      </c>
    </row>
    <row r="310" spans="1:28" x14ac:dyDescent="0.2">
      <c r="A310" s="227">
        <v>213869</v>
      </c>
      <c r="B310" s="227" t="s">
        <v>859</v>
      </c>
      <c r="C310" s="227" t="s">
        <v>145</v>
      </c>
      <c r="D310" s="227" t="s">
        <v>1008</v>
      </c>
      <c r="E310" s="227" t="s">
        <v>356</v>
      </c>
      <c r="F310" s="228">
        <v>35794</v>
      </c>
      <c r="G310" s="227" t="s">
        <v>882</v>
      </c>
      <c r="H310" s="227" t="s">
        <v>357</v>
      </c>
      <c r="I310" s="227" t="s">
        <v>427</v>
      </c>
      <c r="Q310" s="227">
        <v>2000</v>
      </c>
      <c r="T310" s="229"/>
      <c r="X310" s="227" t="s">
        <v>4406</v>
      </c>
    </row>
    <row r="311" spans="1:28" x14ac:dyDescent="0.2">
      <c r="A311" s="227">
        <v>213430</v>
      </c>
      <c r="B311" s="227" t="s">
        <v>832</v>
      </c>
      <c r="C311" s="227" t="s">
        <v>170</v>
      </c>
      <c r="D311" s="227" t="s">
        <v>230</v>
      </c>
      <c r="E311" s="227" t="s">
        <v>356</v>
      </c>
      <c r="F311" s="228">
        <v>35796</v>
      </c>
      <c r="G311" s="227" t="s">
        <v>334</v>
      </c>
      <c r="H311" s="227" t="s">
        <v>364</v>
      </c>
      <c r="I311" s="227" t="s">
        <v>427</v>
      </c>
      <c r="Q311" s="227">
        <v>2000</v>
      </c>
      <c r="T311" s="229"/>
      <c r="V311" s="227" t="s">
        <v>679</v>
      </c>
      <c r="X311" s="227" t="s">
        <v>4406</v>
      </c>
    </row>
    <row r="312" spans="1:28" x14ac:dyDescent="0.2">
      <c r="A312" s="227">
        <v>213979</v>
      </c>
      <c r="B312" s="227" t="s">
        <v>1012</v>
      </c>
      <c r="C312" s="227" t="s">
        <v>127</v>
      </c>
      <c r="D312" s="227" t="s">
        <v>1013</v>
      </c>
      <c r="E312" s="227" t="s">
        <v>356</v>
      </c>
      <c r="F312" s="228">
        <v>35803</v>
      </c>
      <c r="G312" s="227" t="s">
        <v>864</v>
      </c>
      <c r="H312" s="227" t="s">
        <v>357</v>
      </c>
      <c r="I312" s="227" t="s">
        <v>427</v>
      </c>
      <c r="Q312" s="227">
        <v>2000</v>
      </c>
      <c r="T312" s="229"/>
      <c r="X312" s="227" t="s">
        <v>4406</v>
      </c>
    </row>
    <row r="313" spans="1:28" x14ac:dyDescent="0.2">
      <c r="A313" s="227">
        <v>212814</v>
      </c>
      <c r="B313" s="227" t="s">
        <v>847</v>
      </c>
      <c r="C313" s="227" t="s">
        <v>388</v>
      </c>
      <c r="D313" s="227" t="s">
        <v>848</v>
      </c>
      <c r="E313" s="227" t="s">
        <v>355</v>
      </c>
      <c r="F313" s="228">
        <v>35854</v>
      </c>
      <c r="G313" s="227" t="s">
        <v>334</v>
      </c>
      <c r="H313" s="227" t="s">
        <v>357</v>
      </c>
      <c r="I313" s="227" t="s">
        <v>427</v>
      </c>
      <c r="Q313" s="227">
        <v>2000</v>
      </c>
      <c r="T313" s="229"/>
      <c r="V313" s="227" t="s">
        <v>679</v>
      </c>
      <c r="X313" s="227" t="s">
        <v>4406</v>
      </c>
    </row>
    <row r="314" spans="1:28" x14ac:dyDescent="0.2">
      <c r="A314" s="227">
        <v>212714</v>
      </c>
      <c r="B314" s="227" t="s">
        <v>867</v>
      </c>
      <c r="C314" s="227" t="s">
        <v>402</v>
      </c>
      <c r="D314" s="227" t="s">
        <v>1020</v>
      </c>
      <c r="E314" s="227" t="s">
        <v>355</v>
      </c>
      <c r="F314" s="228">
        <v>35965</v>
      </c>
      <c r="G314" s="227" t="s">
        <v>884</v>
      </c>
      <c r="H314" s="227" t="s">
        <v>357</v>
      </c>
      <c r="I314" s="227" t="s">
        <v>427</v>
      </c>
      <c r="Q314" s="227">
        <v>2000</v>
      </c>
      <c r="T314" s="229"/>
      <c r="X314" s="227" t="s">
        <v>4406</v>
      </c>
    </row>
    <row r="315" spans="1:28" x14ac:dyDescent="0.2">
      <c r="A315" s="227">
        <v>214191</v>
      </c>
      <c r="B315" s="227" t="s">
        <v>877</v>
      </c>
      <c r="C315" s="227" t="s">
        <v>157</v>
      </c>
      <c r="D315" s="227" t="s">
        <v>1035</v>
      </c>
      <c r="E315" s="227" t="s">
        <v>355</v>
      </c>
      <c r="F315" s="228">
        <v>36072</v>
      </c>
      <c r="G315" s="227" t="s">
        <v>954</v>
      </c>
      <c r="H315" s="227" t="s">
        <v>357</v>
      </c>
      <c r="I315" s="227" t="s">
        <v>427</v>
      </c>
      <c r="Q315" s="227">
        <v>2000</v>
      </c>
      <c r="T315" s="229"/>
      <c r="X315" s="227" t="s">
        <v>4406</v>
      </c>
    </row>
    <row r="316" spans="1:28" x14ac:dyDescent="0.2">
      <c r="A316" s="227">
        <v>214193</v>
      </c>
      <c r="B316" s="227" t="s">
        <v>843</v>
      </c>
      <c r="C316" s="227" t="s">
        <v>106</v>
      </c>
      <c r="D316" s="227" t="s">
        <v>398</v>
      </c>
      <c r="E316" s="227" t="s">
        <v>355</v>
      </c>
      <c r="F316" s="228">
        <v>36100</v>
      </c>
      <c r="G316" s="227" t="s">
        <v>574</v>
      </c>
      <c r="H316" s="227" t="s">
        <v>357</v>
      </c>
      <c r="I316" s="227" t="s">
        <v>427</v>
      </c>
      <c r="Q316" s="227">
        <v>2000</v>
      </c>
      <c r="T316" s="229"/>
      <c r="V316" s="227" t="s">
        <v>679</v>
      </c>
      <c r="X316" s="227" t="s">
        <v>4406</v>
      </c>
    </row>
    <row r="317" spans="1:28" x14ac:dyDescent="0.2">
      <c r="A317" s="227">
        <v>215887</v>
      </c>
      <c r="B317" s="227" t="s">
        <v>1646</v>
      </c>
      <c r="C317" s="227" t="s">
        <v>106</v>
      </c>
      <c r="D317" s="227" t="s">
        <v>2627</v>
      </c>
      <c r="E317" s="227" t="s">
        <v>355</v>
      </c>
      <c r="F317" s="228">
        <v>35556</v>
      </c>
      <c r="G317" s="227" t="s">
        <v>2368</v>
      </c>
      <c r="H317" s="227" t="s">
        <v>357</v>
      </c>
      <c r="I317" s="227" t="s">
        <v>427</v>
      </c>
      <c r="N317" s="227">
        <v>75</v>
      </c>
      <c r="O317" s="228">
        <v>44578</v>
      </c>
      <c r="P317" s="227">
        <v>14000</v>
      </c>
      <c r="T317" s="229"/>
    </row>
    <row r="318" spans="1:28" x14ac:dyDescent="0.2">
      <c r="A318" s="227">
        <v>215105</v>
      </c>
      <c r="B318" s="227" t="s">
        <v>1510</v>
      </c>
      <c r="C318" s="227" t="s">
        <v>448</v>
      </c>
      <c r="D318" s="227" t="s">
        <v>2498</v>
      </c>
      <c r="E318" s="227" t="s">
        <v>356</v>
      </c>
      <c r="F318" s="228">
        <v>33239</v>
      </c>
      <c r="G318" s="227" t="s">
        <v>2322</v>
      </c>
      <c r="H318" s="227" t="s">
        <v>357</v>
      </c>
      <c r="I318" s="227" t="s">
        <v>427</v>
      </c>
      <c r="J318" s="227" t="s">
        <v>358</v>
      </c>
      <c r="K318" s="227">
        <v>2008</v>
      </c>
      <c r="L318" s="227" t="s">
        <v>336</v>
      </c>
      <c r="N318" s="227">
        <v>109</v>
      </c>
      <c r="O318" s="228">
        <v>44581</v>
      </c>
      <c r="P318" s="227">
        <v>14000</v>
      </c>
      <c r="T318" s="229"/>
      <c r="Y318" s="227" t="s">
        <v>3653</v>
      </c>
      <c r="Z318" s="227" t="s">
        <v>3654</v>
      </c>
      <c r="AA318" s="227" t="s">
        <v>3655</v>
      </c>
      <c r="AB318" s="227" t="s">
        <v>3656</v>
      </c>
    </row>
    <row r="319" spans="1:28" x14ac:dyDescent="0.2">
      <c r="A319" s="227">
        <v>213590</v>
      </c>
      <c r="B319" s="227" t="s">
        <v>1523</v>
      </c>
      <c r="C319" s="227" t="s">
        <v>416</v>
      </c>
      <c r="D319" s="227" t="s">
        <v>2355</v>
      </c>
      <c r="E319" s="227" t="s">
        <v>356</v>
      </c>
      <c r="F319" s="228">
        <v>33312</v>
      </c>
      <c r="G319" s="227" t="s">
        <v>2239</v>
      </c>
      <c r="H319" s="227" t="s">
        <v>357</v>
      </c>
      <c r="I319" s="227" t="s">
        <v>427</v>
      </c>
      <c r="J319" s="227" t="s">
        <v>335</v>
      </c>
      <c r="K319" s="227">
        <v>2010</v>
      </c>
      <c r="L319" s="227" t="s">
        <v>336</v>
      </c>
      <c r="N319" s="227">
        <v>203</v>
      </c>
      <c r="O319" s="228">
        <v>44594</v>
      </c>
      <c r="P319" s="227">
        <v>20000</v>
      </c>
      <c r="T319" s="229"/>
      <c r="Y319" s="227" t="s">
        <v>3357</v>
      </c>
      <c r="Z319" s="227" t="s">
        <v>3358</v>
      </c>
      <c r="AA319" s="227" t="s">
        <v>2839</v>
      </c>
      <c r="AB319" s="227" t="s">
        <v>3359</v>
      </c>
    </row>
    <row r="320" spans="1:28" x14ac:dyDescent="0.2">
      <c r="A320" s="227">
        <v>216204</v>
      </c>
      <c r="B320" s="227" t="s">
        <v>1642</v>
      </c>
      <c r="C320" s="227" t="s">
        <v>101</v>
      </c>
      <c r="D320" s="227" t="s">
        <v>2711</v>
      </c>
      <c r="E320" s="227" t="s">
        <v>355</v>
      </c>
      <c r="F320" s="228">
        <v>35450</v>
      </c>
      <c r="G320" s="227" t="s">
        <v>882</v>
      </c>
      <c r="H320" s="227" t="s">
        <v>357</v>
      </c>
      <c r="I320" s="227" t="s">
        <v>427</v>
      </c>
      <c r="J320" s="227" t="s">
        <v>358</v>
      </c>
      <c r="K320" s="227">
        <v>2015</v>
      </c>
      <c r="L320" s="227" t="s">
        <v>334</v>
      </c>
      <c r="N320" s="227">
        <v>231</v>
      </c>
      <c r="O320" s="228">
        <v>44595</v>
      </c>
      <c r="P320" s="227">
        <v>16000</v>
      </c>
      <c r="T320" s="229"/>
      <c r="Y320" s="227" t="s">
        <v>4126</v>
      </c>
      <c r="Z320" s="227" t="s">
        <v>4127</v>
      </c>
      <c r="AA320" s="227" t="s">
        <v>4128</v>
      </c>
      <c r="AB320" s="227" t="s">
        <v>2937</v>
      </c>
    </row>
    <row r="321" spans="1:28" x14ac:dyDescent="0.2">
      <c r="A321" s="227">
        <v>213583</v>
      </c>
      <c r="B321" s="227" t="s">
        <v>2353</v>
      </c>
      <c r="C321" s="227" t="s">
        <v>435</v>
      </c>
      <c r="D321" s="227" t="s">
        <v>1728</v>
      </c>
      <c r="E321" s="227" t="s">
        <v>356</v>
      </c>
      <c r="F321" s="228">
        <v>36342</v>
      </c>
      <c r="G321" s="227" t="s">
        <v>584</v>
      </c>
      <c r="H321" s="227" t="s">
        <v>357</v>
      </c>
      <c r="I321" s="227" t="s">
        <v>427</v>
      </c>
      <c r="N321" s="227">
        <v>228</v>
      </c>
      <c r="O321" s="228">
        <v>44598</v>
      </c>
      <c r="P321" s="227">
        <v>18000</v>
      </c>
      <c r="T321" s="229"/>
    </row>
    <row r="322" spans="1:28" x14ac:dyDescent="0.2">
      <c r="A322" s="227">
        <v>216057</v>
      </c>
      <c r="B322" s="227" t="s">
        <v>2668</v>
      </c>
      <c r="C322" s="227" t="s">
        <v>2669</v>
      </c>
      <c r="D322" s="227" t="s">
        <v>271</v>
      </c>
      <c r="E322" s="227" t="s">
        <v>356</v>
      </c>
      <c r="F322" s="228">
        <v>36526</v>
      </c>
      <c r="G322" s="227" t="s">
        <v>2670</v>
      </c>
      <c r="H322" s="227" t="s">
        <v>357</v>
      </c>
      <c r="I322" s="227" t="s">
        <v>427</v>
      </c>
      <c r="N322" s="227">
        <v>239</v>
      </c>
      <c r="O322" s="228">
        <v>44598</v>
      </c>
      <c r="P322" s="227">
        <v>21000</v>
      </c>
      <c r="T322" s="229"/>
    </row>
    <row r="323" spans="1:28" x14ac:dyDescent="0.2">
      <c r="A323" s="227">
        <v>215773</v>
      </c>
      <c r="B323" s="227" t="s">
        <v>1837</v>
      </c>
      <c r="C323" s="227" t="s">
        <v>79</v>
      </c>
      <c r="D323" s="227" t="s">
        <v>2603</v>
      </c>
      <c r="E323" s="227" t="s">
        <v>356</v>
      </c>
      <c r="F323" s="228">
        <v>36175</v>
      </c>
      <c r="G323" s="227" t="s">
        <v>2246</v>
      </c>
      <c r="H323" s="227" t="s">
        <v>357</v>
      </c>
      <c r="I323" s="227" t="s">
        <v>427</v>
      </c>
      <c r="J323" s="227" t="s">
        <v>335</v>
      </c>
      <c r="K323" s="227">
        <v>2017</v>
      </c>
      <c r="L323" s="227" t="s">
        <v>353</v>
      </c>
      <c r="N323" s="227">
        <v>240</v>
      </c>
      <c r="O323" s="228">
        <v>44598</v>
      </c>
      <c r="P323" s="227">
        <v>14000</v>
      </c>
      <c r="T323" s="229"/>
      <c r="Y323" s="227" t="s">
        <v>3908</v>
      </c>
      <c r="Z323" s="227" t="s">
        <v>3909</v>
      </c>
      <c r="AA323" s="227" t="s">
        <v>2993</v>
      </c>
      <c r="AB323" s="227" t="s">
        <v>3910</v>
      </c>
    </row>
    <row r="324" spans="1:28" x14ac:dyDescent="0.2">
      <c r="A324" s="227">
        <v>213554</v>
      </c>
      <c r="B324" s="227" t="s">
        <v>1403</v>
      </c>
      <c r="C324" s="227" t="s">
        <v>131</v>
      </c>
      <c r="D324" s="227" t="s">
        <v>1404</v>
      </c>
      <c r="E324" s="227" t="s">
        <v>356</v>
      </c>
      <c r="F324" s="228">
        <v>35295</v>
      </c>
      <c r="G324" s="227" t="s">
        <v>334</v>
      </c>
      <c r="H324" s="227" t="s">
        <v>357</v>
      </c>
      <c r="I324" s="227" t="s">
        <v>427</v>
      </c>
      <c r="J324" s="227" t="s">
        <v>358</v>
      </c>
      <c r="K324" s="227">
        <v>2016</v>
      </c>
      <c r="L324" s="227" t="s">
        <v>334</v>
      </c>
      <c r="N324" s="227">
        <v>255</v>
      </c>
      <c r="O324" s="228">
        <v>44598</v>
      </c>
      <c r="P324" s="227">
        <v>22000</v>
      </c>
      <c r="T324" s="229"/>
      <c r="Y324" s="227" t="s">
        <v>3342</v>
      </c>
      <c r="Z324" s="227" t="s">
        <v>3131</v>
      </c>
      <c r="AA324" s="227" t="s">
        <v>3343</v>
      </c>
      <c r="AB324" s="227" t="s">
        <v>2823</v>
      </c>
    </row>
    <row r="325" spans="1:28" x14ac:dyDescent="0.2">
      <c r="A325" s="227">
        <v>212647</v>
      </c>
      <c r="B325" s="227" t="s">
        <v>1677</v>
      </c>
      <c r="C325" s="227" t="s">
        <v>142</v>
      </c>
      <c r="D325" s="227" t="s">
        <v>741</v>
      </c>
      <c r="E325" s="227" t="s">
        <v>355</v>
      </c>
      <c r="F325" s="228">
        <v>35431</v>
      </c>
      <c r="G325" s="227" t="s">
        <v>882</v>
      </c>
      <c r="H325" s="227" t="s">
        <v>357</v>
      </c>
      <c r="I325" s="227" t="s">
        <v>427</v>
      </c>
      <c r="N325" s="227">
        <v>256</v>
      </c>
      <c r="O325" s="228">
        <v>44598</v>
      </c>
      <c r="P325" s="227">
        <v>42000</v>
      </c>
      <c r="T325" s="229"/>
    </row>
    <row r="326" spans="1:28" x14ac:dyDescent="0.2">
      <c r="A326" s="227">
        <v>215896</v>
      </c>
      <c r="B326" s="227" t="s">
        <v>1582</v>
      </c>
      <c r="C326" s="227" t="s">
        <v>112</v>
      </c>
      <c r="D326" s="227" t="s">
        <v>2146</v>
      </c>
      <c r="E326" s="227" t="s">
        <v>356</v>
      </c>
      <c r="F326" s="228">
        <v>35021</v>
      </c>
      <c r="G326" s="227" t="s">
        <v>334</v>
      </c>
      <c r="H326" s="227" t="s">
        <v>357</v>
      </c>
      <c r="I326" s="227" t="s">
        <v>427</v>
      </c>
      <c r="J326" s="227" t="s">
        <v>335</v>
      </c>
      <c r="K326" s="227">
        <v>2014</v>
      </c>
      <c r="L326" s="227" t="s">
        <v>334</v>
      </c>
      <c r="N326" s="227">
        <v>273</v>
      </c>
      <c r="O326" s="228">
        <v>44598</v>
      </c>
      <c r="P326" s="227">
        <v>27000</v>
      </c>
      <c r="T326" s="229"/>
      <c r="Y326" s="227" t="s">
        <v>3969</v>
      </c>
      <c r="Z326" s="227" t="s">
        <v>3020</v>
      </c>
      <c r="AA326" s="227" t="s">
        <v>2967</v>
      </c>
      <c r="AB326" s="227" t="s">
        <v>2888</v>
      </c>
    </row>
    <row r="327" spans="1:28" x14ac:dyDescent="0.2">
      <c r="A327" s="227">
        <v>215915</v>
      </c>
      <c r="B327" s="227" t="s">
        <v>1597</v>
      </c>
      <c r="C327" s="227" t="s">
        <v>2129</v>
      </c>
      <c r="D327" s="227" t="s">
        <v>2200</v>
      </c>
      <c r="E327" s="227" t="s">
        <v>356</v>
      </c>
      <c r="F327" s="228">
        <v>35451</v>
      </c>
      <c r="G327" s="227" t="s">
        <v>882</v>
      </c>
      <c r="H327" s="227" t="s">
        <v>357</v>
      </c>
      <c r="I327" s="227" t="s">
        <v>427</v>
      </c>
      <c r="J327" s="227" t="s">
        <v>335</v>
      </c>
      <c r="K327" s="227">
        <v>2014</v>
      </c>
      <c r="L327" s="227" t="s">
        <v>336</v>
      </c>
      <c r="N327" s="227">
        <v>274</v>
      </c>
      <c r="O327" s="228">
        <v>44599</v>
      </c>
      <c r="P327" s="227">
        <v>14000</v>
      </c>
      <c r="T327" s="229"/>
      <c r="Y327" s="227" t="s">
        <v>3980</v>
      </c>
      <c r="Z327" s="227" t="s">
        <v>3981</v>
      </c>
      <c r="AA327" s="227" t="s">
        <v>3060</v>
      </c>
      <c r="AB327" s="227" t="s">
        <v>2820</v>
      </c>
    </row>
    <row r="328" spans="1:28" x14ac:dyDescent="0.2">
      <c r="A328" s="227">
        <v>214498</v>
      </c>
      <c r="B328" s="227" t="s">
        <v>1392</v>
      </c>
      <c r="C328" s="227" t="s">
        <v>94</v>
      </c>
      <c r="D328" s="227" t="s">
        <v>1393</v>
      </c>
      <c r="E328" s="227" t="s">
        <v>356</v>
      </c>
      <c r="F328" s="228">
        <v>31315</v>
      </c>
      <c r="G328" s="227" t="s">
        <v>334</v>
      </c>
      <c r="H328" s="227" t="s">
        <v>357</v>
      </c>
      <c r="I328" s="227" t="s">
        <v>427</v>
      </c>
      <c r="J328" s="227" t="s">
        <v>358</v>
      </c>
      <c r="K328" s="227">
        <v>2010</v>
      </c>
      <c r="L328" s="227" t="s">
        <v>351</v>
      </c>
      <c r="N328" s="227">
        <v>277</v>
      </c>
      <c r="O328" s="228">
        <v>44599</v>
      </c>
      <c r="P328" s="227">
        <v>20000</v>
      </c>
      <c r="T328" s="229"/>
      <c r="Y328" s="227" t="s">
        <v>3508</v>
      </c>
      <c r="Z328" s="227" t="s">
        <v>3509</v>
      </c>
      <c r="AA328" s="227" t="s">
        <v>3086</v>
      </c>
      <c r="AB328" s="227" t="s">
        <v>2823</v>
      </c>
    </row>
    <row r="329" spans="1:28" x14ac:dyDescent="0.2">
      <c r="A329" s="227">
        <v>216028</v>
      </c>
      <c r="B329" s="227" t="s">
        <v>2658</v>
      </c>
      <c r="C329" s="227" t="s">
        <v>92</v>
      </c>
      <c r="D329" s="227" t="s">
        <v>2659</v>
      </c>
      <c r="E329" s="227" t="s">
        <v>355</v>
      </c>
      <c r="F329" s="228">
        <v>35701</v>
      </c>
      <c r="G329" s="227" t="s">
        <v>334</v>
      </c>
      <c r="H329" s="227" t="s">
        <v>357</v>
      </c>
      <c r="I329" s="227" t="s">
        <v>427</v>
      </c>
      <c r="J329" s="227" t="s">
        <v>358</v>
      </c>
      <c r="K329" s="227">
        <v>2015</v>
      </c>
      <c r="L329" s="227" t="s">
        <v>334</v>
      </c>
      <c r="N329" s="227">
        <v>297</v>
      </c>
      <c r="O329" s="228">
        <v>44599</v>
      </c>
      <c r="P329" s="227">
        <v>14000</v>
      </c>
      <c r="T329" s="229"/>
      <c r="Y329" s="227" t="s">
        <v>4041</v>
      </c>
      <c r="Z329" s="227" t="s">
        <v>2997</v>
      </c>
      <c r="AA329" s="227" t="s">
        <v>3657</v>
      </c>
      <c r="AB329" s="227" t="s">
        <v>2823</v>
      </c>
    </row>
    <row r="330" spans="1:28" x14ac:dyDescent="0.2">
      <c r="A330" s="227">
        <v>204837</v>
      </c>
      <c r="B330" s="227" t="s">
        <v>1436</v>
      </c>
      <c r="C330" s="227" t="s">
        <v>739</v>
      </c>
      <c r="D330" s="227" t="s">
        <v>1437</v>
      </c>
      <c r="E330" s="227" t="s">
        <v>356</v>
      </c>
      <c r="F330" s="228">
        <v>29222</v>
      </c>
      <c r="G330" s="227" t="s">
        <v>1438</v>
      </c>
      <c r="H330" s="227" t="s">
        <v>357</v>
      </c>
      <c r="I330" s="227" t="s">
        <v>427</v>
      </c>
      <c r="J330" s="227" t="s">
        <v>358</v>
      </c>
      <c r="K330" s="227">
        <v>1997</v>
      </c>
      <c r="L330" s="227" t="s">
        <v>344</v>
      </c>
      <c r="N330" s="227">
        <v>298</v>
      </c>
      <c r="O330" s="228">
        <v>44599</v>
      </c>
      <c r="P330" s="227">
        <v>29000</v>
      </c>
      <c r="T330" s="229"/>
      <c r="Y330" s="227" t="s">
        <v>2861</v>
      </c>
      <c r="Z330" s="227" t="s">
        <v>2862</v>
      </c>
      <c r="AA330" s="227" t="s">
        <v>2863</v>
      </c>
      <c r="AB330" s="227" t="s">
        <v>2864</v>
      </c>
    </row>
    <row r="331" spans="1:28" x14ac:dyDescent="0.2">
      <c r="A331" s="227">
        <v>213925</v>
      </c>
      <c r="B331" s="227" t="s">
        <v>2377</v>
      </c>
      <c r="C331" s="227" t="s">
        <v>106</v>
      </c>
      <c r="D331" s="227" t="s">
        <v>2378</v>
      </c>
      <c r="E331" s="227" t="s">
        <v>356</v>
      </c>
      <c r="F331" s="228">
        <v>35870</v>
      </c>
      <c r="G331" s="227" t="s">
        <v>334</v>
      </c>
      <c r="H331" s="227" t="s">
        <v>357</v>
      </c>
      <c r="I331" s="227" t="s">
        <v>427</v>
      </c>
      <c r="J331" s="227" t="s">
        <v>358</v>
      </c>
      <c r="K331" s="227">
        <v>2013</v>
      </c>
      <c r="L331" s="227" t="s">
        <v>334</v>
      </c>
      <c r="N331" s="227">
        <v>300</v>
      </c>
      <c r="O331" s="228">
        <v>44600</v>
      </c>
      <c r="P331" s="227">
        <v>14000</v>
      </c>
      <c r="T331" s="229"/>
      <c r="Y331" s="227" t="s">
        <v>3414</v>
      </c>
      <c r="Z331" s="227" t="s">
        <v>2822</v>
      </c>
      <c r="AA331" s="227" t="s">
        <v>3415</v>
      </c>
      <c r="AB331" s="227" t="s">
        <v>2823</v>
      </c>
    </row>
    <row r="332" spans="1:28" x14ac:dyDescent="0.2">
      <c r="A332" s="227">
        <v>212522</v>
      </c>
      <c r="B332" s="227" t="s">
        <v>1884</v>
      </c>
      <c r="C332" s="227" t="s">
        <v>71</v>
      </c>
      <c r="D332" s="227" t="s">
        <v>1885</v>
      </c>
      <c r="E332" s="227" t="s">
        <v>356</v>
      </c>
      <c r="F332" s="228">
        <v>33239</v>
      </c>
      <c r="G332" s="227" t="s">
        <v>2255</v>
      </c>
      <c r="H332" s="227" t="s">
        <v>357</v>
      </c>
      <c r="I332" s="227" t="s">
        <v>427</v>
      </c>
      <c r="J332" s="227" t="s">
        <v>358</v>
      </c>
      <c r="K332" s="227">
        <v>2013</v>
      </c>
      <c r="L332" s="227" t="s">
        <v>342</v>
      </c>
      <c r="N332" s="227">
        <v>312</v>
      </c>
      <c r="O332" s="228">
        <v>44601</v>
      </c>
      <c r="P332" s="227">
        <v>25000</v>
      </c>
      <c r="T332" s="229"/>
      <c r="Y332" s="227" t="s">
        <v>3151</v>
      </c>
      <c r="Z332" s="227" t="s">
        <v>2868</v>
      </c>
      <c r="AA332" s="227" t="s">
        <v>3152</v>
      </c>
      <c r="AB332" s="227" t="s">
        <v>3153</v>
      </c>
    </row>
    <row r="333" spans="1:28" x14ac:dyDescent="0.2">
      <c r="A333" s="227">
        <v>216373</v>
      </c>
      <c r="B333" s="227" t="s">
        <v>2755</v>
      </c>
      <c r="C333" s="227" t="s">
        <v>149</v>
      </c>
      <c r="D333" s="227" t="s">
        <v>2151</v>
      </c>
      <c r="E333" s="227" t="s">
        <v>356</v>
      </c>
      <c r="F333" s="228">
        <v>36161</v>
      </c>
      <c r="G333" s="227" t="s">
        <v>334</v>
      </c>
      <c r="H333" s="227" t="s">
        <v>357</v>
      </c>
      <c r="I333" s="227" t="s">
        <v>427</v>
      </c>
      <c r="J333" s="227" t="s">
        <v>358</v>
      </c>
      <c r="K333" s="227">
        <v>2016</v>
      </c>
      <c r="L333" s="227" t="s">
        <v>334</v>
      </c>
      <c r="N333" s="227">
        <v>319</v>
      </c>
      <c r="O333" s="228">
        <v>44602</v>
      </c>
      <c r="P333" s="227">
        <v>14000</v>
      </c>
      <c r="T333" s="229"/>
      <c r="Y333" s="227" t="s">
        <v>4266</v>
      </c>
      <c r="Z333" s="227" t="s">
        <v>3195</v>
      </c>
      <c r="AA333" s="227" t="s">
        <v>3094</v>
      </c>
      <c r="AB333" s="227" t="s">
        <v>2823</v>
      </c>
    </row>
    <row r="334" spans="1:28" x14ac:dyDescent="0.2">
      <c r="A334" s="227">
        <v>214886</v>
      </c>
      <c r="B334" s="227" t="s">
        <v>1364</v>
      </c>
      <c r="C334" s="227" t="s">
        <v>117</v>
      </c>
      <c r="D334" s="227" t="s">
        <v>392</v>
      </c>
      <c r="E334" s="227" t="s">
        <v>356</v>
      </c>
      <c r="F334" s="228">
        <v>34385</v>
      </c>
      <c r="G334" s="227" t="s">
        <v>824</v>
      </c>
      <c r="H334" s="227" t="s">
        <v>357</v>
      </c>
      <c r="I334" s="227" t="s">
        <v>427</v>
      </c>
      <c r="J334" s="227" t="s">
        <v>335</v>
      </c>
      <c r="K334" s="227">
        <v>2013</v>
      </c>
      <c r="L334" s="227" t="s">
        <v>353</v>
      </c>
      <c r="N334" s="227">
        <v>325</v>
      </c>
      <c r="O334" s="228">
        <v>44602</v>
      </c>
      <c r="P334" s="227">
        <v>34000</v>
      </c>
      <c r="T334" s="229"/>
      <c r="Y334" s="227" t="s">
        <v>3587</v>
      </c>
      <c r="Z334" s="227" t="s">
        <v>2968</v>
      </c>
      <c r="AA334" s="227" t="s">
        <v>3588</v>
      </c>
      <c r="AB334" s="227" t="s">
        <v>3589</v>
      </c>
    </row>
    <row r="335" spans="1:28" x14ac:dyDescent="0.2">
      <c r="A335" s="227">
        <v>214913</v>
      </c>
      <c r="B335" s="227" t="s">
        <v>2473</v>
      </c>
      <c r="C335" s="227" t="s">
        <v>465</v>
      </c>
      <c r="D335" s="227" t="s">
        <v>1940</v>
      </c>
      <c r="E335" s="227" t="s">
        <v>356</v>
      </c>
      <c r="F335" s="228">
        <v>35285</v>
      </c>
      <c r="G335" s="227" t="s">
        <v>334</v>
      </c>
      <c r="H335" s="227" t="s">
        <v>357</v>
      </c>
      <c r="I335" s="227" t="s">
        <v>427</v>
      </c>
      <c r="J335" s="227" t="s">
        <v>358</v>
      </c>
      <c r="K335" s="227">
        <v>2014</v>
      </c>
      <c r="L335" s="227" t="s">
        <v>334</v>
      </c>
      <c r="N335" s="227">
        <v>332</v>
      </c>
      <c r="O335" s="228">
        <v>44605</v>
      </c>
      <c r="P335" s="227">
        <v>23000</v>
      </c>
      <c r="T335" s="229"/>
      <c r="Y335" s="227" t="s">
        <v>3607</v>
      </c>
      <c r="Z335" s="227" t="s">
        <v>3608</v>
      </c>
      <c r="AA335" s="227" t="s">
        <v>2936</v>
      </c>
      <c r="AB335" s="227" t="s">
        <v>2849</v>
      </c>
    </row>
    <row r="336" spans="1:28" x14ac:dyDescent="0.2">
      <c r="A336" s="227">
        <v>213032</v>
      </c>
      <c r="B336" s="227" t="s">
        <v>1614</v>
      </c>
      <c r="C336" s="227" t="s">
        <v>68</v>
      </c>
      <c r="D336" s="227" t="s">
        <v>2285</v>
      </c>
      <c r="E336" s="227" t="s">
        <v>356</v>
      </c>
      <c r="F336" s="228">
        <v>34802</v>
      </c>
      <c r="G336" s="227" t="s">
        <v>884</v>
      </c>
      <c r="H336" s="227" t="s">
        <v>357</v>
      </c>
      <c r="I336" s="227" t="s">
        <v>427</v>
      </c>
      <c r="J336" s="227" t="s">
        <v>335</v>
      </c>
      <c r="K336" s="227">
        <v>2014</v>
      </c>
      <c r="L336" s="227" t="s">
        <v>349</v>
      </c>
      <c r="N336" s="227">
        <v>344</v>
      </c>
      <c r="O336" s="228">
        <v>44606</v>
      </c>
      <c r="P336" s="227">
        <v>20000</v>
      </c>
      <c r="T336" s="229"/>
      <c r="Y336" s="227" t="s">
        <v>3217</v>
      </c>
      <c r="Z336" s="227" t="s">
        <v>2844</v>
      </c>
      <c r="AA336" s="227" t="s">
        <v>3130</v>
      </c>
      <c r="AB336" s="227" t="s">
        <v>2876</v>
      </c>
    </row>
    <row r="337" spans="1:28" x14ac:dyDescent="0.2">
      <c r="A337" s="227">
        <v>215488</v>
      </c>
      <c r="B337" s="227" t="s">
        <v>2544</v>
      </c>
      <c r="C337" s="227" t="s">
        <v>142</v>
      </c>
      <c r="D337" s="227" t="s">
        <v>537</v>
      </c>
      <c r="E337" s="227" t="s">
        <v>355</v>
      </c>
      <c r="F337" s="228">
        <v>34881</v>
      </c>
      <c r="G337" s="227" t="s">
        <v>882</v>
      </c>
      <c r="H337" s="227" t="s">
        <v>357</v>
      </c>
      <c r="I337" s="227" t="s">
        <v>427</v>
      </c>
      <c r="J337" s="227" t="s">
        <v>335</v>
      </c>
      <c r="K337" s="227">
        <v>2014</v>
      </c>
      <c r="L337" s="227" t="s">
        <v>334</v>
      </c>
      <c r="N337" s="227">
        <v>381</v>
      </c>
      <c r="O337" s="228">
        <v>44608</v>
      </c>
      <c r="P337" s="227">
        <v>18000</v>
      </c>
      <c r="T337" s="229"/>
      <c r="Y337" s="227" t="s">
        <v>3771</v>
      </c>
      <c r="Z337" s="227" t="s">
        <v>3207</v>
      </c>
      <c r="AA337" s="227" t="s">
        <v>2832</v>
      </c>
      <c r="AB337" s="227" t="s">
        <v>2823</v>
      </c>
    </row>
    <row r="338" spans="1:28" x14ac:dyDescent="0.2">
      <c r="A338" s="227">
        <v>214596</v>
      </c>
      <c r="B338" s="227" t="s">
        <v>1740</v>
      </c>
      <c r="C338" s="227" t="s">
        <v>167</v>
      </c>
      <c r="D338" s="227" t="s">
        <v>2441</v>
      </c>
      <c r="E338" s="227" t="s">
        <v>356</v>
      </c>
      <c r="F338" s="228">
        <v>36545</v>
      </c>
      <c r="G338" s="227" t="s">
        <v>882</v>
      </c>
      <c r="H338" s="227" t="s">
        <v>357</v>
      </c>
      <c r="I338" s="227" t="s">
        <v>427</v>
      </c>
      <c r="J338" s="227" t="s">
        <v>358</v>
      </c>
      <c r="K338" s="227">
        <v>2018</v>
      </c>
      <c r="L338" s="227" t="s">
        <v>336</v>
      </c>
      <c r="N338" s="227">
        <v>397</v>
      </c>
      <c r="O338" s="228">
        <v>44609</v>
      </c>
      <c r="P338" s="227">
        <v>18000</v>
      </c>
      <c r="T338" s="229"/>
      <c r="Y338" s="227" t="s">
        <v>3526</v>
      </c>
      <c r="Z338" s="227" t="s">
        <v>3527</v>
      </c>
      <c r="AA338" s="227" t="s">
        <v>2905</v>
      </c>
      <c r="AB338" s="227" t="s">
        <v>2823</v>
      </c>
    </row>
    <row r="339" spans="1:28" x14ac:dyDescent="0.2">
      <c r="A339" s="227">
        <v>216184</v>
      </c>
      <c r="B339" s="227" t="s">
        <v>2111</v>
      </c>
      <c r="C339" s="227" t="s">
        <v>2698</v>
      </c>
      <c r="D339" s="227" t="s">
        <v>2699</v>
      </c>
      <c r="E339" s="227" t="s">
        <v>356</v>
      </c>
      <c r="F339" s="228">
        <v>35461</v>
      </c>
      <c r="G339" s="227" t="s">
        <v>2700</v>
      </c>
      <c r="H339" s="227" t="s">
        <v>357</v>
      </c>
      <c r="I339" s="227" t="s">
        <v>427</v>
      </c>
      <c r="J339" s="227" t="s">
        <v>335</v>
      </c>
      <c r="K339" s="227">
        <v>2014</v>
      </c>
      <c r="L339" s="227" t="s">
        <v>352</v>
      </c>
      <c r="N339" s="227">
        <v>174</v>
      </c>
      <c r="O339" s="228">
        <v>44612</v>
      </c>
      <c r="P339" s="227">
        <v>14000</v>
      </c>
      <c r="T339" s="229"/>
      <c r="Y339" s="227" t="s">
        <v>4105</v>
      </c>
      <c r="Z339" s="227" t="s">
        <v>4106</v>
      </c>
      <c r="AA339" s="227" t="s">
        <v>4107</v>
      </c>
      <c r="AB339" s="227" t="s">
        <v>4108</v>
      </c>
    </row>
    <row r="340" spans="1:28" x14ac:dyDescent="0.2">
      <c r="A340" s="227">
        <v>214100</v>
      </c>
      <c r="B340" s="227" t="s">
        <v>1893</v>
      </c>
      <c r="C340" s="227" t="s">
        <v>164</v>
      </c>
      <c r="D340" s="227" t="s">
        <v>2233</v>
      </c>
      <c r="E340" s="227" t="s">
        <v>356</v>
      </c>
      <c r="F340" s="228">
        <v>32887</v>
      </c>
      <c r="G340" s="227" t="s">
        <v>882</v>
      </c>
      <c r="H340" s="227" t="s">
        <v>357</v>
      </c>
      <c r="I340" s="227" t="s">
        <v>427</v>
      </c>
      <c r="J340" s="227" t="s">
        <v>358</v>
      </c>
      <c r="K340" s="227">
        <v>2016</v>
      </c>
      <c r="L340" s="227" t="s">
        <v>334</v>
      </c>
      <c r="N340" s="227">
        <v>210</v>
      </c>
      <c r="O340" s="228">
        <v>44614</v>
      </c>
      <c r="P340" s="227">
        <v>22000</v>
      </c>
      <c r="T340" s="229"/>
      <c r="Y340" s="227" t="s">
        <v>3436</v>
      </c>
      <c r="Z340" s="227" t="s">
        <v>3437</v>
      </c>
      <c r="AA340" s="227" t="s">
        <v>3351</v>
      </c>
      <c r="AB340" s="227" t="s">
        <v>2849</v>
      </c>
    </row>
    <row r="341" spans="1:28" x14ac:dyDescent="0.2">
      <c r="A341" s="227">
        <v>216564</v>
      </c>
      <c r="B341" s="227" t="s">
        <v>1965</v>
      </c>
      <c r="C341" s="227" t="s">
        <v>127</v>
      </c>
      <c r="D341" s="227" t="s">
        <v>2802</v>
      </c>
      <c r="E341" s="227" t="s">
        <v>356</v>
      </c>
      <c r="F341" s="228">
        <v>30174</v>
      </c>
      <c r="G341" s="227" t="s">
        <v>882</v>
      </c>
      <c r="H341" s="227" t="s">
        <v>357</v>
      </c>
      <c r="I341" s="227" t="s">
        <v>427</v>
      </c>
      <c r="J341" s="227" t="s">
        <v>358</v>
      </c>
      <c r="K341" s="227">
        <v>2000</v>
      </c>
      <c r="L341" s="227" t="s">
        <v>334</v>
      </c>
      <c r="N341" s="227">
        <v>434</v>
      </c>
      <c r="O341" s="228">
        <v>44614</v>
      </c>
      <c r="P341" s="227">
        <v>14000</v>
      </c>
      <c r="T341" s="229"/>
      <c r="Y341" s="227" t="s">
        <v>4383</v>
      </c>
      <c r="Z341" s="227" t="s">
        <v>3103</v>
      </c>
      <c r="AA341" s="227" t="s">
        <v>4384</v>
      </c>
      <c r="AB341" s="227" t="s">
        <v>2823</v>
      </c>
    </row>
    <row r="342" spans="1:28" x14ac:dyDescent="0.2">
      <c r="A342" s="227">
        <v>216189</v>
      </c>
      <c r="B342" s="227" t="s">
        <v>1949</v>
      </c>
      <c r="C342" s="227" t="s">
        <v>453</v>
      </c>
      <c r="D342" s="227" t="s">
        <v>2703</v>
      </c>
      <c r="E342" s="227" t="s">
        <v>355</v>
      </c>
      <c r="F342" s="228">
        <v>36526</v>
      </c>
      <c r="G342" s="227" t="s">
        <v>2704</v>
      </c>
      <c r="H342" s="227" t="s">
        <v>357</v>
      </c>
      <c r="I342" s="227" t="s">
        <v>427</v>
      </c>
      <c r="J342" s="227" t="s">
        <v>358</v>
      </c>
      <c r="K342" s="227">
        <v>2017</v>
      </c>
      <c r="L342" s="227" t="s">
        <v>350</v>
      </c>
      <c r="N342" s="227">
        <v>443</v>
      </c>
      <c r="O342" s="228">
        <v>44616</v>
      </c>
      <c r="P342" s="227">
        <v>18000</v>
      </c>
      <c r="T342" s="229"/>
      <c r="Y342" s="227" t="s">
        <v>4114</v>
      </c>
      <c r="Z342" s="227" t="s">
        <v>4115</v>
      </c>
      <c r="AA342" s="227" t="s">
        <v>3657</v>
      </c>
      <c r="AB342" s="227" t="s">
        <v>4116</v>
      </c>
    </row>
    <row r="343" spans="1:28" x14ac:dyDescent="0.2">
      <c r="A343" s="227">
        <v>214468</v>
      </c>
      <c r="B343" s="227" t="s">
        <v>1514</v>
      </c>
      <c r="C343" s="227" t="s">
        <v>134</v>
      </c>
      <c r="D343" s="227" t="s">
        <v>2428</v>
      </c>
      <c r="E343" s="227" t="s">
        <v>356</v>
      </c>
      <c r="F343" s="228">
        <v>33632</v>
      </c>
      <c r="G343" s="227" t="s">
        <v>882</v>
      </c>
      <c r="H343" s="227" t="s">
        <v>357</v>
      </c>
      <c r="I343" s="227" t="s">
        <v>427</v>
      </c>
      <c r="J343" s="227" t="s">
        <v>358</v>
      </c>
      <c r="K343" s="227">
        <v>2009</v>
      </c>
      <c r="L343" s="227" t="s">
        <v>334</v>
      </c>
      <c r="N343" s="227">
        <v>449</v>
      </c>
      <c r="O343" s="228">
        <v>44616</v>
      </c>
      <c r="P343" s="227">
        <v>14000</v>
      </c>
      <c r="T343" s="229"/>
      <c r="Y343" s="227" t="s">
        <v>3498</v>
      </c>
      <c r="Z343" s="227" t="s">
        <v>3499</v>
      </c>
      <c r="AA343" s="227" t="s">
        <v>3500</v>
      </c>
      <c r="AB343" s="227" t="s">
        <v>2838</v>
      </c>
    </row>
    <row r="344" spans="1:28" x14ac:dyDescent="0.2">
      <c r="A344" s="227">
        <v>212941</v>
      </c>
      <c r="B344" s="227" t="s">
        <v>2055</v>
      </c>
      <c r="C344" s="227" t="s">
        <v>475</v>
      </c>
      <c r="D344" s="227" t="s">
        <v>252</v>
      </c>
      <c r="E344" s="227" t="s">
        <v>356</v>
      </c>
      <c r="F344" s="228">
        <v>35614</v>
      </c>
      <c r="G344" s="227" t="s">
        <v>334</v>
      </c>
      <c r="H344" s="227" t="s">
        <v>357</v>
      </c>
      <c r="I344" s="227" t="s">
        <v>427</v>
      </c>
      <c r="J344" s="227" t="s">
        <v>335</v>
      </c>
      <c r="K344" s="227">
        <v>2016</v>
      </c>
      <c r="L344" s="227" t="s">
        <v>336</v>
      </c>
      <c r="N344" s="227">
        <v>458</v>
      </c>
      <c r="O344" s="228">
        <v>44616</v>
      </c>
      <c r="P344" s="227">
        <v>14000</v>
      </c>
      <c r="T344" s="229"/>
      <c r="Y344" s="227" t="s">
        <v>3208</v>
      </c>
      <c r="Z344" s="227" t="s">
        <v>3209</v>
      </c>
      <c r="AA344" s="227" t="s">
        <v>2900</v>
      </c>
      <c r="AB344" s="227" t="s">
        <v>2849</v>
      </c>
    </row>
    <row r="345" spans="1:28" x14ac:dyDescent="0.2">
      <c r="A345" s="227">
        <v>216112</v>
      </c>
      <c r="B345" s="227" t="s">
        <v>2687</v>
      </c>
      <c r="C345" s="227" t="s">
        <v>106</v>
      </c>
      <c r="D345" s="227" t="s">
        <v>1076</v>
      </c>
      <c r="E345" s="227" t="s">
        <v>356</v>
      </c>
      <c r="F345" s="228">
        <v>35716</v>
      </c>
      <c r="G345" s="227" t="s">
        <v>334</v>
      </c>
      <c r="H345" s="227" t="s">
        <v>357</v>
      </c>
      <c r="I345" s="227" t="s">
        <v>427</v>
      </c>
      <c r="J345" s="227" t="s">
        <v>358</v>
      </c>
      <c r="K345" s="227">
        <v>2014</v>
      </c>
      <c r="L345" s="227" t="s">
        <v>336</v>
      </c>
      <c r="N345" s="227">
        <v>465</v>
      </c>
      <c r="O345" s="228">
        <v>44620</v>
      </c>
      <c r="P345" s="227">
        <v>14000</v>
      </c>
      <c r="T345" s="229"/>
      <c r="Y345" s="227" t="s">
        <v>4078</v>
      </c>
      <c r="Z345" s="227" t="s">
        <v>2822</v>
      </c>
      <c r="AA345" s="227" t="s">
        <v>4079</v>
      </c>
      <c r="AB345" s="227" t="s">
        <v>2820</v>
      </c>
    </row>
    <row r="346" spans="1:28" x14ac:dyDescent="0.2">
      <c r="A346" s="227">
        <v>213579</v>
      </c>
      <c r="B346" s="227" t="s">
        <v>1716</v>
      </c>
      <c r="C346" s="227" t="s">
        <v>145</v>
      </c>
      <c r="D346" s="227" t="s">
        <v>2351</v>
      </c>
      <c r="E346" s="227" t="s">
        <v>356</v>
      </c>
      <c r="F346" s="228">
        <v>34658</v>
      </c>
      <c r="G346" s="227" t="s">
        <v>882</v>
      </c>
      <c r="H346" s="227" t="s">
        <v>357</v>
      </c>
      <c r="I346" s="227" t="s">
        <v>427</v>
      </c>
      <c r="J346" s="227" t="s">
        <v>358</v>
      </c>
      <c r="K346" s="227">
        <v>2013</v>
      </c>
      <c r="L346" s="227" t="s">
        <v>334</v>
      </c>
      <c r="N346" s="227">
        <v>456</v>
      </c>
      <c r="O346" s="228">
        <v>44616</v>
      </c>
      <c r="P346" s="227">
        <v>20000</v>
      </c>
      <c r="T346" s="229"/>
      <c r="Y346" s="227" t="s">
        <v>3352</v>
      </c>
      <c r="Z346" s="227" t="s">
        <v>2996</v>
      </c>
      <c r="AA346" s="227" t="s">
        <v>3353</v>
      </c>
      <c r="AB346" s="227" t="s">
        <v>2823</v>
      </c>
    </row>
    <row r="347" spans="1:28" x14ac:dyDescent="0.2">
      <c r="A347" s="227">
        <v>216517</v>
      </c>
      <c r="B347" s="227" t="s">
        <v>1961</v>
      </c>
      <c r="C347" s="227" t="s">
        <v>73</v>
      </c>
      <c r="D347" s="227" t="s">
        <v>2789</v>
      </c>
      <c r="E347" s="227" t="s">
        <v>356</v>
      </c>
      <c r="F347" s="228">
        <v>23023</v>
      </c>
      <c r="G347" s="227" t="s">
        <v>2790</v>
      </c>
      <c r="H347" s="227" t="s">
        <v>357</v>
      </c>
      <c r="I347" s="227" t="s">
        <v>427</v>
      </c>
      <c r="J347" s="227" t="s">
        <v>335</v>
      </c>
      <c r="K347" s="227">
        <v>1981</v>
      </c>
      <c r="L347" s="227" t="s">
        <v>334</v>
      </c>
      <c r="T347" s="229"/>
      <c r="Y347" s="227" t="s">
        <v>4339</v>
      </c>
      <c r="Z347" s="227" t="s">
        <v>3029</v>
      </c>
      <c r="AA347" s="227" t="s">
        <v>3025</v>
      </c>
      <c r="AB347" s="227" t="s">
        <v>2964</v>
      </c>
    </row>
    <row r="348" spans="1:28" x14ac:dyDescent="0.2">
      <c r="A348" s="227">
        <v>214555</v>
      </c>
      <c r="B348" s="227" t="s">
        <v>1710</v>
      </c>
      <c r="C348" s="227" t="s">
        <v>1711</v>
      </c>
      <c r="D348" s="227" t="s">
        <v>481</v>
      </c>
      <c r="E348" s="227" t="s">
        <v>356</v>
      </c>
      <c r="F348" s="228">
        <v>24840</v>
      </c>
      <c r="G348" s="227" t="s">
        <v>882</v>
      </c>
      <c r="H348" s="227" t="s">
        <v>357</v>
      </c>
      <c r="I348" s="227" t="s">
        <v>427</v>
      </c>
      <c r="J348" s="227" t="s">
        <v>358</v>
      </c>
      <c r="K348" s="227">
        <v>2017</v>
      </c>
      <c r="L348" s="227" t="s">
        <v>334</v>
      </c>
      <c r="T348" s="229"/>
      <c r="Y348" s="227" t="s">
        <v>3522</v>
      </c>
      <c r="Z348" s="227" t="s">
        <v>3523</v>
      </c>
      <c r="AA348" s="227" t="s">
        <v>3025</v>
      </c>
      <c r="AB348" s="227" t="s">
        <v>2823</v>
      </c>
    </row>
    <row r="349" spans="1:28" x14ac:dyDescent="0.2">
      <c r="A349" s="227">
        <v>214813</v>
      </c>
      <c r="B349" s="227" t="s">
        <v>1555</v>
      </c>
      <c r="C349" s="227" t="s">
        <v>79</v>
      </c>
      <c r="D349" s="227" t="s">
        <v>2461</v>
      </c>
      <c r="E349" s="227" t="s">
        <v>355</v>
      </c>
      <c r="F349" s="228">
        <v>25313</v>
      </c>
      <c r="G349" s="227" t="s">
        <v>990</v>
      </c>
      <c r="H349" s="227" t="s">
        <v>364</v>
      </c>
      <c r="I349" s="227" t="s">
        <v>427</v>
      </c>
      <c r="T349" s="229"/>
    </row>
    <row r="350" spans="1:28" x14ac:dyDescent="0.2">
      <c r="A350" s="227">
        <v>215451</v>
      </c>
      <c r="B350" s="227" t="s">
        <v>2538</v>
      </c>
      <c r="C350" s="227" t="s">
        <v>76</v>
      </c>
      <c r="D350" s="227" t="s">
        <v>2539</v>
      </c>
      <c r="E350" s="227" t="s">
        <v>355</v>
      </c>
      <c r="F350" s="228">
        <v>25436</v>
      </c>
      <c r="G350" s="227" t="s">
        <v>2540</v>
      </c>
      <c r="H350" s="227" t="s">
        <v>357</v>
      </c>
      <c r="I350" s="227" t="s">
        <v>427</v>
      </c>
      <c r="J350" s="227" t="s">
        <v>335</v>
      </c>
      <c r="K350" s="227">
        <v>1989</v>
      </c>
      <c r="L350" s="227" t="s">
        <v>351</v>
      </c>
      <c r="T350" s="229"/>
      <c r="Y350" s="227" t="s">
        <v>3765</v>
      </c>
      <c r="Z350" s="227" t="s">
        <v>3766</v>
      </c>
      <c r="AA350" s="227" t="s">
        <v>2852</v>
      </c>
      <c r="AB350" s="227" t="s">
        <v>2865</v>
      </c>
    </row>
    <row r="351" spans="1:28" x14ac:dyDescent="0.2">
      <c r="A351" s="227">
        <v>216520</v>
      </c>
      <c r="B351" s="227" t="s">
        <v>1962</v>
      </c>
      <c r="C351" s="227" t="s">
        <v>560</v>
      </c>
      <c r="D351" s="227" t="s">
        <v>2615</v>
      </c>
      <c r="E351" s="227" t="s">
        <v>355</v>
      </c>
      <c r="F351" s="228">
        <v>25943</v>
      </c>
      <c r="G351" s="227" t="s">
        <v>2791</v>
      </c>
      <c r="H351" s="227" t="s">
        <v>357</v>
      </c>
      <c r="I351" s="227" t="s">
        <v>427</v>
      </c>
      <c r="T351" s="229"/>
    </row>
    <row r="352" spans="1:28" x14ac:dyDescent="0.2">
      <c r="A352" s="227">
        <v>215950</v>
      </c>
      <c r="B352" s="227" t="s">
        <v>1518</v>
      </c>
      <c r="C352" s="227" t="s">
        <v>872</v>
      </c>
      <c r="D352" s="227" t="s">
        <v>2645</v>
      </c>
      <c r="E352" s="227" t="s">
        <v>356</v>
      </c>
      <c r="F352" s="228">
        <v>26099</v>
      </c>
      <c r="G352" s="227" t="s">
        <v>2646</v>
      </c>
      <c r="H352" s="227" t="s">
        <v>357</v>
      </c>
      <c r="I352" s="227" t="s">
        <v>427</v>
      </c>
      <c r="J352" s="227" t="s">
        <v>358</v>
      </c>
      <c r="K352" s="227">
        <v>2009</v>
      </c>
      <c r="L352" s="227" t="s">
        <v>349</v>
      </c>
      <c r="T352" s="229"/>
      <c r="Y352" s="227" t="s">
        <v>4008</v>
      </c>
      <c r="Z352" s="227" t="s">
        <v>4009</v>
      </c>
      <c r="AA352" s="227" t="s">
        <v>4010</v>
      </c>
      <c r="AB352" s="227" t="s">
        <v>4011</v>
      </c>
    </row>
    <row r="353" spans="1:28" x14ac:dyDescent="0.2">
      <c r="A353" s="227">
        <v>215960</v>
      </c>
      <c r="B353" s="227" t="s">
        <v>1496</v>
      </c>
      <c r="C353" s="227" t="s">
        <v>127</v>
      </c>
      <c r="D353" s="227" t="s">
        <v>2153</v>
      </c>
      <c r="E353" s="227" t="s">
        <v>356</v>
      </c>
      <c r="F353" s="228">
        <v>26608</v>
      </c>
      <c r="G353" s="227" t="s">
        <v>1006</v>
      </c>
      <c r="H353" s="227" t="s">
        <v>357</v>
      </c>
      <c r="I353" s="227" t="s">
        <v>427</v>
      </c>
      <c r="Q353" s="227">
        <v>2000</v>
      </c>
      <c r="T353" s="229"/>
      <c r="W353" s="227" t="s">
        <v>2809</v>
      </c>
    </row>
    <row r="354" spans="1:28" x14ac:dyDescent="0.2">
      <c r="A354" s="227">
        <v>215286</v>
      </c>
      <c r="B354" s="227" t="s">
        <v>1459</v>
      </c>
      <c r="C354" s="227" t="s">
        <v>1460</v>
      </c>
      <c r="D354" s="227" t="s">
        <v>1461</v>
      </c>
      <c r="E354" s="227" t="s">
        <v>355</v>
      </c>
      <c r="F354" s="228">
        <v>27031</v>
      </c>
      <c r="G354" s="227" t="s">
        <v>1462</v>
      </c>
      <c r="H354" s="227" t="s">
        <v>357</v>
      </c>
      <c r="I354" s="227" t="s">
        <v>427</v>
      </c>
      <c r="Q354" s="227">
        <v>2000</v>
      </c>
      <c r="T354" s="229"/>
      <c r="V354" s="227" t="s">
        <v>679</v>
      </c>
      <c r="W354" s="227" t="s">
        <v>2809</v>
      </c>
    </row>
    <row r="355" spans="1:28" x14ac:dyDescent="0.2">
      <c r="A355" s="227">
        <v>211793</v>
      </c>
      <c r="B355" s="227" t="s">
        <v>1502</v>
      </c>
      <c r="C355" s="227" t="s">
        <v>739</v>
      </c>
      <c r="D355" s="227" t="s">
        <v>2201</v>
      </c>
      <c r="E355" s="227" t="s">
        <v>355</v>
      </c>
      <c r="F355" s="228">
        <v>27865</v>
      </c>
      <c r="G355" s="227" t="s">
        <v>2202</v>
      </c>
      <c r="H355" s="227" t="s">
        <v>357</v>
      </c>
      <c r="I355" s="227" t="s">
        <v>427</v>
      </c>
      <c r="J355" s="227" t="s">
        <v>335</v>
      </c>
      <c r="K355" s="227">
        <v>2009</v>
      </c>
      <c r="L355" s="227" t="s">
        <v>349</v>
      </c>
      <c r="T355" s="229"/>
      <c r="Y355" s="227" t="s">
        <v>3061</v>
      </c>
      <c r="Z355" s="227" t="s">
        <v>3062</v>
      </c>
      <c r="AA355" s="227" t="s">
        <v>3063</v>
      </c>
      <c r="AB355" s="227" t="s">
        <v>3064</v>
      </c>
    </row>
    <row r="356" spans="1:28" x14ac:dyDescent="0.2">
      <c r="A356" s="227">
        <v>211400</v>
      </c>
      <c r="B356" s="227" t="s">
        <v>1938</v>
      </c>
      <c r="C356" s="227" t="s">
        <v>93</v>
      </c>
      <c r="D356" s="227" t="s">
        <v>857</v>
      </c>
      <c r="E356" s="227" t="s">
        <v>355</v>
      </c>
      <c r="F356" s="228">
        <v>28015</v>
      </c>
      <c r="G356" s="227" t="s">
        <v>1939</v>
      </c>
      <c r="H356" s="227" t="s">
        <v>357</v>
      </c>
      <c r="I356" s="227" t="s">
        <v>427</v>
      </c>
      <c r="J356" s="227" t="s">
        <v>358</v>
      </c>
      <c r="K356" s="227">
        <v>2014</v>
      </c>
      <c r="L356" s="227" t="s">
        <v>342</v>
      </c>
      <c r="T356" s="229"/>
      <c r="Y356" s="227" t="s">
        <v>3010</v>
      </c>
      <c r="Z356" s="227" t="s">
        <v>3011</v>
      </c>
      <c r="AA356" s="227" t="s">
        <v>3012</v>
      </c>
      <c r="AB356" s="227" t="s">
        <v>2820</v>
      </c>
    </row>
    <row r="357" spans="1:28" x14ac:dyDescent="0.2">
      <c r="A357" s="227">
        <v>210430</v>
      </c>
      <c r="B357" s="227" t="s">
        <v>1930</v>
      </c>
      <c r="C357" s="227" t="s">
        <v>1931</v>
      </c>
      <c r="D357" s="227" t="s">
        <v>267</v>
      </c>
      <c r="E357" s="227" t="s">
        <v>356</v>
      </c>
      <c r="F357" s="228">
        <v>28429</v>
      </c>
      <c r="G357" s="227" t="s">
        <v>585</v>
      </c>
      <c r="H357" s="227" t="s">
        <v>357</v>
      </c>
      <c r="I357" s="227" t="s">
        <v>427</v>
      </c>
      <c r="J357" s="227" t="s">
        <v>358</v>
      </c>
      <c r="K357" s="227">
        <v>2002</v>
      </c>
      <c r="L357" s="227" t="s">
        <v>334</v>
      </c>
      <c r="T357" s="229"/>
      <c r="Y357" s="227" t="s">
        <v>2940</v>
      </c>
      <c r="Z357" s="227" t="s">
        <v>2871</v>
      </c>
      <c r="AA357" s="227" t="s">
        <v>2941</v>
      </c>
      <c r="AB357" s="227" t="s">
        <v>2867</v>
      </c>
    </row>
    <row r="358" spans="1:28" x14ac:dyDescent="0.2">
      <c r="A358" s="227">
        <v>215796</v>
      </c>
      <c r="B358" s="227" t="s">
        <v>2608</v>
      </c>
      <c r="C358" s="227" t="s">
        <v>1509</v>
      </c>
      <c r="D358" s="227" t="s">
        <v>2146</v>
      </c>
      <c r="E358" s="227" t="s">
        <v>356</v>
      </c>
      <c r="F358" s="228">
        <v>28499</v>
      </c>
      <c r="G358" s="227" t="s">
        <v>334</v>
      </c>
      <c r="H358" s="227" t="s">
        <v>365</v>
      </c>
      <c r="I358" s="227" t="s">
        <v>427</v>
      </c>
      <c r="J358" s="227" t="s">
        <v>358</v>
      </c>
      <c r="K358" s="227">
        <v>2008</v>
      </c>
      <c r="L358" s="227" t="s">
        <v>334</v>
      </c>
      <c r="T358" s="229"/>
      <c r="Y358" s="227" t="s">
        <v>3917</v>
      </c>
      <c r="Z358" s="227" t="s">
        <v>3918</v>
      </c>
      <c r="AA358" s="227" t="s">
        <v>2967</v>
      </c>
      <c r="AB358" s="227" t="s">
        <v>2823</v>
      </c>
    </row>
    <row r="359" spans="1:28" x14ac:dyDescent="0.2">
      <c r="A359" s="227">
        <v>216297</v>
      </c>
      <c r="B359" s="227" t="s">
        <v>2018</v>
      </c>
      <c r="C359" s="227" t="s">
        <v>65</v>
      </c>
      <c r="D359" s="227" t="s">
        <v>2734</v>
      </c>
      <c r="E359" s="227" t="s">
        <v>355</v>
      </c>
      <c r="F359" s="228">
        <v>28552</v>
      </c>
      <c r="G359" s="227" t="s">
        <v>882</v>
      </c>
      <c r="H359" s="227" t="s">
        <v>357</v>
      </c>
      <c r="I359" s="227" t="s">
        <v>427</v>
      </c>
      <c r="J359" s="227" t="s">
        <v>358</v>
      </c>
      <c r="K359" s="227">
        <v>2013</v>
      </c>
      <c r="L359" s="227" t="s">
        <v>342</v>
      </c>
      <c r="T359" s="229"/>
      <c r="Y359" s="227" t="s">
        <v>4197</v>
      </c>
      <c r="Z359" s="227" t="s">
        <v>2830</v>
      </c>
      <c r="AA359" s="227" t="s">
        <v>3555</v>
      </c>
      <c r="AB359" s="227" t="s">
        <v>2823</v>
      </c>
    </row>
    <row r="360" spans="1:28" x14ac:dyDescent="0.2">
      <c r="A360" s="227">
        <v>214910</v>
      </c>
      <c r="B360" s="227" t="s">
        <v>1497</v>
      </c>
      <c r="C360" s="227" t="s">
        <v>1498</v>
      </c>
      <c r="D360" s="227" t="s">
        <v>537</v>
      </c>
      <c r="E360" s="227" t="s">
        <v>356</v>
      </c>
      <c r="F360" s="228">
        <v>28578</v>
      </c>
      <c r="G360" s="227" t="s">
        <v>882</v>
      </c>
      <c r="H360" s="227" t="s">
        <v>357</v>
      </c>
      <c r="I360" s="227" t="s">
        <v>427</v>
      </c>
      <c r="J360" s="227" t="s">
        <v>358</v>
      </c>
      <c r="K360" s="227">
        <v>2000</v>
      </c>
      <c r="L360" s="227" t="s">
        <v>334</v>
      </c>
      <c r="T360" s="229"/>
      <c r="Y360" s="227" t="s">
        <v>3605</v>
      </c>
      <c r="Z360" s="227" t="s">
        <v>3606</v>
      </c>
      <c r="AA360" s="227" t="s">
        <v>3259</v>
      </c>
      <c r="AB360" s="227" t="s">
        <v>2867</v>
      </c>
    </row>
    <row r="361" spans="1:28" x14ac:dyDescent="0.2">
      <c r="A361" s="227">
        <v>214814</v>
      </c>
      <c r="B361" s="227" t="s">
        <v>2037</v>
      </c>
      <c r="C361" s="227" t="s">
        <v>71</v>
      </c>
      <c r="D361" s="227" t="s">
        <v>215</v>
      </c>
      <c r="E361" s="227" t="s">
        <v>355</v>
      </c>
      <c r="F361" s="228">
        <v>28856</v>
      </c>
      <c r="G361" s="227" t="s">
        <v>616</v>
      </c>
      <c r="H361" s="227" t="s">
        <v>357</v>
      </c>
      <c r="I361" s="227" t="s">
        <v>427</v>
      </c>
      <c r="J361" s="227" t="s">
        <v>358</v>
      </c>
      <c r="K361" s="227">
        <v>2014</v>
      </c>
      <c r="L361" s="227" t="s">
        <v>351</v>
      </c>
      <c r="T361" s="229"/>
      <c r="Y361" s="227" t="s">
        <v>3568</v>
      </c>
      <c r="Z361" s="227" t="s">
        <v>2868</v>
      </c>
      <c r="AA361" s="227" t="s">
        <v>2866</v>
      </c>
      <c r="AB361" s="227" t="s">
        <v>3569</v>
      </c>
    </row>
    <row r="362" spans="1:28" x14ac:dyDescent="0.2">
      <c r="A362" s="227">
        <v>210624</v>
      </c>
      <c r="B362" s="227" t="s">
        <v>1622</v>
      </c>
      <c r="C362" s="227" t="s">
        <v>71</v>
      </c>
      <c r="D362" s="227" t="s">
        <v>2166</v>
      </c>
      <c r="E362" s="227" t="s">
        <v>355</v>
      </c>
      <c r="F362" s="228">
        <v>29087</v>
      </c>
      <c r="G362" s="227" t="s">
        <v>2141</v>
      </c>
      <c r="H362" s="227" t="s">
        <v>357</v>
      </c>
      <c r="I362" s="227" t="s">
        <v>427</v>
      </c>
      <c r="J362" s="227" t="s">
        <v>358</v>
      </c>
      <c r="K362" s="227">
        <v>2013</v>
      </c>
      <c r="L362" s="227" t="s">
        <v>350</v>
      </c>
      <c r="T362" s="229"/>
      <c r="Y362" s="227" t="s">
        <v>2955</v>
      </c>
      <c r="Z362" s="227" t="s">
        <v>2868</v>
      </c>
      <c r="AA362" s="227" t="s">
        <v>2842</v>
      </c>
      <c r="AB362" s="227" t="s">
        <v>2849</v>
      </c>
    </row>
    <row r="363" spans="1:28" x14ac:dyDescent="0.2">
      <c r="A363" s="227">
        <v>213516</v>
      </c>
      <c r="B363" s="227" t="s">
        <v>1863</v>
      </c>
      <c r="C363" s="227" t="s">
        <v>477</v>
      </c>
      <c r="D363" s="227" t="s">
        <v>2340</v>
      </c>
      <c r="E363" s="227" t="s">
        <v>355</v>
      </c>
      <c r="F363" s="228">
        <v>29172</v>
      </c>
      <c r="G363" s="227" t="s">
        <v>957</v>
      </c>
      <c r="H363" s="227" t="s">
        <v>357</v>
      </c>
      <c r="I363" s="227" t="s">
        <v>427</v>
      </c>
      <c r="J363" s="227" t="s">
        <v>358</v>
      </c>
      <c r="K363" s="227">
        <v>2013</v>
      </c>
      <c r="L363" s="227" t="s">
        <v>336</v>
      </c>
      <c r="T363" s="229"/>
      <c r="Y363" s="227" t="s">
        <v>3330</v>
      </c>
      <c r="Z363" s="227" t="s">
        <v>3331</v>
      </c>
      <c r="AA363" s="227" t="s">
        <v>3332</v>
      </c>
      <c r="AB363" s="227" t="s">
        <v>2867</v>
      </c>
    </row>
    <row r="364" spans="1:28" x14ac:dyDescent="0.2">
      <c r="A364" s="227">
        <v>216532</v>
      </c>
      <c r="B364" s="227" t="s">
        <v>1963</v>
      </c>
      <c r="C364" s="227" t="s">
        <v>1964</v>
      </c>
      <c r="D364" s="227" t="s">
        <v>2306</v>
      </c>
      <c r="E364" s="227" t="s">
        <v>356</v>
      </c>
      <c r="F364" s="228">
        <v>29305</v>
      </c>
      <c r="G364" s="227" t="s">
        <v>882</v>
      </c>
      <c r="H364" s="227" t="s">
        <v>357</v>
      </c>
      <c r="I364" s="227" t="s">
        <v>427</v>
      </c>
      <c r="J364" s="227" t="s">
        <v>335</v>
      </c>
      <c r="K364" s="227">
        <v>1998</v>
      </c>
      <c r="L364" s="227" t="s">
        <v>334</v>
      </c>
      <c r="T364" s="229"/>
      <c r="Y364" s="227" t="s">
        <v>4353</v>
      </c>
      <c r="Z364" s="227" t="s">
        <v>4354</v>
      </c>
      <c r="AA364" s="227" t="s">
        <v>4355</v>
      </c>
      <c r="AB364" s="227" t="s">
        <v>2841</v>
      </c>
    </row>
    <row r="365" spans="1:28" x14ac:dyDescent="0.2">
      <c r="A365" s="227">
        <v>211478</v>
      </c>
      <c r="B365" s="227" t="s">
        <v>1515</v>
      </c>
      <c r="C365" s="227" t="s">
        <v>136</v>
      </c>
      <c r="D365" s="227" t="s">
        <v>2179</v>
      </c>
      <c r="E365" s="227" t="s">
        <v>355</v>
      </c>
      <c r="F365" s="228">
        <v>29479</v>
      </c>
      <c r="G365" s="227" t="s">
        <v>1022</v>
      </c>
      <c r="H365" s="227" t="s">
        <v>357</v>
      </c>
      <c r="I365" s="227" t="s">
        <v>427</v>
      </c>
      <c r="J365" s="227" t="s">
        <v>358</v>
      </c>
      <c r="K365" s="227">
        <v>2009</v>
      </c>
      <c r="L365" s="227" t="s">
        <v>334</v>
      </c>
      <c r="T365" s="229"/>
      <c r="Y365" s="227" t="s">
        <v>3014</v>
      </c>
      <c r="Z365" s="227" t="s">
        <v>3015</v>
      </c>
      <c r="AA365" s="227" t="s">
        <v>3016</v>
      </c>
      <c r="AB365" s="227" t="s">
        <v>2823</v>
      </c>
    </row>
    <row r="366" spans="1:28" x14ac:dyDescent="0.2">
      <c r="A366" s="227">
        <v>216338</v>
      </c>
      <c r="B366" s="227" t="s">
        <v>1968</v>
      </c>
      <c r="C366" s="227" t="s">
        <v>63</v>
      </c>
      <c r="D366" s="227" t="s">
        <v>436</v>
      </c>
      <c r="E366" s="227" t="s">
        <v>356</v>
      </c>
      <c r="F366" s="228">
        <v>29535</v>
      </c>
      <c r="G366" s="227" t="s">
        <v>344</v>
      </c>
      <c r="H366" s="227" t="s">
        <v>357</v>
      </c>
      <c r="I366" s="227" t="s">
        <v>427</v>
      </c>
      <c r="J366" s="227" t="s">
        <v>335</v>
      </c>
      <c r="K366" s="227">
        <v>2000</v>
      </c>
      <c r="L366" s="227" t="s">
        <v>344</v>
      </c>
      <c r="T366" s="229"/>
      <c r="Y366" s="227" t="s">
        <v>4228</v>
      </c>
      <c r="Z366" s="227" t="s">
        <v>4229</v>
      </c>
      <c r="AA366" s="227" t="s">
        <v>4230</v>
      </c>
      <c r="AB366" s="227" t="s">
        <v>4231</v>
      </c>
    </row>
    <row r="367" spans="1:28" x14ac:dyDescent="0.2">
      <c r="A367" s="227">
        <v>213574</v>
      </c>
      <c r="B367" s="227" t="s">
        <v>2349</v>
      </c>
      <c r="C367" s="227" t="s">
        <v>105</v>
      </c>
      <c r="D367" s="227" t="s">
        <v>2350</v>
      </c>
      <c r="E367" s="227" t="s">
        <v>356</v>
      </c>
      <c r="F367" s="228">
        <v>29593</v>
      </c>
      <c r="G367" s="227" t="s">
        <v>360</v>
      </c>
      <c r="H367" s="227" t="s">
        <v>357</v>
      </c>
      <c r="I367" s="227" t="s">
        <v>427</v>
      </c>
      <c r="J367" s="227" t="s">
        <v>358</v>
      </c>
      <c r="K367" s="227">
        <v>1999</v>
      </c>
      <c r="L367" s="227" t="s">
        <v>336</v>
      </c>
      <c r="T367" s="229"/>
      <c r="Y367" s="227" t="s">
        <v>3348</v>
      </c>
      <c r="Z367" s="227" t="s">
        <v>3349</v>
      </c>
      <c r="AA367" s="227" t="s">
        <v>3350</v>
      </c>
      <c r="AB367" s="227" t="s">
        <v>2820</v>
      </c>
    </row>
    <row r="368" spans="1:28" x14ac:dyDescent="0.2">
      <c r="A368" s="227">
        <v>216477</v>
      </c>
      <c r="B368" s="227" t="s">
        <v>1967</v>
      </c>
      <c r="C368" s="227" t="s">
        <v>2787</v>
      </c>
      <c r="D368" s="227" t="s">
        <v>2788</v>
      </c>
      <c r="E368" s="227" t="s">
        <v>356</v>
      </c>
      <c r="F368" s="228">
        <v>30082</v>
      </c>
      <c r="G368" s="227" t="s">
        <v>342</v>
      </c>
      <c r="H368" s="227" t="s">
        <v>357</v>
      </c>
      <c r="I368" s="227" t="s">
        <v>427</v>
      </c>
      <c r="J368" s="227" t="s">
        <v>358</v>
      </c>
      <c r="K368" s="227">
        <v>2000</v>
      </c>
      <c r="L368" s="227" t="s">
        <v>342</v>
      </c>
      <c r="T368" s="229"/>
      <c r="Y368" s="227" t="s">
        <v>4332</v>
      </c>
      <c r="Z368" s="227" t="s">
        <v>4333</v>
      </c>
      <c r="AA368" s="227" t="s">
        <v>3132</v>
      </c>
      <c r="AB368" s="227" t="s">
        <v>2845</v>
      </c>
    </row>
    <row r="369" spans="1:28" x14ac:dyDescent="0.2">
      <c r="A369" s="227">
        <v>214351</v>
      </c>
      <c r="B369" s="227" t="s">
        <v>1516</v>
      </c>
      <c r="C369" s="227" t="s">
        <v>518</v>
      </c>
      <c r="D369" s="227" t="s">
        <v>2420</v>
      </c>
      <c r="E369" s="227" t="s">
        <v>356</v>
      </c>
      <c r="F369" s="228">
        <v>30391</v>
      </c>
      <c r="G369" s="227" t="s">
        <v>882</v>
      </c>
      <c r="H369" s="227" t="s">
        <v>357</v>
      </c>
      <c r="I369" s="227" t="s">
        <v>427</v>
      </c>
      <c r="J369" s="227" t="s">
        <v>358</v>
      </c>
      <c r="K369" s="227">
        <v>2010</v>
      </c>
      <c r="L369" s="227" t="s">
        <v>336</v>
      </c>
      <c r="T369" s="229"/>
      <c r="Y369" s="227" t="s">
        <v>3478</v>
      </c>
      <c r="Z369" s="227" t="s">
        <v>2929</v>
      </c>
      <c r="AA369" s="227" t="s">
        <v>3479</v>
      </c>
      <c r="AB369" s="227" t="s">
        <v>2823</v>
      </c>
    </row>
    <row r="370" spans="1:28" x14ac:dyDescent="0.2">
      <c r="A370" s="227">
        <v>209281</v>
      </c>
      <c r="B370" s="227" t="s">
        <v>1966</v>
      </c>
      <c r="C370" s="227" t="s">
        <v>128</v>
      </c>
      <c r="D370" s="227" t="s">
        <v>228</v>
      </c>
      <c r="E370" s="227" t="s">
        <v>356</v>
      </c>
      <c r="F370" s="228">
        <v>30407</v>
      </c>
      <c r="G370" s="227" t="s">
        <v>1644</v>
      </c>
      <c r="H370" s="227" t="s">
        <v>364</v>
      </c>
      <c r="I370" s="227" t="s">
        <v>427</v>
      </c>
      <c r="J370" s="227" t="s">
        <v>358</v>
      </c>
      <c r="K370" s="227">
        <v>2000</v>
      </c>
      <c r="L370" s="227" t="s">
        <v>334</v>
      </c>
      <c r="T370" s="229"/>
      <c r="Y370" s="227" t="s">
        <v>2901</v>
      </c>
      <c r="Z370" s="227" t="s">
        <v>2902</v>
      </c>
      <c r="AA370" s="227" t="s">
        <v>2832</v>
      </c>
      <c r="AB370" s="227" t="s">
        <v>2820</v>
      </c>
    </row>
    <row r="371" spans="1:28" x14ac:dyDescent="0.2">
      <c r="A371" s="227">
        <v>209706</v>
      </c>
      <c r="B371" s="227" t="s">
        <v>1195</v>
      </c>
      <c r="C371" s="227" t="s">
        <v>104</v>
      </c>
      <c r="D371" s="227" t="s">
        <v>266</v>
      </c>
      <c r="E371" s="227" t="s">
        <v>356</v>
      </c>
      <c r="F371" s="228">
        <v>30416</v>
      </c>
      <c r="G371" s="227" t="s">
        <v>1196</v>
      </c>
      <c r="H371" s="227" t="s">
        <v>357</v>
      </c>
      <c r="I371" s="227" t="s">
        <v>427</v>
      </c>
      <c r="Q371" s="227">
        <v>2000</v>
      </c>
      <c r="T371" s="229"/>
      <c r="U371" s="227" t="s">
        <v>679</v>
      </c>
      <c r="V371" s="227" t="s">
        <v>679</v>
      </c>
      <c r="W371" s="227" t="s">
        <v>2809</v>
      </c>
    </row>
    <row r="372" spans="1:28" x14ac:dyDescent="0.2">
      <c r="A372" s="227">
        <v>208822</v>
      </c>
      <c r="B372" s="227" t="s">
        <v>1257</v>
      </c>
      <c r="C372" s="227" t="s">
        <v>517</v>
      </c>
      <c r="D372" s="227" t="s">
        <v>228</v>
      </c>
      <c r="E372" s="227" t="s">
        <v>355</v>
      </c>
      <c r="F372" s="228">
        <v>30682</v>
      </c>
      <c r="G372" s="227" t="s">
        <v>351</v>
      </c>
      <c r="H372" s="227" t="s">
        <v>357</v>
      </c>
      <c r="I372" s="227" t="s">
        <v>427</v>
      </c>
      <c r="Q372" s="227">
        <v>2000</v>
      </c>
      <c r="T372" s="229"/>
      <c r="U372" s="227" t="s">
        <v>679</v>
      </c>
      <c r="V372" s="227" t="s">
        <v>679</v>
      </c>
      <c r="W372" s="227" t="s">
        <v>2809</v>
      </c>
    </row>
    <row r="373" spans="1:28" x14ac:dyDescent="0.2">
      <c r="A373" s="227">
        <v>212536</v>
      </c>
      <c r="B373" s="227" t="s">
        <v>1889</v>
      </c>
      <c r="C373" s="227" t="s">
        <v>1819</v>
      </c>
      <c r="D373" s="227" t="s">
        <v>2257</v>
      </c>
      <c r="E373" s="227" t="s">
        <v>356</v>
      </c>
      <c r="F373" s="228">
        <v>30700</v>
      </c>
      <c r="G373" s="227" t="s">
        <v>882</v>
      </c>
      <c r="H373" s="227" t="s">
        <v>357</v>
      </c>
      <c r="I373" s="227" t="s">
        <v>427</v>
      </c>
      <c r="J373" s="227" t="s">
        <v>335</v>
      </c>
      <c r="K373" s="227">
        <v>2001</v>
      </c>
      <c r="L373" s="227" t="s">
        <v>351</v>
      </c>
      <c r="T373" s="229"/>
      <c r="Y373" s="227" t="s">
        <v>3155</v>
      </c>
      <c r="Z373" s="227" t="s">
        <v>3156</v>
      </c>
      <c r="AA373" s="227" t="s">
        <v>3157</v>
      </c>
      <c r="AB373" s="227" t="s">
        <v>2823</v>
      </c>
    </row>
    <row r="374" spans="1:28" x14ac:dyDescent="0.2">
      <c r="A374" s="227">
        <v>216459</v>
      </c>
      <c r="B374" s="227" t="s">
        <v>1971</v>
      </c>
      <c r="C374" s="227" t="s">
        <v>63</v>
      </c>
      <c r="D374" s="227" t="s">
        <v>304</v>
      </c>
      <c r="E374" s="227" t="s">
        <v>356</v>
      </c>
      <c r="F374" s="228">
        <v>30726</v>
      </c>
      <c r="G374" s="227" t="s">
        <v>2780</v>
      </c>
      <c r="H374" s="227" t="s">
        <v>357</v>
      </c>
      <c r="I374" s="227" t="s">
        <v>427</v>
      </c>
      <c r="J374" s="227" t="s">
        <v>335</v>
      </c>
      <c r="K374" s="227">
        <v>2002</v>
      </c>
      <c r="L374" s="227" t="s">
        <v>343</v>
      </c>
      <c r="T374" s="229"/>
      <c r="Y374" s="227" t="s">
        <v>4321</v>
      </c>
      <c r="Z374" s="227" t="s">
        <v>2879</v>
      </c>
      <c r="AA374" s="227" t="s">
        <v>2916</v>
      </c>
      <c r="AB374" s="227" t="s">
        <v>4322</v>
      </c>
    </row>
    <row r="375" spans="1:28" x14ac:dyDescent="0.2">
      <c r="A375" s="227">
        <v>214162</v>
      </c>
      <c r="B375" s="227" t="s">
        <v>1785</v>
      </c>
      <c r="C375" s="227" t="s">
        <v>91</v>
      </c>
      <c r="D375" s="227" t="s">
        <v>2396</v>
      </c>
      <c r="E375" s="227" t="s">
        <v>356</v>
      </c>
      <c r="F375" s="228">
        <v>30776</v>
      </c>
      <c r="G375" s="227" t="s">
        <v>2397</v>
      </c>
      <c r="H375" s="227" t="s">
        <v>357</v>
      </c>
      <c r="I375" s="227" t="s">
        <v>427</v>
      </c>
      <c r="Q375" s="227">
        <v>2000</v>
      </c>
      <c r="T375" s="229"/>
      <c r="W375" s="227" t="s">
        <v>2809</v>
      </c>
    </row>
    <row r="376" spans="1:28" x14ac:dyDescent="0.2">
      <c r="A376" s="227">
        <v>213205</v>
      </c>
      <c r="B376" s="227" t="s">
        <v>2304</v>
      </c>
      <c r="C376" s="227" t="s">
        <v>1547</v>
      </c>
      <c r="D376" s="227" t="s">
        <v>2305</v>
      </c>
      <c r="E376" s="227" t="s">
        <v>356</v>
      </c>
      <c r="F376" s="228">
        <v>30816</v>
      </c>
      <c r="G376" s="227" t="s">
        <v>882</v>
      </c>
      <c r="H376" s="227" t="s">
        <v>357</v>
      </c>
      <c r="I376" s="227" t="s">
        <v>427</v>
      </c>
      <c r="J376" s="227" t="s">
        <v>358</v>
      </c>
      <c r="K376" s="227">
        <v>2012</v>
      </c>
      <c r="L376" s="227" t="s">
        <v>334</v>
      </c>
      <c r="T376" s="229"/>
      <c r="Y376" s="227" t="s">
        <v>3248</v>
      </c>
      <c r="Z376" s="227" t="s">
        <v>3249</v>
      </c>
      <c r="AA376" s="227" t="s">
        <v>3250</v>
      </c>
      <c r="AB376" s="227" t="s">
        <v>3251</v>
      </c>
    </row>
    <row r="377" spans="1:28" x14ac:dyDescent="0.2">
      <c r="A377" s="227">
        <v>215717</v>
      </c>
      <c r="B377" s="227" t="s">
        <v>1504</v>
      </c>
      <c r="C377" s="227" t="s">
        <v>103</v>
      </c>
      <c r="D377" s="227" t="s">
        <v>968</v>
      </c>
      <c r="E377" s="227" t="s">
        <v>356</v>
      </c>
      <c r="F377" s="228">
        <v>30838</v>
      </c>
      <c r="G377" s="227" t="s">
        <v>910</v>
      </c>
      <c r="H377" s="227" t="s">
        <v>357</v>
      </c>
      <c r="I377" s="227" t="s">
        <v>427</v>
      </c>
      <c r="J377" s="227" t="s">
        <v>335</v>
      </c>
      <c r="K377" s="227">
        <v>2003</v>
      </c>
      <c r="L377" s="227" t="s">
        <v>342</v>
      </c>
      <c r="T377" s="229"/>
      <c r="Y377" s="227" t="s">
        <v>3865</v>
      </c>
      <c r="Z377" s="227" t="s">
        <v>3866</v>
      </c>
      <c r="AA377" s="227" t="s">
        <v>2939</v>
      </c>
      <c r="AB377" s="227" t="s">
        <v>3867</v>
      </c>
    </row>
    <row r="378" spans="1:28" x14ac:dyDescent="0.2">
      <c r="A378" s="227">
        <v>214403</v>
      </c>
      <c r="B378" s="227" t="s">
        <v>1686</v>
      </c>
      <c r="C378" s="227" t="s">
        <v>150</v>
      </c>
      <c r="D378" s="227" t="s">
        <v>2423</v>
      </c>
      <c r="E378" s="227" t="s">
        <v>356</v>
      </c>
      <c r="F378" s="228">
        <v>30845</v>
      </c>
      <c r="G378" s="227" t="s">
        <v>945</v>
      </c>
      <c r="H378" s="227" t="s">
        <v>357</v>
      </c>
      <c r="I378" s="227" t="s">
        <v>427</v>
      </c>
      <c r="J378" s="227" t="s">
        <v>358</v>
      </c>
      <c r="K378" s="227">
        <v>2016</v>
      </c>
      <c r="L378" s="227" t="s">
        <v>336</v>
      </c>
      <c r="T378" s="229"/>
      <c r="Y378" s="227" t="s">
        <v>3489</v>
      </c>
      <c r="Z378" s="227" t="s">
        <v>3490</v>
      </c>
      <c r="AA378" s="227" t="s">
        <v>3491</v>
      </c>
      <c r="AB378" s="227" t="s">
        <v>3492</v>
      </c>
    </row>
    <row r="379" spans="1:28" x14ac:dyDescent="0.2">
      <c r="A379" s="227">
        <v>203255</v>
      </c>
      <c r="B379" s="227" t="s">
        <v>1399</v>
      </c>
      <c r="C379" s="227" t="s">
        <v>91</v>
      </c>
      <c r="D379" s="227" t="s">
        <v>315</v>
      </c>
      <c r="E379" s="227" t="s">
        <v>356</v>
      </c>
      <c r="F379" s="228">
        <v>30911</v>
      </c>
      <c r="G379" s="227" t="s">
        <v>334</v>
      </c>
      <c r="H379" s="227" t="s">
        <v>357</v>
      </c>
      <c r="I379" s="227" t="s">
        <v>427</v>
      </c>
      <c r="Q379" s="227">
        <v>2000</v>
      </c>
      <c r="T379" s="229"/>
      <c r="V379" s="227" t="s">
        <v>679</v>
      </c>
      <c r="W379" s="227" t="s">
        <v>2809</v>
      </c>
    </row>
    <row r="380" spans="1:28" x14ac:dyDescent="0.2">
      <c r="A380" s="227">
        <v>211726</v>
      </c>
      <c r="B380" s="227" t="s">
        <v>1986</v>
      </c>
      <c r="C380" s="227" t="s">
        <v>452</v>
      </c>
      <c r="D380" s="227" t="s">
        <v>2196</v>
      </c>
      <c r="E380" s="227" t="s">
        <v>356</v>
      </c>
      <c r="F380" s="228">
        <v>30961</v>
      </c>
      <c r="G380" s="227" t="s">
        <v>2197</v>
      </c>
      <c r="H380" s="227" t="s">
        <v>357</v>
      </c>
      <c r="I380" s="227" t="s">
        <v>427</v>
      </c>
      <c r="J380" s="227" t="s">
        <v>358</v>
      </c>
      <c r="K380" s="227">
        <v>2007</v>
      </c>
      <c r="L380" s="227" t="s">
        <v>344</v>
      </c>
      <c r="T380" s="229"/>
      <c r="Y380" s="227" t="s">
        <v>3056</v>
      </c>
      <c r="Z380" s="227" t="s">
        <v>3057</v>
      </c>
      <c r="AA380" s="227" t="s">
        <v>3058</v>
      </c>
      <c r="AB380" s="227" t="s">
        <v>2884</v>
      </c>
    </row>
    <row r="381" spans="1:28" x14ac:dyDescent="0.2">
      <c r="A381" s="227">
        <v>216580</v>
      </c>
      <c r="B381" s="227" t="s">
        <v>2805</v>
      </c>
      <c r="C381" s="227" t="s">
        <v>68</v>
      </c>
      <c r="D381" s="227" t="s">
        <v>2059</v>
      </c>
      <c r="E381" s="227" t="s">
        <v>356</v>
      </c>
      <c r="F381" s="228">
        <v>30987</v>
      </c>
      <c r="G381" s="227" t="s">
        <v>882</v>
      </c>
      <c r="H381" s="227" t="s">
        <v>357</v>
      </c>
      <c r="I381" s="227" t="s">
        <v>427</v>
      </c>
      <c r="J381" s="227" t="s">
        <v>358</v>
      </c>
      <c r="K381" s="227">
        <v>2002</v>
      </c>
      <c r="L381" s="227" t="s">
        <v>334</v>
      </c>
      <c r="T381" s="229"/>
      <c r="Y381" s="227" t="s">
        <v>4388</v>
      </c>
      <c r="Z381" s="227" t="s">
        <v>3387</v>
      </c>
      <c r="AA381" s="227" t="s">
        <v>4389</v>
      </c>
      <c r="AB381" s="227" t="s">
        <v>2841</v>
      </c>
    </row>
    <row r="382" spans="1:28" x14ac:dyDescent="0.2">
      <c r="A382" s="227">
        <v>216581</v>
      </c>
      <c r="B382" s="227" t="s">
        <v>1969</v>
      </c>
      <c r="C382" s="227" t="s">
        <v>1970</v>
      </c>
      <c r="D382" s="227" t="s">
        <v>2212</v>
      </c>
      <c r="E382" s="227" t="s">
        <v>356</v>
      </c>
      <c r="F382" s="228">
        <v>31049</v>
      </c>
      <c r="G382" s="227" t="s">
        <v>882</v>
      </c>
      <c r="H382" s="227" t="s">
        <v>357</v>
      </c>
      <c r="I382" s="227" t="s">
        <v>427</v>
      </c>
      <c r="T382" s="229"/>
    </row>
    <row r="383" spans="1:28" x14ac:dyDescent="0.2">
      <c r="A383" s="227">
        <v>216527</v>
      </c>
      <c r="B383" s="227" t="s">
        <v>1973</v>
      </c>
      <c r="C383" s="227" t="s">
        <v>65</v>
      </c>
      <c r="D383" s="227" t="s">
        <v>2793</v>
      </c>
      <c r="E383" s="227" t="s">
        <v>356</v>
      </c>
      <c r="F383" s="228">
        <v>31199</v>
      </c>
      <c r="G383" s="227" t="s">
        <v>882</v>
      </c>
      <c r="H383" s="227" t="s">
        <v>357</v>
      </c>
      <c r="I383" s="227" t="s">
        <v>427</v>
      </c>
      <c r="J383" s="227" t="s">
        <v>358</v>
      </c>
      <c r="K383" s="227">
        <v>2004</v>
      </c>
      <c r="L383" s="227" t="s">
        <v>334</v>
      </c>
      <c r="T383" s="229"/>
      <c r="Y383" s="227" t="s">
        <v>4347</v>
      </c>
      <c r="Z383" s="227" t="s">
        <v>4348</v>
      </c>
      <c r="AA383" s="227" t="s">
        <v>4349</v>
      </c>
      <c r="AB383" s="227" t="s">
        <v>3178</v>
      </c>
    </row>
    <row r="384" spans="1:28" x14ac:dyDescent="0.2">
      <c r="A384" s="227">
        <v>216363</v>
      </c>
      <c r="B384" s="227" t="s">
        <v>1972</v>
      </c>
      <c r="C384" s="227" t="s">
        <v>76</v>
      </c>
      <c r="D384" s="227" t="s">
        <v>2752</v>
      </c>
      <c r="E384" s="227" t="s">
        <v>356</v>
      </c>
      <c r="F384" s="228">
        <v>31224</v>
      </c>
      <c r="G384" s="227" t="s">
        <v>882</v>
      </c>
      <c r="H384" s="227" t="s">
        <v>357</v>
      </c>
      <c r="I384" s="227" t="s">
        <v>427</v>
      </c>
      <c r="J384" s="227" t="s">
        <v>335</v>
      </c>
      <c r="K384" s="227">
        <v>2003</v>
      </c>
      <c r="L384" s="227" t="s">
        <v>334</v>
      </c>
      <c r="T384" s="229"/>
      <c r="Y384" s="227" t="s">
        <v>4257</v>
      </c>
      <c r="Z384" s="227" t="s">
        <v>3216</v>
      </c>
      <c r="AA384" s="227" t="s">
        <v>4258</v>
      </c>
      <c r="AB384" s="227" t="s">
        <v>2823</v>
      </c>
    </row>
    <row r="385" spans="1:28" x14ac:dyDescent="0.2">
      <c r="A385" s="227">
        <v>214518</v>
      </c>
      <c r="B385" s="227" t="s">
        <v>1605</v>
      </c>
      <c r="C385" s="227" t="s">
        <v>68</v>
      </c>
      <c r="D385" s="227" t="s">
        <v>2434</v>
      </c>
      <c r="E385" s="227" t="s">
        <v>356</v>
      </c>
      <c r="F385" s="228">
        <v>31413</v>
      </c>
      <c r="G385" s="227" t="s">
        <v>2239</v>
      </c>
      <c r="H385" s="227" t="s">
        <v>357</v>
      </c>
      <c r="I385" s="227" t="s">
        <v>427</v>
      </c>
      <c r="Q385" s="227">
        <v>2000</v>
      </c>
      <c r="T385" s="229"/>
      <c r="W385" s="227" t="s">
        <v>2809</v>
      </c>
    </row>
    <row r="386" spans="1:28" x14ac:dyDescent="0.2">
      <c r="A386" s="227">
        <v>213755</v>
      </c>
      <c r="B386" s="227" t="s">
        <v>1439</v>
      </c>
      <c r="C386" s="227" t="s">
        <v>104</v>
      </c>
      <c r="D386" s="227" t="s">
        <v>301</v>
      </c>
      <c r="E386" s="227" t="s">
        <v>356</v>
      </c>
      <c r="F386" s="228">
        <v>31421</v>
      </c>
      <c r="G386" s="227" t="s">
        <v>342</v>
      </c>
      <c r="H386" s="227" t="s">
        <v>357</v>
      </c>
      <c r="I386" s="227" t="s">
        <v>427</v>
      </c>
      <c r="Q386" s="227">
        <v>2000</v>
      </c>
      <c r="T386" s="229"/>
      <c r="V386" s="227" t="s">
        <v>679</v>
      </c>
      <c r="W386" s="227" t="s">
        <v>2809</v>
      </c>
    </row>
    <row r="387" spans="1:28" x14ac:dyDescent="0.2">
      <c r="A387" s="227">
        <v>216345</v>
      </c>
      <c r="B387" s="227" t="s">
        <v>2744</v>
      </c>
      <c r="C387" s="227" t="s">
        <v>70</v>
      </c>
      <c r="D387" s="227" t="s">
        <v>885</v>
      </c>
      <c r="E387" s="227" t="s">
        <v>356</v>
      </c>
      <c r="F387" s="228">
        <v>31427</v>
      </c>
      <c r="G387" s="227" t="s">
        <v>360</v>
      </c>
      <c r="H387" s="227" t="s">
        <v>357</v>
      </c>
      <c r="I387" s="227" t="s">
        <v>427</v>
      </c>
      <c r="J387" s="227" t="s">
        <v>358</v>
      </c>
      <c r="K387" s="227">
        <v>2003</v>
      </c>
      <c r="L387" s="227" t="s">
        <v>336</v>
      </c>
      <c r="T387" s="229"/>
      <c r="Y387" s="227" t="s">
        <v>4236</v>
      </c>
      <c r="Z387" s="227" t="s">
        <v>4237</v>
      </c>
      <c r="AA387" s="227" t="s">
        <v>3176</v>
      </c>
      <c r="AB387" s="227" t="s">
        <v>4238</v>
      </c>
    </row>
    <row r="388" spans="1:28" x14ac:dyDescent="0.2">
      <c r="A388" s="227">
        <v>216357</v>
      </c>
      <c r="B388" s="227" t="s">
        <v>1974</v>
      </c>
      <c r="C388" s="227" t="s">
        <v>2751</v>
      </c>
      <c r="D388" s="227" t="s">
        <v>303</v>
      </c>
      <c r="E388" s="227" t="s">
        <v>356</v>
      </c>
      <c r="F388" s="228">
        <v>31475</v>
      </c>
      <c r="G388" s="227" t="s">
        <v>1975</v>
      </c>
      <c r="H388" s="227" t="s">
        <v>357</v>
      </c>
      <c r="I388" s="227" t="s">
        <v>427</v>
      </c>
      <c r="T388" s="229"/>
    </row>
    <row r="389" spans="1:28" x14ac:dyDescent="0.2">
      <c r="A389" s="227">
        <v>204444</v>
      </c>
      <c r="B389" s="227" t="s">
        <v>1042</v>
      </c>
      <c r="C389" s="227" t="s">
        <v>148</v>
      </c>
      <c r="D389" s="227" t="s">
        <v>438</v>
      </c>
      <c r="E389" s="227" t="s">
        <v>356</v>
      </c>
      <c r="F389" s="228">
        <v>31493</v>
      </c>
      <c r="G389" s="227" t="s">
        <v>334</v>
      </c>
      <c r="H389" s="227" t="s">
        <v>357</v>
      </c>
      <c r="I389" s="227" t="s">
        <v>427</v>
      </c>
      <c r="J389" s="227" t="s">
        <v>358</v>
      </c>
      <c r="K389" s="227">
        <v>2005</v>
      </c>
      <c r="L389" s="227" t="s">
        <v>334</v>
      </c>
      <c r="T389" s="229"/>
      <c r="Y389" s="227" t="s">
        <v>2857</v>
      </c>
      <c r="Z389" s="227" t="s">
        <v>2858</v>
      </c>
      <c r="AA389" s="227" t="s">
        <v>2859</v>
      </c>
      <c r="AB389" s="227" t="s">
        <v>2820</v>
      </c>
    </row>
    <row r="390" spans="1:28" x14ac:dyDescent="0.2">
      <c r="A390" s="227">
        <v>216038</v>
      </c>
      <c r="B390" s="227" t="s">
        <v>1941</v>
      </c>
      <c r="C390" s="227" t="s">
        <v>106</v>
      </c>
      <c r="D390" s="227" t="s">
        <v>562</v>
      </c>
      <c r="E390" s="227" t="s">
        <v>355</v>
      </c>
      <c r="F390" s="228">
        <v>31578</v>
      </c>
      <c r="G390" s="227" t="s">
        <v>341</v>
      </c>
      <c r="H390" s="227" t="s">
        <v>357</v>
      </c>
      <c r="I390" s="227" t="s">
        <v>427</v>
      </c>
      <c r="J390" s="227" t="s">
        <v>358</v>
      </c>
      <c r="K390" s="227">
        <v>2005</v>
      </c>
      <c r="L390" s="227" t="s">
        <v>341</v>
      </c>
      <c r="T390" s="229"/>
      <c r="Y390" s="227" t="s">
        <v>4044</v>
      </c>
      <c r="Z390" s="227" t="s">
        <v>2822</v>
      </c>
      <c r="AA390" s="227" t="s">
        <v>3167</v>
      </c>
      <c r="AB390" s="227" t="s">
        <v>2990</v>
      </c>
    </row>
    <row r="391" spans="1:28" x14ac:dyDescent="0.2">
      <c r="A391" s="227">
        <v>215854</v>
      </c>
      <c r="B391" s="227" t="s">
        <v>1816</v>
      </c>
      <c r="C391" s="227" t="s">
        <v>488</v>
      </c>
      <c r="D391" s="227" t="s">
        <v>485</v>
      </c>
      <c r="E391" s="227" t="s">
        <v>355</v>
      </c>
      <c r="F391" s="228">
        <v>31603</v>
      </c>
      <c r="G391" s="227" t="s">
        <v>346</v>
      </c>
      <c r="H391" s="227" t="s">
        <v>357</v>
      </c>
      <c r="I391" s="227" t="s">
        <v>427</v>
      </c>
      <c r="T391" s="229"/>
    </row>
    <row r="392" spans="1:28" x14ac:dyDescent="0.2">
      <c r="A392" s="227">
        <v>214860</v>
      </c>
      <c r="B392" s="227" t="s">
        <v>1378</v>
      </c>
      <c r="C392" s="227" t="s">
        <v>65</v>
      </c>
      <c r="D392" s="227" t="s">
        <v>267</v>
      </c>
      <c r="E392" s="227" t="s">
        <v>356</v>
      </c>
      <c r="F392" s="228">
        <v>31644</v>
      </c>
      <c r="G392" s="227" t="s">
        <v>1379</v>
      </c>
      <c r="H392" s="227" t="s">
        <v>357</v>
      </c>
      <c r="I392" s="227" t="s">
        <v>427</v>
      </c>
      <c r="Q392" s="227">
        <v>2000</v>
      </c>
      <c r="T392" s="229"/>
      <c r="V392" s="227" t="s">
        <v>679</v>
      </c>
      <c r="W392" s="227" t="s">
        <v>2809</v>
      </c>
    </row>
    <row r="393" spans="1:28" x14ac:dyDescent="0.2">
      <c r="A393" s="227">
        <v>215512</v>
      </c>
      <c r="B393" s="227" t="s">
        <v>1043</v>
      </c>
      <c r="C393" s="227" t="s">
        <v>497</v>
      </c>
      <c r="D393" s="227" t="s">
        <v>2548</v>
      </c>
      <c r="E393" s="227" t="s">
        <v>355</v>
      </c>
      <c r="F393" s="228">
        <v>31741</v>
      </c>
      <c r="G393" s="227" t="s">
        <v>882</v>
      </c>
      <c r="H393" s="227" t="s">
        <v>357</v>
      </c>
      <c r="I393" s="227" t="s">
        <v>427</v>
      </c>
      <c r="Q393" s="227">
        <v>2000</v>
      </c>
      <c r="T393" s="229"/>
    </row>
    <row r="394" spans="1:28" x14ac:dyDescent="0.2">
      <c r="A394" s="227">
        <v>205174</v>
      </c>
      <c r="B394" s="227" t="s">
        <v>1505</v>
      </c>
      <c r="C394" s="227" t="s">
        <v>1506</v>
      </c>
      <c r="D394" s="227" t="s">
        <v>2143</v>
      </c>
      <c r="E394" s="227" t="s">
        <v>355</v>
      </c>
      <c r="F394" s="228">
        <v>31778</v>
      </c>
      <c r="G394" s="227" t="s">
        <v>954</v>
      </c>
      <c r="H394" s="227" t="s">
        <v>357</v>
      </c>
      <c r="I394" s="227" t="s">
        <v>427</v>
      </c>
      <c r="Q394" s="227">
        <v>2000</v>
      </c>
      <c r="T394" s="229"/>
      <c r="W394" s="227" t="s">
        <v>2809</v>
      </c>
    </row>
    <row r="395" spans="1:28" x14ac:dyDescent="0.2">
      <c r="A395" s="227">
        <v>215936</v>
      </c>
      <c r="B395" s="227" t="s">
        <v>1977</v>
      </c>
      <c r="C395" s="227" t="s">
        <v>71</v>
      </c>
      <c r="D395" s="227" t="s">
        <v>326</v>
      </c>
      <c r="E395" s="227" t="s">
        <v>356</v>
      </c>
      <c r="F395" s="228">
        <v>31837</v>
      </c>
      <c r="G395" s="227" t="s">
        <v>710</v>
      </c>
      <c r="H395" s="227" t="s">
        <v>357</v>
      </c>
      <c r="I395" s="227" t="s">
        <v>427</v>
      </c>
      <c r="J395" s="227" t="s">
        <v>4402</v>
      </c>
      <c r="K395" s="227">
        <v>2006</v>
      </c>
      <c r="L395" s="227" t="s">
        <v>346</v>
      </c>
      <c r="T395" s="229"/>
      <c r="Y395" s="227" t="s">
        <v>3997</v>
      </c>
      <c r="Z395" s="227" t="s">
        <v>2868</v>
      </c>
      <c r="AA395" s="227" t="s">
        <v>3998</v>
      </c>
      <c r="AB395" s="227" t="s">
        <v>3999</v>
      </c>
    </row>
    <row r="396" spans="1:28" x14ac:dyDescent="0.2">
      <c r="A396" s="227">
        <v>216236</v>
      </c>
      <c r="B396" s="227" t="s">
        <v>1981</v>
      </c>
      <c r="C396" s="227" t="s">
        <v>2126</v>
      </c>
      <c r="D396" s="227" t="s">
        <v>2715</v>
      </c>
      <c r="E396" s="227" t="s">
        <v>356</v>
      </c>
      <c r="F396" s="228">
        <v>31856</v>
      </c>
      <c r="G396" s="227" t="s">
        <v>956</v>
      </c>
      <c r="H396" s="227" t="s">
        <v>357</v>
      </c>
      <c r="I396" s="227" t="s">
        <v>427</v>
      </c>
      <c r="J396" s="227" t="s">
        <v>335</v>
      </c>
      <c r="K396" s="227">
        <v>2006</v>
      </c>
      <c r="L396" s="227" t="s">
        <v>334</v>
      </c>
      <c r="T396" s="229"/>
      <c r="Y396" s="227" t="s">
        <v>4142</v>
      </c>
      <c r="Z396" s="227" t="s">
        <v>4143</v>
      </c>
      <c r="AA396" s="227" t="s">
        <v>4144</v>
      </c>
      <c r="AB396" s="227" t="s">
        <v>4145</v>
      </c>
    </row>
    <row r="397" spans="1:28" x14ac:dyDescent="0.2">
      <c r="A397" s="227">
        <v>216329</v>
      </c>
      <c r="B397" s="227" t="s">
        <v>1976</v>
      </c>
      <c r="C397" s="227" t="s">
        <v>66</v>
      </c>
      <c r="D397" s="227" t="s">
        <v>970</v>
      </c>
      <c r="E397" s="227" t="s">
        <v>356</v>
      </c>
      <c r="F397" s="228">
        <v>31860</v>
      </c>
      <c r="G397" s="227" t="s">
        <v>991</v>
      </c>
      <c r="H397" s="227" t="s">
        <v>357</v>
      </c>
      <c r="I397" s="227" t="s">
        <v>427</v>
      </c>
      <c r="J397" s="227" t="s">
        <v>358</v>
      </c>
      <c r="K397" s="227">
        <v>2005</v>
      </c>
      <c r="L397" s="227" t="s">
        <v>354</v>
      </c>
      <c r="T397" s="229"/>
      <c r="Y397" s="227" t="s">
        <v>4219</v>
      </c>
      <c r="Z397" s="227" t="s">
        <v>4220</v>
      </c>
      <c r="AA397" s="227" t="s">
        <v>4221</v>
      </c>
      <c r="AB397" s="227" t="s">
        <v>4222</v>
      </c>
    </row>
    <row r="398" spans="1:28" x14ac:dyDescent="0.2">
      <c r="A398" s="227">
        <v>215013</v>
      </c>
      <c r="B398" s="227" t="s">
        <v>1388</v>
      </c>
      <c r="C398" s="227" t="s">
        <v>116</v>
      </c>
      <c r="D398" s="227" t="s">
        <v>256</v>
      </c>
      <c r="E398" s="227" t="s">
        <v>356</v>
      </c>
      <c r="F398" s="228">
        <v>31934</v>
      </c>
      <c r="G398" s="227" t="s">
        <v>540</v>
      </c>
      <c r="H398" s="227" t="s">
        <v>357</v>
      </c>
      <c r="I398" s="227" t="s">
        <v>427</v>
      </c>
      <c r="Q398" s="227">
        <v>2000</v>
      </c>
      <c r="T398" s="229"/>
      <c r="V398" s="227" t="s">
        <v>679</v>
      </c>
      <c r="W398" s="227" t="s">
        <v>2809</v>
      </c>
    </row>
    <row r="399" spans="1:28" x14ac:dyDescent="0.2">
      <c r="A399" s="227">
        <v>215017</v>
      </c>
      <c r="B399" s="227" t="s">
        <v>1507</v>
      </c>
      <c r="C399" s="227" t="s">
        <v>401</v>
      </c>
      <c r="D399" s="227" t="s">
        <v>2492</v>
      </c>
      <c r="E399" s="227" t="s">
        <v>356</v>
      </c>
      <c r="F399" s="228">
        <v>31963</v>
      </c>
      <c r="G399" s="227" t="s">
        <v>884</v>
      </c>
      <c r="H399" s="227" t="s">
        <v>357</v>
      </c>
      <c r="I399" s="227" t="s">
        <v>427</v>
      </c>
      <c r="Q399" s="227">
        <v>2000</v>
      </c>
      <c r="T399" s="229"/>
      <c r="W399" s="227" t="s">
        <v>2809</v>
      </c>
    </row>
    <row r="400" spans="1:28" x14ac:dyDescent="0.2">
      <c r="A400" s="227">
        <v>214463</v>
      </c>
      <c r="B400" s="227" t="s">
        <v>1891</v>
      </c>
      <c r="C400" s="227" t="s">
        <v>1674</v>
      </c>
      <c r="D400" s="227" t="s">
        <v>1892</v>
      </c>
      <c r="E400" s="227" t="s">
        <v>356</v>
      </c>
      <c r="F400" s="228">
        <v>31994</v>
      </c>
      <c r="G400" s="227" t="s">
        <v>334</v>
      </c>
      <c r="H400" s="227" t="s">
        <v>357</v>
      </c>
      <c r="I400" s="227" t="s">
        <v>427</v>
      </c>
      <c r="T400" s="229"/>
    </row>
    <row r="401" spans="1:28" x14ac:dyDescent="0.2">
      <c r="A401" s="227">
        <v>215302</v>
      </c>
      <c r="B401" s="227" t="s">
        <v>1098</v>
      </c>
      <c r="C401" s="227" t="s">
        <v>73</v>
      </c>
      <c r="D401" s="227" t="s">
        <v>773</v>
      </c>
      <c r="E401" s="227" t="s">
        <v>356</v>
      </c>
      <c r="F401" s="228">
        <v>32074</v>
      </c>
      <c r="G401" s="227" t="s">
        <v>343</v>
      </c>
      <c r="H401" s="227" t="s">
        <v>357</v>
      </c>
      <c r="I401" s="227" t="s">
        <v>427</v>
      </c>
      <c r="Q401" s="227">
        <v>2000</v>
      </c>
      <c r="T401" s="229"/>
      <c r="U401" s="227" t="s">
        <v>679</v>
      </c>
      <c r="V401" s="227" t="s">
        <v>679</v>
      </c>
      <c r="W401" s="227" t="s">
        <v>2809</v>
      </c>
    </row>
    <row r="402" spans="1:28" x14ac:dyDescent="0.2">
      <c r="A402" s="227">
        <v>216592</v>
      </c>
      <c r="B402" s="227" t="s">
        <v>2806</v>
      </c>
      <c r="C402" s="227" t="s">
        <v>1978</v>
      </c>
      <c r="D402" s="227" t="s">
        <v>1979</v>
      </c>
      <c r="E402" s="227" t="s">
        <v>356</v>
      </c>
      <c r="F402" s="228">
        <v>32129</v>
      </c>
      <c r="G402" s="227" t="s">
        <v>566</v>
      </c>
      <c r="H402" s="227" t="s">
        <v>357</v>
      </c>
      <c r="I402" s="227" t="s">
        <v>427</v>
      </c>
      <c r="J402" s="227" t="s">
        <v>335</v>
      </c>
      <c r="K402" s="227">
        <v>2005</v>
      </c>
      <c r="L402" s="227" t="s">
        <v>619</v>
      </c>
      <c r="Y402" s="227" t="s">
        <v>4395</v>
      </c>
      <c r="Z402" s="227" t="s">
        <v>4396</v>
      </c>
      <c r="AA402" s="227" t="s">
        <v>2978</v>
      </c>
      <c r="AB402" s="227" t="s">
        <v>2981</v>
      </c>
    </row>
    <row r="403" spans="1:28" x14ac:dyDescent="0.2">
      <c r="A403" s="227">
        <v>216108</v>
      </c>
      <c r="B403" s="227" t="s">
        <v>2106</v>
      </c>
      <c r="C403" s="227" t="s">
        <v>65</v>
      </c>
      <c r="D403" s="227" t="s">
        <v>2686</v>
      </c>
      <c r="E403" s="227" t="s">
        <v>356</v>
      </c>
      <c r="F403" s="228">
        <v>32143</v>
      </c>
      <c r="G403" s="227" t="s">
        <v>882</v>
      </c>
      <c r="H403" s="227" t="s">
        <v>357</v>
      </c>
      <c r="I403" s="227" t="s">
        <v>427</v>
      </c>
      <c r="J403" s="227" t="s">
        <v>358</v>
      </c>
      <c r="K403" s="227">
        <v>2019</v>
      </c>
      <c r="L403" s="227" t="s">
        <v>334</v>
      </c>
      <c r="T403" s="229"/>
      <c r="Y403" s="227" t="s">
        <v>4077</v>
      </c>
      <c r="Z403" s="227" t="s">
        <v>3009</v>
      </c>
      <c r="AA403" s="227" t="s">
        <v>2921</v>
      </c>
      <c r="AB403" s="227" t="s">
        <v>2841</v>
      </c>
    </row>
    <row r="404" spans="1:28" x14ac:dyDescent="0.2">
      <c r="A404" s="227">
        <v>211688</v>
      </c>
      <c r="B404" s="227" t="s">
        <v>519</v>
      </c>
      <c r="C404" s="227" t="s">
        <v>142</v>
      </c>
      <c r="D404" s="227" t="s">
        <v>1561</v>
      </c>
      <c r="E404" s="227" t="s">
        <v>356</v>
      </c>
      <c r="F404" s="228">
        <v>32143</v>
      </c>
      <c r="G404" s="227" t="s">
        <v>334</v>
      </c>
      <c r="H404" s="227" t="s">
        <v>357</v>
      </c>
      <c r="I404" s="227" t="s">
        <v>427</v>
      </c>
      <c r="J404" s="227" t="s">
        <v>358</v>
      </c>
      <c r="K404" s="227">
        <v>2013</v>
      </c>
      <c r="L404" s="227" t="s">
        <v>334</v>
      </c>
      <c r="T404" s="229"/>
      <c r="Y404" s="227" t="s">
        <v>3044</v>
      </c>
      <c r="Z404" s="227" t="s">
        <v>3045</v>
      </c>
      <c r="AA404" s="227" t="s">
        <v>3046</v>
      </c>
      <c r="AB404" s="227" t="s">
        <v>2820</v>
      </c>
    </row>
    <row r="405" spans="1:28" x14ac:dyDescent="0.2">
      <c r="A405" s="227">
        <v>214763</v>
      </c>
      <c r="B405" s="227" t="s">
        <v>1380</v>
      </c>
      <c r="C405" s="227" t="s">
        <v>68</v>
      </c>
      <c r="D405" s="227" t="s">
        <v>253</v>
      </c>
      <c r="E405" s="227" t="s">
        <v>356</v>
      </c>
      <c r="F405" s="228">
        <v>32166</v>
      </c>
      <c r="G405" s="227" t="s">
        <v>341</v>
      </c>
      <c r="H405" s="227" t="s">
        <v>357</v>
      </c>
      <c r="I405" s="227" t="s">
        <v>427</v>
      </c>
      <c r="Q405" s="227">
        <v>2000</v>
      </c>
      <c r="T405" s="229"/>
      <c r="V405" s="227" t="s">
        <v>679</v>
      </c>
      <c r="W405" s="227" t="s">
        <v>2809</v>
      </c>
    </row>
    <row r="406" spans="1:28" x14ac:dyDescent="0.2">
      <c r="A406" s="227">
        <v>214936</v>
      </c>
      <c r="B406" s="227" t="s">
        <v>1855</v>
      </c>
      <c r="C406" s="227" t="s">
        <v>66</v>
      </c>
      <c r="D406" s="227" t="s">
        <v>2476</v>
      </c>
      <c r="E406" s="227" t="s">
        <v>356</v>
      </c>
      <c r="F406" s="228">
        <v>32206</v>
      </c>
      <c r="G406" s="227" t="s">
        <v>2260</v>
      </c>
      <c r="H406" s="227" t="s">
        <v>357</v>
      </c>
      <c r="I406" s="227" t="s">
        <v>427</v>
      </c>
      <c r="J406" s="227" t="s">
        <v>358</v>
      </c>
      <c r="K406" s="227">
        <v>2008</v>
      </c>
      <c r="L406" s="227" t="s">
        <v>349</v>
      </c>
      <c r="T406" s="229"/>
      <c r="Y406" s="227" t="s">
        <v>3613</v>
      </c>
      <c r="Z406" s="227" t="s">
        <v>2923</v>
      </c>
      <c r="AA406" s="227" t="s">
        <v>2970</v>
      </c>
      <c r="AB406" s="227" t="s">
        <v>3614</v>
      </c>
    </row>
    <row r="407" spans="1:28" x14ac:dyDescent="0.2">
      <c r="A407" s="227">
        <v>211606</v>
      </c>
      <c r="B407" s="227" t="s">
        <v>1832</v>
      </c>
      <c r="C407" s="227" t="s">
        <v>100</v>
      </c>
      <c r="D407" s="227" t="s">
        <v>2184</v>
      </c>
      <c r="E407" s="227" t="s">
        <v>355</v>
      </c>
      <c r="F407" s="228">
        <v>32325</v>
      </c>
      <c r="G407" s="227" t="s">
        <v>2185</v>
      </c>
      <c r="H407" s="227" t="s">
        <v>357</v>
      </c>
      <c r="I407" s="227" t="s">
        <v>427</v>
      </c>
      <c r="J407" s="227" t="s">
        <v>335</v>
      </c>
      <c r="K407" s="227">
        <v>2008</v>
      </c>
      <c r="L407" s="227" t="s">
        <v>334</v>
      </c>
      <c r="T407" s="229"/>
      <c r="Y407" s="227" t="s">
        <v>3034</v>
      </c>
      <c r="Z407" s="227" t="s">
        <v>3035</v>
      </c>
      <c r="AA407" s="227" t="s">
        <v>3036</v>
      </c>
      <c r="AB407" s="227" t="s">
        <v>3024</v>
      </c>
    </row>
    <row r="408" spans="1:28" x14ac:dyDescent="0.2">
      <c r="A408" s="227">
        <v>216136</v>
      </c>
      <c r="B408" s="227" t="s">
        <v>1435</v>
      </c>
      <c r="C408" s="227" t="s">
        <v>507</v>
      </c>
      <c r="D408" s="227" t="s">
        <v>308</v>
      </c>
      <c r="E408" s="227" t="s">
        <v>356</v>
      </c>
      <c r="F408" s="228">
        <v>32369</v>
      </c>
      <c r="G408" s="227" t="s">
        <v>592</v>
      </c>
      <c r="H408" s="227" t="s">
        <v>357</v>
      </c>
      <c r="I408" s="227" t="s">
        <v>427</v>
      </c>
      <c r="J408" s="227" t="s">
        <v>358</v>
      </c>
      <c r="K408" s="227">
        <v>2008</v>
      </c>
      <c r="L408" s="227" t="s">
        <v>334</v>
      </c>
      <c r="T408" s="229"/>
      <c r="Y408" s="227" t="s">
        <v>4086</v>
      </c>
      <c r="Z408" s="227" t="s">
        <v>3205</v>
      </c>
      <c r="AA408" s="227" t="s">
        <v>3407</v>
      </c>
      <c r="AB408" s="227" t="s">
        <v>3218</v>
      </c>
    </row>
    <row r="409" spans="1:28" x14ac:dyDescent="0.2">
      <c r="A409" s="227">
        <v>216585</v>
      </c>
      <c r="B409" s="227" t="s">
        <v>1987</v>
      </c>
      <c r="C409" s="227" t="s">
        <v>470</v>
      </c>
      <c r="D409" s="227" t="s">
        <v>224</v>
      </c>
      <c r="E409" s="227" t="s">
        <v>356</v>
      </c>
      <c r="F409" s="228">
        <v>32370</v>
      </c>
      <c r="G409" s="227" t="s">
        <v>349</v>
      </c>
      <c r="H409" s="227" t="s">
        <v>357</v>
      </c>
      <c r="I409" s="227" t="s">
        <v>427</v>
      </c>
      <c r="J409" s="227" t="s">
        <v>358</v>
      </c>
      <c r="K409" s="227">
        <v>2007</v>
      </c>
      <c r="L409" s="227" t="s">
        <v>349</v>
      </c>
      <c r="T409" s="229"/>
      <c r="Y409" s="227" t="s">
        <v>4390</v>
      </c>
      <c r="Z409" s="227" t="s">
        <v>3603</v>
      </c>
      <c r="AA409" s="227" t="s">
        <v>2848</v>
      </c>
      <c r="AB409" s="227" t="s">
        <v>4391</v>
      </c>
    </row>
    <row r="410" spans="1:28" x14ac:dyDescent="0.2">
      <c r="A410" s="227">
        <v>216360</v>
      </c>
      <c r="B410" s="227" t="s">
        <v>1982</v>
      </c>
      <c r="C410" s="227" t="s">
        <v>68</v>
      </c>
      <c r="D410" s="227" t="s">
        <v>276</v>
      </c>
      <c r="E410" s="227" t="s">
        <v>355</v>
      </c>
      <c r="F410" s="228">
        <v>32389</v>
      </c>
      <c r="G410" s="227" t="s">
        <v>344</v>
      </c>
      <c r="H410" s="227" t="s">
        <v>357</v>
      </c>
      <c r="I410" s="227" t="s">
        <v>427</v>
      </c>
      <c r="J410" s="227" t="s">
        <v>335</v>
      </c>
      <c r="K410" s="227">
        <v>2007</v>
      </c>
      <c r="L410" s="227" t="s">
        <v>334</v>
      </c>
      <c r="T410" s="229"/>
      <c r="Y410" s="227" t="s">
        <v>4255</v>
      </c>
      <c r="Z410" s="227" t="s">
        <v>2951</v>
      </c>
      <c r="AA410" s="227" t="s">
        <v>4256</v>
      </c>
      <c r="AB410" s="227" t="s">
        <v>2843</v>
      </c>
    </row>
    <row r="411" spans="1:28" x14ac:dyDescent="0.2">
      <c r="A411" s="227">
        <v>212795</v>
      </c>
      <c r="B411" s="227" t="s">
        <v>1989</v>
      </c>
      <c r="C411" s="227" t="s">
        <v>106</v>
      </c>
      <c r="D411" s="227" t="s">
        <v>969</v>
      </c>
      <c r="E411" s="227" t="s">
        <v>355</v>
      </c>
      <c r="F411" s="228">
        <v>32408</v>
      </c>
      <c r="G411" s="227" t="s">
        <v>882</v>
      </c>
      <c r="H411" s="227" t="s">
        <v>364</v>
      </c>
      <c r="I411" s="227" t="s">
        <v>427</v>
      </c>
      <c r="J411" s="227" t="s">
        <v>358</v>
      </c>
      <c r="K411" s="227">
        <v>2007</v>
      </c>
      <c r="L411" s="227" t="s">
        <v>334</v>
      </c>
      <c r="T411" s="229"/>
      <c r="Y411" s="227" t="s">
        <v>3190</v>
      </c>
      <c r="Z411" s="227" t="s">
        <v>2822</v>
      </c>
      <c r="AA411" s="227" t="s">
        <v>2963</v>
      </c>
      <c r="AB411" s="227" t="s">
        <v>3191</v>
      </c>
    </row>
    <row r="412" spans="1:28" x14ac:dyDescent="0.2">
      <c r="A412" s="227">
        <v>216356</v>
      </c>
      <c r="B412" s="227" t="s">
        <v>1980</v>
      </c>
      <c r="C412" s="227" t="s">
        <v>750</v>
      </c>
      <c r="D412" s="227" t="s">
        <v>234</v>
      </c>
      <c r="E412" s="227" t="s">
        <v>356</v>
      </c>
      <c r="F412" s="228">
        <v>32408</v>
      </c>
      <c r="G412" s="227" t="s">
        <v>618</v>
      </c>
      <c r="H412" s="227" t="s">
        <v>357</v>
      </c>
      <c r="I412" s="227" t="s">
        <v>427</v>
      </c>
      <c r="J412" s="227" t="s">
        <v>335</v>
      </c>
      <c r="K412" s="227">
        <v>2007</v>
      </c>
      <c r="L412" s="227" t="s">
        <v>334</v>
      </c>
      <c r="T412" s="229"/>
      <c r="Y412" s="227" t="s">
        <v>4250</v>
      </c>
      <c r="Z412" s="227" t="s">
        <v>4251</v>
      </c>
      <c r="AA412" s="227" t="s">
        <v>2870</v>
      </c>
      <c r="AB412" s="227" t="s">
        <v>2884</v>
      </c>
    </row>
    <row r="413" spans="1:28" x14ac:dyDescent="0.2">
      <c r="A413" s="227">
        <v>215737</v>
      </c>
      <c r="B413" s="227" t="s">
        <v>2115</v>
      </c>
      <c r="C413" s="227" t="s">
        <v>1267</v>
      </c>
      <c r="D413" s="227" t="s">
        <v>2263</v>
      </c>
      <c r="E413" s="227" t="s">
        <v>356</v>
      </c>
      <c r="F413" s="228">
        <v>32509</v>
      </c>
      <c r="G413" s="227" t="s">
        <v>882</v>
      </c>
      <c r="H413" s="227" t="s">
        <v>357</v>
      </c>
      <c r="I413" s="227" t="s">
        <v>427</v>
      </c>
      <c r="J413" s="227" t="s">
        <v>358</v>
      </c>
      <c r="K413" s="227">
        <v>2008</v>
      </c>
      <c r="L413" s="227" t="s">
        <v>334</v>
      </c>
      <c r="T413" s="229"/>
      <c r="Y413" s="227" t="s">
        <v>3875</v>
      </c>
      <c r="Z413" s="227" t="s">
        <v>3876</v>
      </c>
      <c r="AA413" s="227" t="s">
        <v>3160</v>
      </c>
      <c r="AB413" s="227" t="s">
        <v>2823</v>
      </c>
    </row>
    <row r="414" spans="1:28" x14ac:dyDescent="0.2">
      <c r="A414" s="227">
        <v>213447</v>
      </c>
      <c r="B414" s="227" t="s">
        <v>1358</v>
      </c>
      <c r="C414" s="227" t="s">
        <v>132</v>
      </c>
      <c r="D414" s="227" t="s">
        <v>239</v>
      </c>
      <c r="E414" s="227" t="s">
        <v>356</v>
      </c>
      <c r="F414" s="228">
        <v>32509</v>
      </c>
      <c r="G414" s="227" t="s">
        <v>334</v>
      </c>
      <c r="H414" s="227" t="s">
        <v>364</v>
      </c>
      <c r="I414" s="227" t="s">
        <v>427</v>
      </c>
      <c r="J414" s="227" t="s">
        <v>358</v>
      </c>
      <c r="K414" s="227">
        <v>2015</v>
      </c>
      <c r="L414" s="227" t="s">
        <v>334</v>
      </c>
      <c r="T414" s="229"/>
      <c r="Y414" s="227" t="s">
        <v>3303</v>
      </c>
      <c r="Z414" s="227" t="s">
        <v>2953</v>
      </c>
      <c r="AA414" s="227" t="s">
        <v>3088</v>
      </c>
      <c r="AB414" s="227" t="s">
        <v>2820</v>
      </c>
    </row>
    <row r="415" spans="1:28" x14ac:dyDescent="0.2">
      <c r="A415" s="227">
        <v>216444</v>
      </c>
      <c r="B415" s="227" t="s">
        <v>1990</v>
      </c>
      <c r="C415" s="227" t="s">
        <v>68</v>
      </c>
      <c r="D415" s="227" t="s">
        <v>2772</v>
      </c>
      <c r="E415" s="227" t="s">
        <v>356</v>
      </c>
      <c r="F415" s="228">
        <v>32543</v>
      </c>
      <c r="G415" s="227" t="s">
        <v>882</v>
      </c>
      <c r="H415" s="227" t="s">
        <v>357</v>
      </c>
      <c r="I415" s="227" t="s">
        <v>427</v>
      </c>
      <c r="J415" s="227" t="s">
        <v>358</v>
      </c>
      <c r="K415" s="227">
        <v>2008</v>
      </c>
      <c r="L415" s="227" t="s">
        <v>334</v>
      </c>
      <c r="T415" s="229"/>
      <c r="Y415" s="227" t="s">
        <v>4310</v>
      </c>
      <c r="Z415" s="227" t="s">
        <v>2844</v>
      </c>
      <c r="AA415" s="227" t="s">
        <v>2928</v>
      </c>
      <c r="AB415" s="227" t="s">
        <v>2823</v>
      </c>
    </row>
    <row r="416" spans="1:28" x14ac:dyDescent="0.2">
      <c r="A416" s="227">
        <v>216434</v>
      </c>
      <c r="B416" s="227" t="s">
        <v>1984</v>
      </c>
      <c r="C416" s="227" t="s">
        <v>433</v>
      </c>
      <c r="D416" s="227" t="s">
        <v>2765</v>
      </c>
      <c r="E416" s="227" t="s">
        <v>356</v>
      </c>
      <c r="F416" s="228">
        <v>32564</v>
      </c>
      <c r="G416" s="227" t="s">
        <v>2489</v>
      </c>
      <c r="H416" s="227" t="s">
        <v>357</v>
      </c>
      <c r="I416" s="227" t="s">
        <v>427</v>
      </c>
      <c r="J416" s="227" t="s">
        <v>358</v>
      </c>
      <c r="K416" s="227">
        <v>2007</v>
      </c>
      <c r="L416" s="227" t="s">
        <v>336</v>
      </c>
      <c r="T416" s="229"/>
      <c r="Y416" s="227" t="s">
        <v>4296</v>
      </c>
      <c r="Z416" s="227" t="s">
        <v>4297</v>
      </c>
      <c r="AA416" s="227" t="s">
        <v>4298</v>
      </c>
      <c r="AB416" s="227" t="s">
        <v>4299</v>
      </c>
    </row>
    <row r="417" spans="1:28" x14ac:dyDescent="0.2">
      <c r="A417" s="227">
        <v>215832</v>
      </c>
      <c r="B417" s="227" t="s">
        <v>1890</v>
      </c>
      <c r="C417" s="227" t="s">
        <v>399</v>
      </c>
      <c r="D417" s="227" t="s">
        <v>2149</v>
      </c>
      <c r="E417" s="227" t="s">
        <v>356</v>
      </c>
      <c r="F417" s="228">
        <v>32613</v>
      </c>
      <c r="G417" s="227" t="s">
        <v>2382</v>
      </c>
      <c r="H417" s="227" t="s">
        <v>357</v>
      </c>
      <c r="I417" s="227" t="s">
        <v>427</v>
      </c>
      <c r="J417" s="227" t="s">
        <v>358</v>
      </c>
      <c r="K417" s="227">
        <v>2014</v>
      </c>
      <c r="L417" s="227" t="s">
        <v>334</v>
      </c>
      <c r="T417" s="229"/>
      <c r="Y417" s="227" t="s">
        <v>3939</v>
      </c>
      <c r="Z417" s="227" t="s">
        <v>3940</v>
      </c>
      <c r="AA417" s="227" t="s">
        <v>3941</v>
      </c>
      <c r="AB417" s="227" t="s">
        <v>3426</v>
      </c>
    </row>
    <row r="418" spans="1:28" x14ac:dyDescent="0.2">
      <c r="A418" s="227">
        <v>215554</v>
      </c>
      <c r="B418" s="227" t="s">
        <v>1854</v>
      </c>
      <c r="C418" s="227" t="s">
        <v>71</v>
      </c>
      <c r="D418" s="227" t="s">
        <v>2555</v>
      </c>
      <c r="E418" s="227" t="s">
        <v>356</v>
      </c>
      <c r="F418" s="228">
        <v>32629</v>
      </c>
      <c r="G418" s="227" t="s">
        <v>2259</v>
      </c>
      <c r="H418" s="227" t="s">
        <v>357</v>
      </c>
      <c r="I418" s="227" t="s">
        <v>427</v>
      </c>
      <c r="J418" s="227" t="s">
        <v>358</v>
      </c>
      <c r="K418" s="227">
        <v>2011</v>
      </c>
      <c r="L418" s="227" t="s">
        <v>354</v>
      </c>
      <c r="T418" s="229"/>
      <c r="Y418" s="227" t="s">
        <v>3786</v>
      </c>
      <c r="Z418" s="227" t="s">
        <v>2868</v>
      </c>
      <c r="AA418" s="227" t="s">
        <v>2963</v>
      </c>
      <c r="AB418" s="227" t="s">
        <v>3787</v>
      </c>
    </row>
    <row r="419" spans="1:28" x14ac:dyDescent="0.2">
      <c r="A419" s="227">
        <v>214679</v>
      </c>
      <c r="B419" s="227" t="s">
        <v>1454</v>
      </c>
      <c r="C419" s="227" t="s">
        <v>503</v>
      </c>
      <c r="D419" s="227" t="s">
        <v>240</v>
      </c>
      <c r="E419" s="227" t="s">
        <v>355</v>
      </c>
      <c r="F419" s="228">
        <v>32642</v>
      </c>
      <c r="G419" s="227" t="s">
        <v>342</v>
      </c>
      <c r="H419" s="227" t="s">
        <v>357</v>
      </c>
      <c r="I419" s="227" t="s">
        <v>427</v>
      </c>
      <c r="J419" s="227" t="s">
        <v>358</v>
      </c>
      <c r="K419" s="227">
        <v>2009</v>
      </c>
      <c r="L419" s="227" t="s">
        <v>343</v>
      </c>
      <c r="T419" s="229"/>
      <c r="Y419" s="227" t="s">
        <v>3541</v>
      </c>
      <c r="Z419" s="227" t="s">
        <v>3542</v>
      </c>
      <c r="AA419" s="227" t="s">
        <v>3543</v>
      </c>
      <c r="AB419" s="227" t="s">
        <v>2845</v>
      </c>
    </row>
    <row r="420" spans="1:28" x14ac:dyDescent="0.2">
      <c r="A420" s="227">
        <v>216277</v>
      </c>
      <c r="B420" s="227" t="s">
        <v>1983</v>
      </c>
      <c r="C420" s="227" t="s">
        <v>116</v>
      </c>
      <c r="D420" s="227" t="s">
        <v>2181</v>
      </c>
      <c r="E420" s="227" t="s">
        <v>356</v>
      </c>
      <c r="F420" s="228">
        <v>32648</v>
      </c>
      <c r="G420" s="227" t="s">
        <v>882</v>
      </c>
      <c r="H420" s="227" t="s">
        <v>357</v>
      </c>
      <c r="I420" s="227" t="s">
        <v>427</v>
      </c>
      <c r="J420" s="227" t="s">
        <v>358</v>
      </c>
      <c r="K420" s="227">
        <v>2007</v>
      </c>
      <c r="L420" s="227" t="s">
        <v>334</v>
      </c>
      <c r="T420" s="229"/>
      <c r="Y420" s="227" t="s">
        <v>4185</v>
      </c>
      <c r="Z420" s="227" t="s">
        <v>2957</v>
      </c>
      <c r="AA420" s="227" t="s">
        <v>4186</v>
      </c>
      <c r="AB420" s="227" t="s">
        <v>2867</v>
      </c>
    </row>
    <row r="421" spans="1:28" x14ac:dyDescent="0.2">
      <c r="A421" s="227">
        <v>213907</v>
      </c>
      <c r="B421" s="227" t="s">
        <v>1309</v>
      </c>
      <c r="C421" s="227" t="s">
        <v>1310</v>
      </c>
      <c r="D421" s="227" t="s">
        <v>496</v>
      </c>
      <c r="E421" s="227" t="s">
        <v>355</v>
      </c>
      <c r="F421" s="228">
        <v>32667</v>
      </c>
      <c r="G421" s="227" t="s">
        <v>611</v>
      </c>
      <c r="H421" s="227" t="s">
        <v>357</v>
      </c>
      <c r="I421" s="227" t="s">
        <v>427</v>
      </c>
      <c r="Q421" s="227">
        <v>2000</v>
      </c>
      <c r="T421" s="229"/>
      <c r="U421" s="227" t="s">
        <v>679</v>
      </c>
      <c r="V421" s="227" t="s">
        <v>679</v>
      </c>
      <c r="W421" s="227" t="s">
        <v>2809</v>
      </c>
    </row>
    <row r="422" spans="1:28" x14ac:dyDescent="0.2">
      <c r="A422" s="227">
        <v>213625</v>
      </c>
      <c r="B422" s="227" t="s">
        <v>1508</v>
      </c>
      <c r="C422" s="227" t="s">
        <v>152</v>
      </c>
      <c r="D422" s="227" t="s">
        <v>478</v>
      </c>
      <c r="E422" s="227" t="s">
        <v>356</v>
      </c>
      <c r="F422" s="228">
        <v>32669</v>
      </c>
      <c r="G422" s="227" t="s">
        <v>882</v>
      </c>
      <c r="H422" s="227" t="s">
        <v>357</v>
      </c>
      <c r="I422" s="227" t="s">
        <v>427</v>
      </c>
      <c r="J422" s="227" t="s">
        <v>358</v>
      </c>
      <c r="K422" s="227">
        <v>2007</v>
      </c>
      <c r="L422" s="227" t="s">
        <v>334</v>
      </c>
      <c r="T422" s="229"/>
      <c r="Y422" s="227" t="s">
        <v>3364</v>
      </c>
      <c r="Z422" s="227" t="s">
        <v>3365</v>
      </c>
      <c r="AA422" s="227" t="s">
        <v>2928</v>
      </c>
      <c r="AB422" s="227" t="s">
        <v>2823</v>
      </c>
    </row>
    <row r="423" spans="1:28" x14ac:dyDescent="0.2">
      <c r="A423" s="227">
        <v>216223</v>
      </c>
      <c r="B423" s="227" t="s">
        <v>1988</v>
      </c>
      <c r="C423" s="227" t="s">
        <v>110</v>
      </c>
      <c r="D423" s="227" t="s">
        <v>1011</v>
      </c>
      <c r="E423" s="227" t="s">
        <v>355</v>
      </c>
      <c r="F423" s="228">
        <v>32697</v>
      </c>
      <c r="G423" s="227" t="s">
        <v>882</v>
      </c>
      <c r="H423" s="227" t="s">
        <v>357</v>
      </c>
      <c r="I423" s="227" t="s">
        <v>427</v>
      </c>
      <c r="J423" s="227" t="s">
        <v>335</v>
      </c>
      <c r="K423" s="227">
        <v>2007</v>
      </c>
      <c r="L423" s="227" t="s">
        <v>334</v>
      </c>
      <c r="T423" s="229"/>
      <c r="Y423" s="227" t="s">
        <v>4138</v>
      </c>
      <c r="Z423" s="227" t="s">
        <v>3374</v>
      </c>
      <c r="AA423" s="227" t="s">
        <v>2970</v>
      </c>
      <c r="AB423" s="227" t="s">
        <v>2823</v>
      </c>
    </row>
    <row r="424" spans="1:28" x14ac:dyDescent="0.2">
      <c r="A424" s="227">
        <v>215741</v>
      </c>
      <c r="B424" s="227" t="s">
        <v>1925</v>
      </c>
      <c r="C424" s="227" t="s">
        <v>65</v>
      </c>
      <c r="D424" s="227" t="s">
        <v>2589</v>
      </c>
      <c r="E424" s="227" t="s">
        <v>356</v>
      </c>
      <c r="F424" s="228">
        <v>32730</v>
      </c>
      <c r="G424" s="227" t="s">
        <v>2590</v>
      </c>
      <c r="H424" s="227" t="s">
        <v>357</v>
      </c>
      <c r="I424" s="227" t="s">
        <v>427</v>
      </c>
      <c r="Q424" s="227">
        <v>2000</v>
      </c>
      <c r="T424" s="229"/>
    </row>
    <row r="425" spans="1:28" x14ac:dyDescent="0.2">
      <c r="A425" s="227">
        <v>208966</v>
      </c>
      <c r="B425" s="227" t="s">
        <v>1857</v>
      </c>
      <c r="C425" s="227" t="s">
        <v>91</v>
      </c>
      <c r="D425" s="227" t="s">
        <v>978</v>
      </c>
      <c r="E425" s="227" t="s">
        <v>356</v>
      </c>
      <c r="F425" s="228">
        <v>32736</v>
      </c>
      <c r="G425" s="227" t="s">
        <v>2152</v>
      </c>
      <c r="H425" s="227" t="s">
        <v>357</v>
      </c>
      <c r="I425" s="227" t="s">
        <v>427</v>
      </c>
      <c r="Q425" s="227">
        <v>2000</v>
      </c>
      <c r="T425" s="229"/>
    </row>
    <row r="426" spans="1:28" x14ac:dyDescent="0.2">
      <c r="A426" s="227">
        <v>216430</v>
      </c>
      <c r="B426" s="227" t="s">
        <v>2764</v>
      </c>
      <c r="C426" s="227" t="s">
        <v>461</v>
      </c>
      <c r="D426" s="227" t="s">
        <v>2281</v>
      </c>
      <c r="E426" s="227" t="s">
        <v>356</v>
      </c>
      <c r="F426" s="228">
        <v>32756</v>
      </c>
      <c r="G426" s="227" t="s">
        <v>1858</v>
      </c>
      <c r="H426" s="227" t="s">
        <v>357</v>
      </c>
      <c r="I426" s="227" t="s">
        <v>427</v>
      </c>
      <c r="J426" s="227" t="s">
        <v>335</v>
      </c>
      <c r="K426" s="227">
        <v>2007</v>
      </c>
      <c r="L426" s="227" t="s">
        <v>349</v>
      </c>
      <c r="T426" s="229"/>
      <c r="Y426" s="227" t="s">
        <v>4293</v>
      </c>
      <c r="Z426" s="227" t="s">
        <v>4294</v>
      </c>
      <c r="AA426" s="227" t="s">
        <v>4295</v>
      </c>
      <c r="AB426" s="227" t="s">
        <v>2854</v>
      </c>
    </row>
    <row r="427" spans="1:28" x14ac:dyDescent="0.2">
      <c r="A427" s="227">
        <v>209099</v>
      </c>
      <c r="B427" s="227" t="s">
        <v>1416</v>
      </c>
      <c r="C427" s="227" t="s">
        <v>127</v>
      </c>
      <c r="D427" s="227" t="s">
        <v>296</v>
      </c>
      <c r="E427" s="227" t="s">
        <v>356</v>
      </c>
      <c r="F427" s="228">
        <v>32852</v>
      </c>
      <c r="G427" s="227" t="s">
        <v>555</v>
      </c>
      <c r="H427" s="227" t="s">
        <v>357</v>
      </c>
      <c r="I427" s="227" t="s">
        <v>427</v>
      </c>
      <c r="Q427" s="227">
        <v>2000</v>
      </c>
      <c r="T427" s="229"/>
      <c r="V427" s="227" t="s">
        <v>679</v>
      </c>
      <c r="W427" s="227" t="s">
        <v>2809</v>
      </c>
    </row>
    <row r="428" spans="1:28" x14ac:dyDescent="0.2">
      <c r="A428" s="227">
        <v>214903</v>
      </c>
      <c r="B428" s="227" t="s">
        <v>1864</v>
      </c>
      <c r="C428" s="227" t="s">
        <v>1208</v>
      </c>
      <c r="D428" s="227" t="s">
        <v>2471</v>
      </c>
      <c r="E428" s="227" t="s">
        <v>356</v>
      </c>
      <c r="F428" s="228">
        <v>32874</v>
      </c>
      <c r="G428" s="227" t="s">
        <v>907</v>
      </c>
      <c r="H428" s="227" t="s">
        <v>357</v>
      </c>
      <c r="I428" s="227" t="s">
        <v>427</v>
      </c>
      <c r="Q428" s="227">
        <v>2000</v>
      </c>
      <c r="T428" s="229"/>
      <c r="W428" s="227" t="s">
        <v>2809</v>
      </c>
    </row>
    <row r="429" spans="1:28" x14ac:dyDescent="0.2">
      <c r="A429" s="227">
        <v>213565</v>
      </c>
      <c r="B429" s="227" t="s">
        <v>2347</v>
      </c>
      <c r="C429" s="227" t="s">
        <v>90</v>
      </c>
      <c r="D429" s="227" t="s">
        <v>305</v>
      </c>
      <c r="E429" s="227" t="s">
        <v>356</v>
      </c>
      <c r="F429" s="228">
        <v>32874</v>
      </c>
      <c r="G429" s="227" t="s">
        <v>334</v>
      </c>
      <c r="H429" s="227" t="s">
        <v>357</v>
      </c>
      <c r="I429" s="227" t="s">
        <v>427</v>
      </c>
      <c r="J429" s="227" t="s">
        <v>358</v>
      </c>
      <c r="K429" s="227">
        <v>2016</v>
      </c>
      <c r="L429" s="227" t="s">
        <v>334</v>
      </c>
      <c r="T429" s="229"/>
      <c r="Y429" s="227" t="s">
        <v>3345</v>
      </c>
      <c r="Z429" s="227" t="s">
        <v>3346</v>
      </c>
      <c r="AA429" s="227" t="s">
        <v>3334</v>
      </c>
      <c r="AB429" s="227" t="s">
        <v>2823</v>
      </c>
    </row>
    <row r="430" spans="1:28" x14ac:dyDescent="0.2">
      <c r="A430" s="227">
        <v>213735</v>
      </c>
      <c r="B430" s="227" t="s">
        <v>1099</v>
      </c>
      <c r="C430" s="227" t="s">
        <v>95</v>
      </c>
      <c r="D430" s="227" t="s">
        <v>412</v>
      </c>
      <c r="E430" s="227" t="s">
        <v>356</v>
      </c>
      <c r="F430" s="228">
        <v>32882</v>
      </c>
      <c r="G430" s="227" t="s">
        <v>1100</v>
      </c>
      <c r="H430" s="227" t="s">
        <v>357</v>
      </c>
      <c r="I430" s="227" t="s">
        <v>427</v>
      </c>
      <c r="J430" s="227" t="s">
        <v>358</v>
      </c>
      <c r="K430" s="227">
        <v>2008</v>
      </c>
      <c r="L430" s="227" t="s">
        <v>343</v>
      </c>
      <c r="T430" s="229"/>
      <c r="Y430" s="227" t="s">
        <v>3379</v>
      </c>
      <c r="Z430" s="227" t="s">
        <v>2919</v>
      </c>
      <c r="AA430" s="227" t="s">
        <v>3221</v>
      </c>
      <c r="AB430" s="227" t="s">
        <v>2820</v>
      </c>
    </row>
    <row r="431" spans="1:28" x14ac:dyDescent="0.2">
      <c r="A431" s="227">
        <v>213484</v>
      </c>
      <c r="B431" s="227" t="s">
        <v>2337</v>
      </c>
      <c r="C431" s="227" t="s">
        <v>123</v>
      </c>
      <c r="D431" s="227" t="s">
        <v>2051</v>
      </c>
      <c r="E431" s="227" t="s">
        <v>356</v>
      </c>
      <c r="F431" s="228">
        <v>32883</v>
      </c>
      <c r="G431" s="227" t="s">
        <v>349</v>
      </c>
      <c r="H431" s="227" t="s">
        <v>357</v>
      </c>
      <c r="I431" s="227" t="s">
        <v>427</v>
      </c>
      <c r="J431" s="227" t="s">
        <v>358</v>
      </c>
      <c r="K431" s="227">
        <v>2015</v>
      </c>
      <c r="L431" s="227" t="s">
        <v>349</v>
      </c>
      <c r="T431" s="229"/>
      <c r="Y431" s="227" t="s">
        <v>3319</v>
      </c>
      <c r="Z431" s="227" t="s">
        <v>2992</v>
      </c>
      <c r="AA431" s="227" t="s">
        <v>2947</v>
      </c>
      <c r="AB431" s="227" t="s">
        <v>3320</v>
      </c>
    </row>
    <row r="432" spans="1:28" x14ac:dyDescent="0.2">
      <c r="A432" s="227">
        <v>214950</v>
      </c>
      <c r="B432" s="227" t="s">
        <v>1867</v>
      </c>
      <c r="C432" s="227" t="s">
        <v>68</v>
      </c>
      <c r="D432" s="227" t="s">
        <v>2479</v>
      </c>
      <c r="E432" s="227" t="s">
        <v>356</v>
      </c>
      <c r="F432" s="228">
        <v>32900</v>
      </c>
      <c r="G432" s="227" t="s">
        <v>2480</v>
      </c>
      <c r="H432" s="227" t="s">
        <v>357</v>
      </c>
      <c r="I432" s="227" t="s">
        <v>427</v>
      </c>
      <c r="J432" s="227" t="s">
        <v>358</v>
      </c>
      <c r="K432" s="227">
        <v>2008</v>
      </c>
      <c r="L432" s="227" t="s">
        <v>344</v>
      </c>
      <c r="T432" s="229"/>
      <c r="Y432" s="227" t="s">
        <v>3620</v>
      </c>
      <c r="Z432" s="227" t="s">
        <v>2824</v>
      </c>
      <c r="AA432" s="227" t="s">
        <v>3621</v>
      </c>
      <c r="AB432" s="227" t="s">
        <v>2869</v>
      </c>
    </row>
    <row r="433" spans="1:28" x14ac:dyDescent="0.2">
      <c r="A433" s="227">
        <v>215695</v>
      </c>
      <c r="B433" s="227" t="s">
        <v>1836</v>
      </c>
      <c r="C433" s="227" t="s">
        <v>137</v>
      </c>
      <c r="D433" s="227" t="s">
        <v>758</v>
      </c>
      <c r="E433" s="227" t="s">
        <v>356</v>
      </c>
      <c r="F433" s="228">
        <v>32904</v>
      </c>
      <c r="G433" s="227" t="s">
        <v>1022</v>
      </c>
      <c r="H433" s="227" t="s">
        <v>357</v>
      </c>
      <c r="I433" s="227" t="s">
        <v>427</v>
      </c>
      <c r="J433" s="227" t="s">
        <v>358</v>
      </c>
      <c r="K433" s="227">
        <v>2008</v>
      </c>
      <c r="L433" s="227" t="s">
        <v>334</v>
      </c>
      <c r="T433" s="229"/>
      <c r="Y433" s="227" t="s">
        <v>3850</v>
      </c>
      <c r="Z433" s="227" t="s">
        <v>3047</v>
      </c>
      <c r="AA433" s="227" t="s">
        <v>3851</v>
      </c>
      <c r="AB433" s="227" t="s">
        <v>3852</v>
      </c>
    </row>
    <row r="434" spans="1:28" x14ac:dyDescent="0.2">
      <c r="A434" s="227">
        <v>215876</v>
      </c>
      <c r="B434" s="227" t="s">
        <v>1517</v>
      </c>
      <c r="C434" s="227" t="s">
        <v>94</v>
      </c>
      <c r="D434" s="227" t="s">
        <v>2621</v>
      </c>
      <c r="E434" s="227" t="s">
        <v>355</v>
      </c>
      <c r="F434" s="228">
        <v>32924</v>
      </c>
      <c r="G434" s="227" t="s">
        <v>2622</v>
      </c>
      <c r="H434" s="227" t="s">
        <v>357</v>
      </c>
      <c r="I434" s="227" t="s">
        <v>427</v>
      </c>
      <c r="J434" s="227" t="s">
        <v>358</v>
      </c>
      <c r="K434" s="227">
        <v>2008</v>
      </c>
      <c r="L434" s="227" t="s">
        <v>346</v>
      </c>
      <c r="T434" s="229"/>
      <c r="Y434" s="227" t="s">
        <v>3958</v>
      </c>
      <c r="Z434" s="227" t="s">
        <v>3509</v>
      </c>
      <c r="AA434" s="227" t="s">
        <v>2877</v>
      </c>
      <c r="AB434" s="227" t="s">
        <v>3959</v>
      </c>
    </row>
    <row r="435" spans="1:28" x14ac:dyDescent="0.2">
      <c r="A435" s="227">
        <v>216274</v>
      </c>
      <c r="B435" s="227" t="s">
        <v>1991</v>
      </c>
      <c r="C435" s="227" t="s">
        <v>94</v>
      </c>
      <c r="D435" s="227" t="s">
        <v>2281</v>
      </c>
      <c r="E435" s="227" t="s">
        <v>356</v>
      </c>
      <c r="F435" s="228">
        <v>32943</v>
      </c>
      <c r="G435" s="227" t="s">
        <v>2597</v>
      </c>
      <c r="H435" s="227" t="s">
        <v>357</v>
      </c>
      <c r="I435" s="227" t="s">
        <v>427</v>
      </c>
      <c r="J435" s="227" t="s">
        <v>358</v>
      </c>
      <c r="K435" s="227">
        <v>2008</v>
      </c>
      <c r="L435" s="227" t="s">
        <v>351</v>
      </c>
      <c r="T435" s="229"/>
      <c r="Y435" s="227" t="s">
        <v>4183</v>
      </c>
      <c r="Z435" s="227" t="s">
        <v>3509</v>
      </c>
      <c r="AA435" s="227" t="s">
        <v>3073</v>
      </c>
      <c r="AB435" s="227" t="s">
        <v>4184</v>
      </c>
    </row>
    <row r="436" spans="1:28" x14ac:dyDescent="0.2">
      <c r="A436" s="227">
        <v>214401</v>
      </c>
      <c r="B436" s="227" t="s">
        <v>1391</v>
      </c>
      <c r="C436" s="227" t="s">
        <v>83</v>
      </c>
      <c r="D436" s="227" t="s">
        <v>231</v>
      </c>
      <c r="E436" s="227" t="s">
        <v>356</v>
      </c>
      <c r="F436" s="228">
        <v>32951</v>
      </c>
      <c r="G436" s="227" t="s">
        <v>730</v>
      </c>
      <c r="H436" s="227" t="s">
        <v>357</v>
      </c>
      <c r="I436" s="227" t="s">
        <v>427</v>
      </c>
      <c r="J436" s="227" t="s">
        <v>358</v>
      </c>
      <c r="K436" s="227">
        <v>2008</v>
      </c>
      <c r="L436" s="227" t="s">
        <v>351</v>
      </c>
      <c r="T436" s="229"/>
      <c r="Y436" s="227" t="s">
        <v>3488</v>
      </c>
      <c r="Z436" s="227" t="s">
        <v>2885</v>
      </c>
      <c r="AA436" s="227" t="s">
        <v>3147</v>
      </c>
      <c r="AB436" s="227" t="s">
        <v>2865</v>
      </c>
    </row>
    <row r="437" spans="1:28" x14ac:dyDescent="0.2">
      <c r="A437" s="227">
        <v>216340</v>
      </c>
      <c r="B437" s="227" t="s">
        <v>1985</v>
      </c>
      <c r="C437" s="227" t="s">
        <v>184</v>
      </c>
      <c r="D437" s="227" t="s">
        <v>2743</v>
      </c>
      <c r="E437" s="227" t="s">
        <v>356</v>
      </c>
      <c r="F437" s="228">
        <v>32971</v>
      </c>
      <c r="G437" s="227" t="s">
        <v>878</v>
      </c>
      <c r="H437" s="227" t="s">
        <v>357</v>
      </c>
      <c r="I437" s="227" t="s">
        <v>427</v>
      </c>
      <c r="J437" s="227" t="s">
        <v>335</v>
      </c>
      <c r="K437" s="227">
        <v>2007</v>
      </c>
      <c r="L437" s="227" t="s">
        <v>344</v>
      </c>
      <c r="T437" s="229"/>
      <c r="Y437" s="227" t="s">
        <v>4232</v>
      </c>
      <c r="Z437" s="227" t="s">
        <v>4233</v>
      </c>
      <c r="AA437" s="227" t="s">
        <v>4234</v>
      </c>
      <c r="AB437" s="227" t="s">
        <v>4235</v>
      </c>
    </row>
    <row r="438" spans="1:28" x14ac:dyDescent="0.2">
      <c r="A438" s="227">
        <v>214385</v>
      </c>
      <c r="B438" s="227" t="s">
        <v>1513</v>
      </c>
      <c r="C438" s="227" t="s">
        <v>516</v>
      </c>
      <c r="D438" s="227" t="s">
        <v>393</v>
      </c>
      <c r="E438" s="227" t="s">
        <v>356</v>
      </c>
      <c r="F438" s="228">
        <v>32981</v>
      </c>
      <c r="G438" s="227" t="s">
        <v>361</v>
      </c>
      <c r="H438" s="227" t="s">
        <v>364</v>
      </c>
      <c r="I438" s="227" t="s">
        <v>427</v>
      </c>
      <c r="J438" s="227" t="s">
        <v>358</v>
      </c>
      <c r="K438" s="227">
        <v>2019</v>
      </c>
      <c r="L438" s="227" t="s">
        <v>334</v>
      </c>
      <c r="T438" s="229"/>
      <c r="Y438" s="227" t="s">
        <v>3484</v>
      </c>
      <c r="Z438" s="227" t="s">
        <v>3485</v>
      </c>
      <c r="AA438" s="227" t="s">
        <v>2887</v>
      </c>
      <c r="AB438" s="227" t="s">
        <v>2971</v>
      </c>
    </row>
    <row r="439" spans="1:28" x14ac:dyDescent="0.2">
      <c r="A439" s="227">
        <v>216411</v>
      </c>
      <c r="B439" s="227" t="s">
        <v>1993</v>
      </c>
      <c r="C439" s="227" t="s">
        <v>73</v>
      </c>
      <c r="D439" s="227" t="s">
        <v>2759</v>
      </c>
      <c r="E439" s="227" t="s">
        <v>356</v>
      </c>
      <c r="F439" s="228">
        <v>33006</v>
      </c>
      <c r="G439" s="227" t="s">
        <v>882</v>
      </c>
      <c r="H439" s="227" t="s">
        <v>357</v>
      </c>
      <c r="I439" s="227" t="s">
        <v>427</v>
      </c>
      <c r="J439" s="227" t="s">
        <v>358</v>
      </c>
      <c r="K439" s="227">
        <v>2009</v>
      </c>
      <c r="L439" s="227" t="s">
        <v>334</v>
      </c>
      <c r="T439" s="229"/>
      <c r="Y439" s="227" t="s">
        <v>4282</v>
      </c>
      <c r="Z439" s="227" t="s">
        <v>4283</v>
      </c>
      <c r="AA439" s="227" t="s">
        <v>4284</v>
      </c>
      <c r="AB439" s="227" t="s">
        <v>2823</v>
      </c>
    </row>
    <row r="440" spans="1:28" x14ac:dyDescent="0.2">
      <c r="A440" s="227">
        <v>210595</v>
      </c>
      <c r="B440" s="227" t="s">
        <v>1470</v>
      </c>
      <c r="C440" s="227" t="s">
        <v>389</v>
      </c>
      <c r="D440" s="227" t="s">
        <v>257</v>
      </c>
      <c r="E440" s="227" t="s">
        <v>355</v>
      </c>
      <c r="F440" s="228">
        <v>33020</v>
      </c>
      <c r="G440" s="227" t="s">
        <v>1471</v>
      </c>
      <c r="H440" s="227" t="s">
        <v>357</v>
      </c>
      <c r="I440" s="227" t="s">
        <v>427</v>
      </c>
      <c r="Q440" s="227">
        <v>2000</v>
      </c>
      <c r="T440" s="229"/>
      <c r="V440" s="227" t="s">
        <v>679</v>
      </c>
      <c r="W440" s="227" t="s">
        <v>2809</v>
      </c>
    </row>
    <row r="441" spans="1:28" x14ac:dyDescent="0.2">
      <c r="A441" s="227">
        <v>213787</v>
      </c>
      <c r="B441" s="227" t="s">
        <v>1486</v>
      </c>
      <c r="C441" s="227" t="s">
        <v>116</v>
      </c>
      <c r="D441" s="227" t="s">
        <v>1487</v>
      </c>
      <c r="E441" s="227" t="s">
        <v>355</v>
      </c>
      <c r="F441" s="228">
        <v>33052</v>
      </c>
      <c r="G441" s="227" t="s">
        <v>336</v>
      </c>
      <c r="H441" s="227" t="s">
        <v>357</v>
      </c>
      <c r="I441" s="227" t="s">
        <v>427</v>
      </c>
      <c r="Q441" s="227">
        <v>2000</v>
      </c>
      <c r="T441" s="229"/>
      <c r="V441" s="227" t="s">
        <v>679</v>
      </c>
      <c r="W441" s="227" t="s">
        <v>2809</v>
      </c>
    </row>
    <row r="442" spans="1:28" x14ac:dyDescent="0.2">
      <c r="A442" s="227">
        <v>216506</v>
      </c>
      <c r="B442" s="227" t="s">
        <v>1994</v>
      </c>
      <c r="C442" s="227" t="s">
        <v>73</v>
      </c>
      <c r="D442" s="227" t="s">
        <v>2136</v>
      </c>
      <c r="E442" s="227" t="s">
        <v>356</v>
      </c>
      <c r="F442" s="228">
        <v>33055</v>
      </c>
      <c r="G442" s="227" t="s">
        <v>910</v>
      </c>
      <c r="H442" s="227" t="s">
        <v>357</v>
      </c>
      <c r="I442" s="227" t="s">
        <v>427</v>
      </c>
      <c r="T442" s="229"/>
    </row>
    <row r="443" spans="1:28" x14ac:dyDescent="0.2">
      <c r="A443" s="227">
        <v>213645</v>
      </c>
      <c r="B443" s="227" t="s">
        <v>1053</v>
      </c>
      <c r="C443" s="227" t="s">
        <v>62</v>
      </c>
      <c r="D443" s="227" t="s">
        <v>282</v>
      </c>
      <c r="E443" s="227" t="s">
        <v>356</v>
      </c>
      <c r="F443" s="228">
        <v>33059</v>
      </c>
      <c r="G443" s="227" t="s">
        <v>334</v>
      </c>
      <c r="H443" s="227" t="s">
        <v>364</v>
      </c>
      <c r="I443" s="227" t="s">
        <v>427</v>
      </c>
      <c r="Q443" s="227">
        <v>2000</v>
      </c>
      <c r="T443" s="229"/>
      <c r="U443" s="227" t="s">
        <v>679</v>
      </c>
      <c r="V443" s="227" t="s">
        <v>679</v>
      </c>
      <c r="W443" s="227" t="s">
        <v>2809</v>
      </c>
    </row>
    <row r="444" spans="1:28" x14ac:dyDescent="0.2">
      <c r="A444" s="227">
        <v>213656</v>
      </c>
      <c r="B444" s="227" t="s">
        <v>1511</v>
      </c>
      <c r="C444" s="227" t="s">
        <v>68</v>
      </c>
      <c r="D444" s="227" t="s">
        <v>944</v>
      </c>
      <c r="E444" s="227" t="s">
        <v>356</v>
      </c>
      <c r="F444" s="228">
        <v>33065</v>
      </c>
      <c r="G444" s="227" t="s">
        <v>2362</v>
      </c>
      <c r="H444" s="227" t="s">
        <v>357</v>
      </c>
      <c r="I444" s="227" t="s">
        <v>427</v>
      </c>
      <c r="Q444" s="227">
        <v>2000</v>
      </c>
      <c r="T444" s="229"/>
      <c r="W444" s="227" t="s">
        <v>2809</v>
      </c>
    </row>
    <row r="445" spans="1:28" x14ac:dyDescent="0.2">
      <c r="A445" s="227">
        <v>214799</v>
      </c>
      <c r="B445" s="227" t="s">
        <v>1542</v>
      </c>
      <c r="C445" s="227" t="s">
        <v>1543</v>
      </c>
      <c r="D445" s="227" t="s">
        <v>2459</v>
      </c>
      <c r="E445" s="227" t="s">
        <v>356</v>
      </c>
      <c r="F445" s="228">
        <v>33086</v>
      </c>
      <c r="G445" s="227" t="s">
        <v>2284</v>
      </c>
      <c r="H445" s="227" t="s">
        <v>357</v>
      </c>
      <c r="I445" s="227" t="s">
        <v>427</v>
      </c>
      <c r="J445" s="227" t="s">
        <v>358</v>
      </c>
      <c r="K445" s="227">
        <v>2014</v>
      </c>
      <c r="L445" s="227" t="s">
        <v>334</v>
      </c>
      <c r="T445" s="229"/>
      <c r="Y445" s="227" t="s">
        <v>3563</v>
      </c>
      <c r="Z445" s="227" t="s">
        <v>3564</v>
      </c>
      <c r="AA445" s="227" t="s">
        <v>3565</v>
      </c>
      <c r="AB445" s="227" t="s">
        <v>2849</v>
      </c>
    </row>
    <row r="446" spans="1:28" x14ac:dyDescent="0.2">
      <c r="A446" s="227">
        <v>215868</v>
      </c>
      <c r="B446" s="227" t="s">
        <v>1738</v>
      </c>
      <c r="C446" s="227" t="s">
        <v>116</v>
      </c>
      <c r="D446" s="227" t="s">
        <v>2252</v>
      </c>
      <c r="E446" s="227" t="s">
        <v>356</v>
      </c>
      <c r="F446" s="228">
        <v>33086</v>
      </c>
      <c r="G446" s="227" t="s">
        <v>617</v>
      </c>
      <c r="H446" s="227" t="s">
        <v>357</v>
      </c>
      <c r="I446" s="227" t="s">
        <v>427</v>
      </c>
      <c r="J446" s="227" t="s">
        <v>358</v>
      </c>
      <c r="K446" s="227">
        <v>2016</v>
      </c>
      <c r="L446" s="227" t="s">
        <v>336</v>
      </c>
      <c r="T446" s="229"/>
      <c r="Y446" s="227" t="s">
        <v>3954</v>
      </c>
      <c r="Z446" s="227" t="s">
        <v>2966</v>
      </c>
      <c r="AA446" s="227" t="s">
        <v>3742</v>
      </c>
      <c r="AB446" s="227" t="s">
        <v>3955</v>
      </c>
    </row>
    <row r="447" spans="1:28" x14ac:dyDescent="0.2">
      <c r="A447" s="227">
        <v>215879</v>
      </c>
      <c r="B447" s="227" t="s">
        <v>1960</v>
      </c>
      <c r="C447" s="227" t="s">
        <v>142</v>
      </c>
      <c r="D447" s="227" t="s">
        <v>900</v>
      </c>
      <c r="E447" s="227" t="s">
        <v>355</v>
      </c>
      <c r="F447" s="228">
        <v>33108</v>
      </c>
      <c r="G447" s="227" t="s">
        <v>882</v>
      </c>
      <c r="H447" s="227" t="s">
        <v>357</v>
      </c>
      <c r="I447" s="227" t="s">
        <v>427</v>
      </c>
      <c r="J447" s="227" t="s">
        <v>358</v>
      </c>
      <c r="K447" s="227">
        <v>2008</v>
      </c>
      <c r="L447" s="227" t="s">
        <v>346</v>
      </c>
      <c r="T447" s="229"/>
      <c r="Y447" s="227" t="s">
        <v>3960</v>
      </c>
      <c r="Z447" s="227" t="s">
        <v>2972</v>
      </c>
      <c r="AA447" s="227" t="s">
        <v>2899</v>
      </c>
      <c r="AB447" s="227" t="s">
        <v>2823</v>
      </c>
    </row>
    <row r="448" spans="1:28" x14ac:dyDescent="0.2">
      <c r="A448" s="227">
        <v>216212</v>
      </c>
      <c r="B448" s="227" t="s">
        <v>2712</v>
      </c>
      <c r="C448" s="227" t="s">
        <v>1882</v>
      </c>
      <c r="D448" s="227" t="s">
        <v>2421</v>
      </c>
      <c r="E448" s="227" t="s">
        <v>356</v>
      </c>
      <c r="F448" s="228">
        <v>33117</v>
      </c>
      <c r="G448" s="227" t="s">
        <v>905</v>
      </c>
      <c r="H448" s="227" t="s">
        <v>357</v>
      </c>
      <c r="I448" s="227" t="s">
        <v>427</v>
      </c>
      <c r="J448" s="227" t="s">
        <v>335</v>
      </c>
      <c r="K448" s="227">
        <v>2008</v>
      </c>
      <c r="L448" s="227" t="s">
        <v>343</v>
      </c>
      <c r="T448" s="229"/>
      <c r="Y448" s="227" t="s">
        <v>4132</v>
      </c>
      <c r="Z448" s="227" t="s">
        <v>3930</v>
      </c>
      <c r="AA448" s="227" t="s">
        <v>4133</v>
      </c>
      <c r="AB448" s="227" t="s">
        <v>2908</v>
      </c>
    </row>
    <row r="449" spans="1:28" x14ac:dyDescent="0.2">
      <c r="A449" s="227">
        <v>212266</v>
      </c>
      <c r="B449" s="227" t="s">
        <v>1512</v>
      </c>
      <c r="C449" s="227" t="s">
        <v>71</v>
      </c>
      <c r="D449" s="227" t="s">
        <v>2229</v>
      </c>
      <c r="E449" s="227" t="s">
        <v>356</v>
      </c>
      <c r="F449" s="228">
        <v>33147</v>
      </c>
      <c r="G449" s="227" t="s">
        <v>2230</v>
      </c>
      <c r="H449" s="227" t="s">
        <v>357</v>
      </c>
      <c r="I449" s="227" t="s">
        <v>427</v>
      </c>
      <c r="Q449" s="227">
        <v>2000</v>
      </c>
      <c r="T449" s="229"/>
    </row>
    <row r="450" spans="1:28" x14ac:dyDescent="0.2">
      <c r="A450" s="227">
        <v>213707</v>
      </c>
      <c r="B450" s="227" t="s">
        <v>2363</v>
      </c>
      <c r="C450" s="227" t="s">
        <v>456</v>
      </c>
      <c r="D450" s="227" t="s">
        <v>219</v>
      </c>
      <c r="E450" s="227" t="s">
        <v>356</v>
      </c>
      <c r="F450" s="228">
        <v>33192</v>
      </c>
      <c r="G450" s="227" t="s">
        <v>614</v>
      </c>
      <c r="H450" s="227" t="s">
        <v>357</v>
      </c>
      <c r="I450" s="227" t="s">
        <v>427</v>
      </c>
      <c r="Q450" s="227">
        <v>2000</v>
      </c>
      <c r="T450" s="229"/>
      <c r="W450" s="227" t="s">
        <v>2809</v>
      </c>
    </row>
    <row r="451" spans="1:28" x14ac:dyDescent="0.2">
      <c r="A451" s="227">
        <v>215334</v>
      </c>
      <c r="B451" s="227" t="s">
        <v>1489</v>
      </c>
      <c r="C451" s="227" t="s">
        <v>91</v>
      </c>
      <c r="D451" s="227" t="s">
        <v>225</v>
      </c>
      <c r="E451" s="227" t="s">
        <v>355</v>
      </c>
      <c r="F451" s="228">
        <v>33194</v>
      </c>
      <c r="G451" s="227" t="s">
        <v>1490</v>
      </c>
      <c r="H451" s="227" t="s">
        <v>357</v>
      </c>
      <c r="I451" s="227" t="s">
        <v>427</v>
      </c>
      <c r="Q451" s="227">
        <v>2000</v>
      </c>
      <c r="T451" s="229"/>
      <c r="V451" s="227" t="s">
        <v>679</v>
      </c>
      <c r="W451" s="227" t="s">
        <v>2809</v>
      </c>
    </row>
    <row r="452" spans="1:28" x14ac:dyDescent="0.2">
      <c r="A452" s="227">
        <v>215686</v>
      </c>
      <c r="B452" s="227" t="s">
        <v>1914</v>
      </c>
      <c r="C452" s="227" t="s">
        <v>2578</v>
      </c>
      <c r="D452" s="227" t="s">
        <v>2579</v>
      </c>
      <c r="E452" s="227" t="s">
        <v>356</v>
      </c>
      <c r="F452" s="228">
        <v>33239</v>
      </c>
      <c r="G452" s="227" t="s">
        <v>1915</v>
      </c>
      <c r="H452" s="227" t="s">
        <v>357</v>
      </c>
      <c r="I452" s="227" t="s">
        <v>427</v>
      </c>
      <c r="J452" s="227" t="s">
        <v>358</v>
      </c>
      <c r="K452" s="227">
        <v>2009</v>
      </c>
      <c r="L452" s="227" t="s">
        <v>334</v>
      </c>
      <c r="T452" s="229"/>
      <c r="Y452" s="227" t="s">
        <v>3848</v>
      </c>
      <c r="Z452" s="227" t="s">
        <v>2929</v>
      </c>
      <c r="AA452" s="227" t="s">
        <v>3849</v>
      </c>
      <c r="AB452" s="227" t="s">
        <v>2823</v>
      </c>
    </row>
    <row r="453" spans="1:28" x14ac:dyDescent="0.2">
      <c r="A453" s="227">
        <v>211091</v>
      </c>
      <c r="B453" s="227" t="s">
        <v>1639</v>
      </c>
      <c r="C453" s="227" t="s">
        <v>68</v>
      </c>
      <c r="D453" s="227" t="s">
        <v>1640</v>
      </c>
      <c r="E453" s="227" t="s">
        <v>355</v>
      </c>
      <c r="F453" s="228">
        <v>33257</v>
      </c>
      <c r="G453" s="227" t="s">
        <v>351</v>
      </c>
      <c r="H453" s="227" t="s">
        <v>357</v>
      </c>
      <c r="I453" s="227" t="s">
        <v>427</v>
      </c>
      <c r="Q453" s="227">
        <v>2000</v>
      </c>
      <c r="T453" s="229"/>
    </row>
    <row r="454" spans="1:28" x14ac:dyDescent="0.2">
      <c r="A454" s="227">
        <v>216397</v>
      </c>
      <c r="B454" s="227" t="s">
        <v>1992</v>
      </c>
      <c r="C454" s="227" t="s">
        <v>431</v>
      </c>
      <c r="D454" s="227" t="s">
        <v>2757</v>
      </c>
      <c r="E454" s="227" t="s">
        <v>355</v>
      </c>
      <c r="F454" s="228">
        <v>33258</v>
      </c>
      <c r="G454" s="227" t="s">
        <v>960</v>
      </c>
      <c r="H454" s="227" t="s">
        <v>357</v>
      </c>
      <c r="I454" s="227" t="s">
        <v>427</v>
      </c>
      <c r="J454" s="227" t="s">
        <v>335</v>
      </c>
      <c r="K454" s="227">
        <v>2009</v>
      </c>
      <c r="L454" s="227" t="s">
        <v>334</v>
      </c>
      <c r="T454" s="229"/>
      <c r="Y454" s="227" t="s">
        <v>4275</v>
      </c>
      <c r="Z454" s="227" t="s">
        <v>4276</v>
      </c>
      <c r="AA454" s="227" t="s">
        <v>4277</v>
      </c>
      <c r="AB454" s="227" t="s">
        <v>4278</v>
      </c>
    </row>
    <row r="455" spans="1:28" x14ac:dyDescent="0.2">
      <c r="A455" s="227">
        <v>215355</v>
      </c>
      <c r="B455" s="227" t="s">
        <v>2526</v>
      </c>
      <c r="C455" s="227" t="s">
        <v>1849</v>
      </c>
      <c r="D455" s="227" t="s">
        <v>2203</v>
      </c>
      <c r="E455" s="227" t="s">
        <v>355</v>
      </c>
      <c r="F455" s="228">
        <v>33264</v>
      </c>
      <c r="G455" s="227" t="s">
        <v>894</v>
      </c>
      <c r="H455" s="227" t="s">
        <v>364</v>
      </c>
      <c r="I455" s="227" t="s">
        <v>427</v>
      </c>
      <c r="J455" s="227" t="s">
        <v>358</v>
      </c>
      <c r="K455" s="227">
        <v>2009</v>
      </c>
      <c r="L455" s="227" t="s">
        <v>334</v>
      </c>
      <c r="T455" s="229"/>
      <c r="Y455" s="227" t="s">
        <v>3736</v>
      </c>
      <c r="Z455" s="227" t="s">
        <v>3737</v>
      </c>
      <c r="AA455" s="227" t="s">
        <v>3738</v>
      </c>
      <c r="AB455" s="227" t="s">
        <v>3739</v>
      </c>
    </row>
    <row r="456" spans="1:28" x14ac:dyDescent="0.2">
      <c r="A456" s="227">
        <v>212003</v>
      </c>
      <c r="B456" s="227" t="s">
        <v>1894</v>
      </c>
      <c r="C456" s="227" t="s">
        <v>152</v>
      </c>
      <c r="D456" s="227" t="s">
        <v>2213</v>
      </c>
      <c r="E456" s="227" t="s">
        <v>356</v>
      </c>
      <c r="F456" s="228">
        <v>33268</v>
      </c>
      <c r="G456" s="227" t="s">
        <v>882</v>
      </c>
      <c r="H456" s="227" t="s">
        <v>357</v>
      </c>
      <c r="I456" s="227" t="s">
        <v>427</v>
      </c>
      <c r="J456" s="227" t="s">
        <v>335</v>
      </c>
      <c r="K456" s="227">
        <v>2008</v>
      </c>
      <c r="L456" s="227" t="s">
        <v>334</v>
      </c>
      <c r="T456" s="229"/>
      <c r="Y456" s="227" t="s">
        <v>3080</v>
      </c>
      <c r="Z456" s="227" t="s">
        <v>3081</v>
      </c>
      <c r="AA456" s="227" t="s">
        <v>3082</v>
      </c>
      <c r="AB456" s="227" t="s">
        <v>2823</v>
      </c>
    </row>
    <row r="457" spans="1:28" x14ac:dyDescent="0.2">
      <c r="A457" s="227">
        <v>214141</v>
      </c>
      <c r="B457" s="227" t="s">
        <v>1401</v>
      </c>
      <c r="C457" s="227" t="s">
        <v>160</v>
      </c>
      <c r="D457" s="227" t="s">
        <v>271</v>
      </c>
      <c r="E457" s="227" t="s">
        <v>356</v>
      </c>
      <c r="F457" s="228">
        <v>33277</v>
      </c>
      <c r="G457" s="227" t="s">
        <v>334</v>
      </c>
      <c r="H457" s="227" t="s">
        <v>357</v>
      </c>
      <c r="I457" s="227" t="s">
        <v>427</v>
      </c>
      <c r="Q457" s="227">
        <v>2000</v>
      </c>
      <c r="T457" s="229"/>
      <c r="V457" s="227" t="s">
        <v>679</v>
      </c>
      <c r="W457" s="227" t="s">
        <v>2809</v>
      </c>
    </row>
    <row r="458" spans="1:28" x14ac:dyDescent="0.2">
      <c r="A458" s="227">
        <v>213465</v>
      </c>
      <c r="B458" s="227" t="s">
        <v>1169</v>
      </c>
      <c r="C458" s="227" t="s">
        <v>106</v>
      </c>
      <c r="D458" s="227" t="s">
        <v>279</v>
      </c>
      <c r="E458" s="227" t="s">
        <v>356</v>
      </c>
      <c r="F458" s="228">
        <v>33303</v>
      </c>
      <c r="G458" s="227" t="s">
        <v>1170</v>
      </c>
      <c r="H458" s="227" t="s">
        <v>357</v>
      </c>
      <c r="I458" s="227" t="s">
        <v>427</v>
      </c>
      <c r="Q458" s="227">
        <v>2000</v>
      </c>
      <c r="T458" s="229"/>
      <c r="U458" s="227" t="s">
        <v>679</v>
      </c>
      <c r="V458" s="227" t="s">
        <v>679</v>
      </c>
      <c r="W458" s="227" t="s">
        <v>2809</v>
      </c>
    </row>
    <row r="459" spans="1:28" x14ac:dyDescent="0.2">
      <c r="A459" s="227">
        <v>213378</v>
      </c>
      <c r="B459" s="227" t="s">
        <v>1529</v>
      </c>
      <c r="C459" s="227" t="s">
        <v>116</v>
      </c>
      <c r="D459" s="227" t="s">
        <v>558</v>
      </c>
      <c r="E459" s="227" t="s">
        <v>356</v>
      </c>
      <c r="F459" s="228">
        <v>33349</v>
      </c>
      <c r="G459" s="227" t="s">
        <v>882</v>
      </c>
      <c r="H459" s="227" t="s">
        <v>357</v>
      </c>
      <c r="I459" s="227" t="s">
        <v>427</v>
      </c>
      <c r="Q459" s="227">
        <v>2000</v>
      </c>
      <c r="T459" s="229"/>
      <c r="W459" s="227" t="s">
        <v>2809</v>
      </c>
    </row>
    <row r="460" spans="1:28" x14ac:dyDescent="0.2">
      <c r="A460" s="227">
        <v>215253</v>
      </c>
      <c r="B460" s="227" t="s">
        <v>1809</v>
      </c>
      <c r="C460" s="227" t="s">
        <v>70</v>
      </c>
      <c r="D460" s="227" t="s">
        <v>2516</v>
      </c>
      <c r="E460" s="227" t="s">
        <v>355</v>
      </c>
      <c r="F460" s="228">
        <v>33402</v>
      </c>
      <c r="G460" s="227" t="s">
        <v>882</v>
      </c>
      <c r="H460" s="227" t="s">
        <v>357</v>
      </c>
      <c r="I460" s="227" t="s">
        <v>427</v>
      </c>
      <c r="J460" s="227" t="s">
        <v>358</v>
      </c>
      <c r="K460" s="227">
        <v>2011</v>
      </c>
      <c r="L460" s="227" t="s">
        <v>334</v>
      </c>
      <c r="T460" s="229"/>
      <c r="Y460" s="227" t="s">
        <v>3689</v>
      </c>
      <c r="Z460" s="227" t="s">
        <v>3085</v>
      </c>
      <c r="AA460" s="227" t="s">
        <v>3351</v>
      </c>
      <c r="AB460" s="227" t="s">
        <v>2849</v>
      </c>
    </row>
    <row r="461" spans="1:28" x14ac:dyDescent="0.2">
      <c r="A461" s="227">
        <v>215573</v>
      </c>
      <c r="B461" s="227" t="s">
        <v>1520</v>
      </c>
      <c r="C461" s="227" t="s">
        <v>90</v>
      </c>
      <c r="D461" s="227" t="s">
        <v>2559</v>
      </c>
      <c r="E461" s="227" t="s">
        <v>356</v>
      </c>
      <c r="F461" s="228">
        <v>33420</v>
      </c>
      <c r="G461" s="227" t="s">
        <v>882</v>
      </c>
      <c r="H461" s="227" t="s">
        <v>357</v>
      </c>
      <c r="I461" s="227" t="s">
        <v>427</v>
      </c>
      <c r="J461" s="227" t="s">
        <v>335</v>
      </c>
      <c r="K461" s="227">
        <v>2012</v>
      </c>
      <c r="L461" s="227" t="s">
        <v>334</v>
      </c>
      <c r="T461" s="229"/>
      <c r="Y461" s="227" t="s">
        <v>3801</v>
      </c>
      <c r="Z461" s="227" t="s">
        <v>3087</v>
      </c>
      <c r="AA461" s="227" t="s">
        <v>3265</v>
      </c>
      <c r="AB461" s="227" t="s">
        <v>2823</v>
      </c>
    </row>
    <row r="462" spans="1:28" x14ac:dyDescent="0.2">
      <c r="A462" s="227">
        <v>216058</v>
      </c>
      <c r="B462" s="227" t="s">
        <v>2671</v>
      </c>
      <c r="C462" s="227" t="s">
        <v>2080</v>
      </c>
      <c r="D462" s="227" t="s">
        <v>2672</v>
      </c>
      <c r="E462" s="227" t="s">
        <v>355</v>
      </c>
      <c r="F462" s="228">
        <v>33420</v>
      </c>
      <c r="G462" s="227" t="s">
        <v>341</v>
      </c>
      <c r="H462" s="227" t="s">
        <v>357</v>
      </c>
      <c r="I462" s="227" t="s">
        <v>427</v>
      </c>
      <c r="J462" s="227" t="s">
        <v>358</v>
      </c>
      <c r="K462" s="227">
        <v>2018</v>
      </c>
      <c r="L462" s="227" t="s">
        <v>341</v>
      </c>
      <c r="T462" s="229"/>
      <c r="Y462" s="227" t="s">
        <v>4062</v>
      </c>
      <c r="Z462" s="227" t="s">
        <v>4063</v>
      </c>
      <c r="AA462" s="227" t="s">
        <v>3302</v>
      </c>
      <c r="AB462" s="227" t="s">
        <v>2849</v>
      </c>
    </row>
    <row r="463" spans="1:28" x14ac:dyDescent="0.2">
      <c r="A463" s="227">
        <v>214847</v>
      </c>
      <c r="B463" s="227" t="s">
        <v>1911</v>
      </c>
      <c r="C463" s="227" t="s">
        <v>145</v>
      </c>
      <c r="D463" s="227" t="s">
        <v>2462</v>
      </c>
      <c r="E463" s="227" t="s">
        <v>356</v>
      </c>
      <c r="F463" s="228">
        <v>33488</v>
      </c>
      <c r="G463" s="227" t="s">
        <v>924</v>
      </c>
      <c r="H463" s="227" t="s">
        <v>357</v>
      </c>
      <c r="I463" s="227" t="s">
        <v>427</v>
      </c>
      <c r="J463" s="227" t="s">
        <v>358</v>
      </c>
      <c r="K463" s="227">
        <v>2011</v>
      </c>
      <c r="L463" s="227" t="s">
        <v>336</v>
      </c>
      <c r="T463" s="229"/>
      <c r="Y463" s="227" t="s">
        <v>3579</v>
      </c>
      <c r="Z463" s="227" t="s">
        <v>3368</v>
      </c>
      <c r="AA463" s="227" t="s">
        <v>2832</v>
      </c>
      <c r="AB463" s="227" t="s">
        <v>2820</v>
      </c>
    </row>
    <row r="464" spans="1:28" x14ac:dyDescent="0.2">
      <c r="A464" s="227">
        <v>215618</v>
      </c>
      <c r="B464" s="227" t="s">
        <v>1521</v>
      </c>
      <c r="C464" s="227" t="s">
        <v>1033</v>
      </c>
      <c r="D464" s="227" t="s">
        <v>890</v>
      </c>
      <c r="E464" s="227" t="s">
        <v>356</v>
      </c>
      <c r="F464" s="228">
        <v>33488</v>
      </c>
      <c r="G464" s="227" t="s">
        <v>882</v>
      </c>
      <c r="H464" s="227" t="s">
        <v>357</v>
      </c>
      <c r="I464" s="227" t="s">
        <v>427</v>
      </c>
      <c r="J464" s="227" t="s">
        <v>358</v>
      </c>
      <c r="K464" s="227">
        <v>2010</v>
      </c>
      <c r="L464" s="227" t="s">
        <v>334</v>
      </c>
      <c r="T464" s="229"/>
      <c r="Y464" s="227" t="s">
        <v>3816</v>
      </c>
      <c r="Z464" s="227" t="s">
        <v>3817</v>
      </c>
      <c r="AA464" s="227" t="s">
        <v>3265</v>
      </c>
      <c r="AB464" s="227" t="s">
        <v>2823</v>
      </c>
    </row>
    <row r="465" spans="1:28" x14ac:dyDescent="0.2">
      <c r="A465" s="227">
        <v>214610</v>
      </c>
      <c r="B465" s="227" t="s">
        <v>1789</v>
      </c>
      <c r="C465" s="227" t="s">
        <v>418</v>
      </c>
      <c r="D465" s="227" t="s">
        <v>2445</v>
      </c>
      <c r="E465" s="227" t="s">
        <v>356</v>
      </c>
      <c r="F465" s="228">
        <v>33525</v>
      </c>
      <c r="G465" s="227" t="s">
        <v>882</v>
      </c>
      <c r="H465" s="227" t="s">
        <v>357</v>
      </c>
      <c r="I465" s="227" t="s">
        <v>427</v>
      </c>
      <c r="Q465" s="227">
        <v>2000</v>
      </c>
      <c r="T465" s="229"/>
    </row>
    <row r="466" spans="1:28" x14ac:dyDescent="0.2">
      <c r="A466" s="227">
        <v>212052</v>
      </c>
      <c r="B466" s="227" t="s">
        <v>1776</v>
      </c>
      <c r="C466" s="227" t="s">
        <v>1777</v>
      </c>
      <c r="D466" s="227" t="s">
        <v>216</v>
      </c>
      <c r="E466" s="227" t="s">
        <v>356</v>
      </c>
      <c r="F466" s="228">
        <v>33538</v>
      </c>
      <c r="G466" s="227" t="s">
        <v>334</v>
      </c>
      <c r="H466" s="227" t="s">
        <v>357</v>
      </c>
      <c r="I466" s="227" t="s">
        <v>427</v>
      </c>
      <c r="J466" s="227" t="s">
        <v>335</v>
      </c>
      <c r="K466" s="227">
        <v>2010</v>
      </c>
      <c r="L466" s="227" t="s">
        <v>334</v>
      </c>
      <c r="T466" s="229"/>
      <c r="Y466" s="227" t="s">
        <v>3090</v>
      </c>
      <c r="Z466" s="227" t="s">
        <v>3091</v>
      </c>
      <c r="AA466" s="227" t="s">
        <v>3092</v>
      </c>
      <c r="AB466" s="227" t="s">
        <v>2820</v>
      </c>
    </row>
    <row r="467" spans="1:28" x14ac:dyDescent="0.2">
      <c r="A467" s="227">
        <v>214617</v>
      </c>
      <c r="B467" s="227" t="s">
        <v>1850</v>
      </c>
      <c r="C467" s="227" t="s">
        <v>128</v>
      </c>
      <c r="D467" s="227" t="s">
        <v>2446</v>
      </c>
      <c r="E467" s="227" t="s">
        <v>355</v>
      </c>
      <c r="F467" s="228">
        <v>33543</v>
      </c>
      <c r="G467" s="227" t="s">
        <v>334</v>
      </c>
      <c r="H467" s="227" t="s">
        <v>364</v>
      </c>
      <c r="I467" s="227" t="s">
        <v>427</v>
      </c>
      <c r="J467" s="227" t="s">
        <v>358</v>
      </c>
      <c r="K467" s="227">
        <v>2015</v>
      </c>
      <c r="L467" s="227" t="s">
        <v>334</v>
      </c>
      <c r="T467" s="229"/>
      <c r="Y467" s="227" t="s">
        <v>3534</v>
      </c>
      <c r="Z467" s="227" t="s">
        <v>3000</v>
      </c>
      <c r="AA467" s="227" t="s">
        <v>3132</v>
      </c>
      <c r="AB467" s="227" t="s">
        <v>2849</v>
      </c>
    </row>
    <row r="468" spans="1:28" x14ac:dyDescent="0.2">
      <c r="A468" s="227">
        <v>211805</v>
      </c>
      <c r="B468" s="227" t="s">
        <v>1451</v>
      </c>
      <c r="C468" s="227" t="s">
        <v>491</v>
      </c>
      <c r="D468" s="227" t="s">
        <v>421</v>
      </c>
      <c r="E468" s="227" t="s">
        <v>355</v>
      </c>
      <c r="F468" s="228">
        <v>33558</v>
      </c>
      <c r="G468" s="227" t="s">
        <v>334</v>
      </c>
      <c r="H468" s="227" t="s">
        <v>357</v>
      </c>
      <c r="I468" s="227" t="s">
        <v>427</v>
      </c>
      <c r="Q468" s="227">
        <v>2000</v>
      </c>
      <c r="T468" s="229"/>
      <c r="V468" s="227" t="s">
        <v>679</v>
      </c>
      <c r="W468" s="227" t="s">
        <v>2809</v>
      </c>
    </row>
    <row r="469" spans="1:28" x14ac:dyDescent="0.2">
      <c r="A469" s="227">
        <v>214512</v>
      </c>
      <c r="B469" s="227" t="s">
        <v>1779</v>
      </c>
      <c r="C469" s="227" t="s">
        <v>182</v>
      </c>
      <c r="D469" s="227" t="s">
        <v>2433</v>
      </c>
      <c r="E469" s="227" t="s">
        <v>356</v>
      </c>
      <c r="F469" s="228">
        <v>33564</v>
      </c>
      <c r="G469" s="227" t="s">
        <v>882</v>
      </c>
      <c r="H469" s="227" t="s">
        <v>357</v>
      </c>
      <c r="I469" s="227" t="s">
        <v>427</v>
      </c>
      <c r="Q469" s="227">
        <v>2000</v>
      </c>
      <c r="T469" s="229"/>
      <c r="W469" s="227" t="s">
        <v>2809</v>
      </c>
    </row>
    <row r="470" spans="1:28" x14ac:dyDescent="0.2">
      <c r="A470" s="227">
        <v>216153</v>
      </c>
      <c r="B470" s="227" t="s">
        <v>1525</v>
      </c>
      <c r="C470" s="227" t="s">
        <v>76</v>
      </c>
      <c r="D470" s="227" t="s">
        <v>2694</v>
      </c>
      <c r="E470" s="227" t="s">
        <v>356</v>
      </c>
      <c r="F470" s="228">
        <v>33604</v>
      </c>
      <c r="G470" s="227" t="s">
        <v>2695</v>
      </c>
      <c r="H470" s="227" t="s">
        <v>357</v>
      </c>
      <c r="I470" s="227" t="s">
        <v>427</v>
      </c>
      <c r="J470" s="227" t="s">
        <v>358</v>
      </c>
      <c r="K470" s="227">
        <v>2011</v>
      </c>
      <c r="L470" s="227" t="s">
        <v>336</v>
      </c>
      <c r="T470" s="229"/>
      <c r="Y470" s="227" t="s">
        <v>4093</v>
      </c>
      <c r="Z470" s="227" t="s">
        <v>2892</v>
      </c>
      <c r="AA470" s="227" t="s">
        <v>4094</v>
      </c>
      <c r="AB470" s="227" t="s">
        <v>2851</v>
      </c>
    </row>
    <row r="471" spans="1:28" x14ac:dyDescent="0.2">
      <c r="A471" s="227">
        <v>213697</v>
      </c>
      <c r="B471" s="227" t="s">
        <v>1536</v>
      </c>
      <c r="C471" s="227" t="s">
        <v>2214</v>
      </c>
      <c r="D471" s="227" t="s">
        <v>2208</v>
      </c>
      <c r="E471" s="227" t="s">
        <v>356</v>
      </c>
      <c r="F471" s="228">
        <v>33604</v>
      </c>
      <c r="G471" s="227" t="s">
        <v>882</v>
      </c>
      <c r="H471" s="227" t="s">
        <v>357</v>
      </c>
      <c r="I471" s="227" t="s">
        <v>427</v>
      </c>
      <c r="J471" s="227" t="s">
        <v>358</v>
      </c>
      <c r="K471" s="227">
        <v>2011</v>
      </c>
      <c r="L471" s="227" t="s">
        <v>334</v>
      </c>
      <c r="T471" s="229"/>
      <c r="Y471" s="227" t="s">
        <v>3372</v>
      </c>
      <c r="Z471" s="227" t="s">
        <v>2992</v>
      </c>
      <c r="AA471" s="227" t="s">
        <v>3373</v>
      </c>
      <c r="AB471" s="227" t="s">
        <v>2823</v>
      </c>
    </row>
    <row r="472" spans="1:28" x14ac:dyDescent="0.2">
      <c r="A472" s="227">
        <v>214954</v>
      </c>
      <c r="B472" s="227" t="s">
        <v>1869</v>
      </c>
      <c r="C472" s="227" t="s">
        <v>408</v>
      </c>
      <c r="D472" s="227" t="s">
        <v>1577</v>
      </c>
      <c r="E472" s="227" t="s">
        <v>356</v>
      </c>
      <c r="F472" s="228">
        <v>33604</v>
      </c>
      <c r="G472" s="227" t="s">
        <v>691</v>
      </c>
      <c r="H472" s="227" t="s">
        <v>357</v>
      </c>
      <c r="I472" s="227" t="s">
        <v>427</v>
      </c>
      <c r="J472" s="227" t="s">
        <v>358</v>
      </c>
      <c r="K472" s="227">
        <v>2007</v>
      </c>
      <c r="L472" s="227" t="s">
        <v>344</v>
      </c>
      <c r="T472" s="229"/>
      <c r="Y472" s="227" t="s">
        <v>3622</v>
      </c>
      <c r="Z472" s="227" t="s">
        <v>3623</v>
      </c>
      <c r="AA472" s="227" t="s">
        <v>3624</v>
      </c>
      <c r="AB472" s="227" t="s">
        <v>3625</v>
      </c>
    </row>
    <row r="473" spans="1:28" x14ac:dyDescent="0.2">
      <c r="A473" s="227">
        <v>216133</v>
      </c>
      <c r="B473" s="227" t="s">
        <v>1550</v>
      </c>
      <c r="C473" s="227" t="s">
        <v>149</v>
      </c>
      <c r="D473" s="227" t="s">
        <v>2689</v>
      </c>
      <c r="E473" s="227" t="s">
        <v>356</v>
      </c>
      <c r="F473" s="228">
        <v>33623</v>
      </c>
      <c r="G473" s="227" t="s">
        <v>912</v>
      </c>
      <c r="H473" s="227" t="s">
        <v>357</v>
      </c>
      <c r="I473" s="227" t="s">
        <v>427</v>
      </c>
      <c r="J473" s="227" t="s">
        <v>335</v>
      </c>
      <c r="K473" s="227">
        <v>2012</v>
      </c>
      <c r="L473" s="227" t="s">
        <v>341</v>
      </c>
      <c r="T473" s="229"/>
      <c r="Y473" s="227" t="s">
        <v>4084</v>
      </c>
      <c r="Z473" s="227" t="s">
        <v>3008</v>
      </c>
      <c r="AA473" s="227" t="s">
        <v>4085</v>
      </c>
      <c r="AB473" s="227" t="s">
        <v>3278</v>
      </c>
    </row>
    <row r="474" spans="1:28" x14ac:dyDescent="0.2">
      <c r="A474" s="227">
        <v>214738</v>
      </c>
      <c r="B474" s="227" t="s">
        <v>1522</v>
      </c>
      <c r="C474" s="227" t="s">
        <v>104</v>
      </c>
      <c r="D474" s="227" t="s">
        <v>285</v>
      </c>
      <c r="E474" s="227" t="s">
        <v>355</v>
      </c>
      <c r="F474" s="228">
        <v>33635</v>
      </c>
      <c r="G474" s="227" t="s">
        <v>334</v>
      </c>
      <c r="H474" s="227" t="s">
        <v>357</v>
      </c>
      <c r="I474" s="227" t="s">
        <v>427</v>
      </c>
      <c r="J474" s="227" t="s">
        <v>358</v>
      </c>
      <c r="K474" s="227">
        <v>2010</v>
      </c>
      <c r="L474" s="227" t="s">
        <v>334</v>
      </c>
      <c r="T474" s="229"/>
      <c r="Y474" s="227" t="s">
        <v>3553</v>
      </c>
      <c r="Z474" s="227" t="s">
        <v>3554</v>
      </c>
      <c r="AA474" s="227" t="s">
        <v>3066</v>
      </c>
      <c r="AB474" s="227" t="s">
        <v>2823</v>
      </c>
    </row>
    <row r="475" spans="1:28" x14ac:dyDescent="0.2">
      <c r="A475" s="227">
        <v>215934</v>
      </c>
      <c r="B475" s="227" t="s">
        <v>2109</v>
      </c>
      <c r="C475" s="227" t="s">
        <v>2110</v>
      </c>
      <c r="D475" s="227" t="s">
        <v>2530</v>
      </c>
      <c r="E475" s="227" t="s">
        <v>356</v>
      </c>
      <c r="F475" s="228">
        <v>33637</v>
      </c>
      <c r="G475" s="227" t="s">
        <v>2282</v>
      </c>
      <c r="H475" s="227" t="s">
        <v>357</v>
      </c>
      <c r="I475" s="227" t="s">
        <v>427</v>
      </c>
      <c r="J475" s="227" t="s">
        <v>335</v>
      </c>
      <c r="K475" s="227">
        <v>2012</v>
      </c>
      <c r="L475" s="227" t="s">
        <v>347</v>
      </c>
      <c r="T475" s="229"/>
      <c r="Y475" s="227" t="s">
        <v>3994</v>
      </c>
      <c r="Z475" s="227" t="s">
        <v>3995</v>
      </c>
      <c r="AA475" s="227" t="s">
        <v>3385</v>
      </c>
      <c r="AB475" s="227" t="s">
        <v>3996</v>
      </c>
    </row>
    <row r="476" spans="1:28" x14ac:dyDescent="0.2">
      <c r="A476" s="227">
        <v>213854</v>
      </c>
      <c r="B476" s="227" t="s">
        <v>1356</v>
      </c>
      <c r="C476" s="227" t="s">
        <v>68</v>
      </c>
      <c r="D476" s="227" t="s">
        <v>233</v>
      </c>
      <c r="E476" s="227" t="s">
        <v>356</v>
      </c>
      <c r="F476" s="228">
        <v>33680</v>
      </c>
      <c r="G476" s="227" t="s">
        <v>582</v>
      </c>
      <c r="H476" s="227" t="s">
        <v>364</v>
      </c>
      <c r="I476" s="227" t="s">
        <v>427</v>
      </c>
      <c r="J476" s="227" t="s">
        <v>358</v>
      </c>
      <c r="K476" s="227">
        <v>2012</v>
      </c>
      <c r="L476" s="227" t="s">
        <v>350</v>
      </c>
      <c r="T476" s="229"/>
      <c r="Y476" s="227" t="s">
        <v>3399</v>
      </c>
      <c r="Z476" s="227" t="s">
        <v>2824</v>
      </c>
      <c r="AA476" s="227" t="s">
        <v>3400</v>
      </c>
      <c r="AB476" s="227" t="s">
        <v>2823</v>
      </c>
    </row>
    <row r="477" spans="1:28" x14ac:dyDescent="0.2">
      <c r="A477" s="227">
        <v>216042</v>
      </c>
      <c r="B477" s="227" t="s">
        <v>2006</v>
      </c>
      <c r="C477" s="227" t="s">
        <v>461</v>
      </c>
      <c r="D477" s="227" t="s">
        <v>2660</v>
      </c>
      <c r="E477" s="227" t="s">
        <v>356</v>
      </c>
      <c r="F477" s="228">
        <v>33689</v>
      </c>
      <c r="G477" s="227" t="s">
        <v>614</v>
      </c>
      <c r="H477" s="227" t="s">
        <v>357</v>
      </c>
      <c r="I477" s="227" t="s">
        <v>427</v>
      </c>
      <c r="J477" s="227" t="s">
        <v>358</v>
      </c>
      <c r="K477" s="227">
        <v>2011</v>
      </c>
      <c r="L477" s="227" t="s">
        <v>349</v>
      </c>
      <c r="T477" s="229"/>
      <c r="Y477" s="227" t="s">
        <v>4045</v>
      </c>
      <c r="Z477" s="227" t="s">
        <v>4046</v>
      </c>
      <c r="AA477" s="227" t="s">
        <v>3265</v>
      </c>
      <c r="AB477" s="227" t="s">
        <v>3507</v>
      </c>
    </row>
    <row r="478" spans="1:28" x14ac:dyDescent="0.2">
      <c r="A478" s="227">
        <v>216549</v>
      </c>
      <c r="B478" s="227" t="s">
        <v>2797</v>
      </c>
      <c r="C478" s="227" t="s">
        <v>106</v>
      </c>
      <c r="D478" s="227" t="s">
        <v>2798</v>
      </c>
      <c r="E478" s="227" t="s">
        <v>356</v>
      </c>
      <c r="F478" s="228">
        <v>33748</v>
      </c>
      <c r="G478" s="227" t="s">
        <v>904</v>
      </c>
      <c r="H478" s="227" t="s">
        <v>357</v>
      </c>
      <c r="I478" s="227" t="s">
        <v>427</v>
      </c>
      <c r="J478" s="227" t="s">
        <v>358</v>
      </c>
      <c r="K478" s="227">
        <v>2011</v>
      </c>
      <c r="L478" s="227" t="s">
        <v>336</v>
      </c>
      <c r="T478" s="229"/>
      <c r="Y478" s="227" t="s">
        <v>4367</v>
      </c>
      <c r="Z478" s="227" t="s">
        <v>2822</v>
      </c>
      <c r="AA478" s="227" t="s">
        <v>4079</v>
      </c>
      <c r="AB478" s="227" t="s">
        <v>4368</v>
      </c>
    </row>
    <row r="479" spans="1:28" x14ac:dyDescent="0.2">
      <c r="A479" s="227">
        <v>211854</v>
      </c>
      <c r="B479" s="227" t="s">
        <v>1576</v>
      </c>
      <c r="C479" s="227" t="s">
        <v>63</v>
      </c>
      <c r="D479" s="227" t="s">
        <v>1577</v>
      </c>
      <c r="E479" s="227" t="s">
        <v>356</v>
      </c>
      <c r="F479" s="228">
        <v>33757</v>
      </c>
      <c r="G479" s="227" t="s">
        <v>1578</v>
      </c>
      <c r="H479" s="227" t="s">
        <v>357</v>
      </c>
      <c r="I479" s="227" t="s">
        <v>427</v>
      </c>
      <c r="J479" s="227" t="s">
        <v>358</v>
      </c>
      <c r="K479" s="227">
        <v>2013</v>
      </c>
      <c r="L479" s="227" t="s">
        <v>349</v>
      </c>
      <c r="T479" s="229"/>
      <c r="Y479" s="227" t="s">
        <v>3067</v>
      </c>
      <c r="Z479" s="227" t="s">
        <v>2879</v>
      </c>
      <c r="AA479" s="227" t="s">
        <v>3068</v>
      </c>
      <c r="AB479" s="227" t="s">
        <v>3069</v>
      </c>
    </row>
    <row r="480" spans="1:28" x14ac:dyDescent="0.2">
      <c r="A480" s="227">
        <v>215124</v>
      </c>
      <c r="B480" s="227" t="s">
        <v>1526</v>
      </c>
      <c r="C480" s="227" t="s">
        <v>852</v>
      </c>
      <c r="D480" s="227" t="s">
        <v>2500</v>
      </c>
      <c r="E480" s="227" t="s">
        <v>356</v>
      </c>
      <c r="F480" s="228">
        <v>33765</v>
      </c>
      <c r="G480" s="227" t="s">
        <v>945</v>
      </c>
      <c r="H480" s="227" t="s">
        <v>357</v>
      </c>
      <c r="I480" s="227" t="s">
        <v>427</v>
      </c>
      <c r="J480" s="227" t="s">
        <v>358</v>
      </c>
      <c r="K480" s="227">
        <v>2010</v>
      </c>
      <c r="L480" s="227" t="s">
        <v>336</v>
      </c>
      <c r="T480" s="229"/>
      <c r="Y480" s="227" t="s">
        <v>3661</v>
      </c>
      <c r="Z480" s="227" t="s">
        <v>3662</v>
      </c>
      <c r="AA480" s="227" t="s">
        <v>3663</v>
      </c>
      <c r="AB480" s="227" t="s">
        <v>2959</v>
      </c>
    </row>
    <row r="481" spans="1:28" x14ac:dyDescent="0.2">
      <c r="A481" s="227">
        <v>213289</v>
      </c>
      <c r="B481" s="227" t="s">
        <v>2315</v>
      </c>
      <c r="C481" s="227" t="s">
        <v>406</v>
      </c>
      <c r="D481" s="227" t="s">
        <v>2153</v>
      </c>
      <c r="E481" s="227" t="s">
        <v>356</v>
      </c>
      <c r="F481" s="228">
        <v>33768</v>
      </c>
      <c r="G481" s="227" t="s">
        <v>940</v>
      </c>
      <c r="H481" s="227" t="s">
        <v>357</v>
      </c>
      <c r="I481" s="227" t="s">
        <v>427</v>
      </c>
      <c r="J481" s="227" t="s">
        <v>358</v>
      </c>
      <c r="K481" s="227">
        <v>2012</v>
      </c>
      <c r="L481" s="227" t="s">
        <v>347</v>
      </c>
      <c r="T481" s="229"/>
      <c r="Y481" s="227" t="s">
        <v>3267</v>
      </c>
      <c r="Z481" s="227" t="s">
        <v>3268</v>
      </c>
      <c r="AA481" s="227" t="s">
        <v>2939</v>
      </c>
      <c r="AB481" s="227" t="s">
        <v>3269</v>
      </c>
    </row>
    <row r="482" spans="1:28" x14ac:dyDescent="0.2">
      <c r="A482" s="227">
        <v>212906</v>
      </c>
      <c r="B482" s="227" t="s">
        <v>1524</v>
      </c>
      <c r="C482" s="227" t="s">
        <v>467</v>
      </c>
      <c r="D482" s="227" t="s">
        <v>2272</v>
      </c>
      <c r="E482" s="227" t="s">
        <v>356</v>
      </c>
      <c r="F482" s="228">
        <v>33779</v>
      </c>
      <c r="G482" s="227" t="s">
        <v>2217</v>
      </c>
      <c r="H482" s="227" t="s">
        <v>357</v>
      </c>
      <c r="I482" s="227" t="s">
        <v>427</v>
      </c>
      <c r="Q482" s="227">
        <v>2000</v>
      </c>
      <c r="T482" s="229"/>
      <c r="W482" s="227" t="s">
        <v>2809</v>
      </c>
    </row>
    <row r="483" spans="1:28" x14ac:dyDescent="0.2">
      <c r="A483" s="227">
        <v>216531</v>
      </c>
      <c r="B483" s="227" t="s">
        <v>2003</v>
      </c>
      <c r="C483" s="227" t="s">
        <v>91</v>
      </c>
      <c r="D483" s="227" t="s">
        <v>2795</v>
      </c>
      <c r="E483" s="227" t="s">
        <v>356</v>
      </c>
      <c r="F483" s="228">
        <v>33781</v>
      </c>
      <c r="G483" s="227" t="s">
        <v>2796</v>
      </c>
      <c r="H483" s="227" t="s">
        <v>357</v>
      </c>
      <c r="I483" s="227" t="s">
        <v>427</v>
      </c>
      <c r="J483" s="227" t="s">
        <v>358</v>
      </c>
      <c r="K483" s="227">
        <v>2012</v>
      </c>
      <c r="L483" s="227" t="s">
        <v>342</v>
      </c>
      <c r="T483" s="229"/>
      <c r="Y483" s="227" t="s">
        <v>4350</v>
      </c>
      <c r="Z483" s="227" t="s">
        <v>2850</v>
      </c>
      <c r="AA483" s="227" t="s">
        <v>4351</v>
      </c>
      <c r="AB483" s="227" t="s">
        <v>4352</v>
      </c>
    </row>
    <row r="484" spans="1:28" x14ac:dyDescent="0.2">
      <c r="A484" s="227">
        <v>215177</v>
      </c>
      <c r="B484" s="227" t="s">
        <v>1554</v>
      </c>
      <c r="C484" s="227" t="s">
        <v>68</v>
      </c>
      <c r="D484" s="227" t="s">
        <v>2508</v>
      </c>
      <c r="E484" s="227" t="s">
        <v>356</v>
      </c>
      <c r="F484" s="228">
        <v>33787</v>
      </c>
      <c r="G484" s="227" t="s">
        <v>954</v>
      </c>
      <c r="H484" s="227" t="s">
        <v>357</v>
      </c>
      <c r="I484" s="227" t="s">
        <v>427</v>
      </c>
      <c r="J484" s="227" t="s">
        <v>335</v>
      </c>
      <c r="K484" s="227">
        <v>2012</v>
      </c>
      <c r="L484" s="227" t="s">
        <v>353</v>
      </c>
      <c r="T484" s="229"/>
      <c r="Y484" s="227" t="s">
        <v>3676</v>
      </c>
      <c r="Z484" s="227" t="s">
        <v>2951</v>
      </c>
      <c r="AA484" s="227" t="s">
        <v>3677</v>
      </c>
      <c r="AB484" s="227" t="s">
        <v>3678</v>
      </c>
    </row>
    <row r="485" spans="1:28" x14ac:dyDescent="0.2">
      <c r="A485" s="227">
        <v>215129</v>
      </c>
      <c r="B485" s="227" t="s">
        <v>2501</v>
      </c>
      <c r="C485" s="227" t="s">
        <v>68</v>
      </c>
      <c r="D485" s="227" t="s">
        <v>2502</v>
      </c>
      <c r="E485" s="227" t="s">
        <v>356</v>
      </c>
      <c r="F485" s="228">
        <v>33788</v>
      </c>
      <c r="G485" s="227" t="s">
        <v>994</v>
      </c>
      <c r="H485" s="227" t="s">
        <v>364</v>
      </c>
      <c r="I485" s="227" t="s">
        <v>427</v>
      </c>
      <c r="J485" s="227" t="s">
        <v>358</v>
      </c>
      <c r="K485" s="227">
        <v>2018</v>
      </c>
      <c r="L485" s="227" t="s">
        <v>336</v>
      </c>
      <c r="T485" s="229"/>
      <c r="Y485" s="227" t="s">
        <v>3664</v>
      </c>
      <c r="Z485" s="227" t="s">
        <v>2824</v>
      </c>
      <c r="AA485" s="227" t="s">
        <v>3665</v>
      </c>
      <c r="AB485" s="227" t="s">
        <v>2849</v>
      </c>
    </row>
    <row r="486" spans="1:28" x14ac:dyDescent="0.2">
      <c r="A486" s="227">
        <v>213097</v>
      </c>
      <c r="B486" s="227" t="s">
        <v>1821</v>
      </c>
      <c r="C486" s="227" t="s">
        <v>164</v>
      </c>
      <c r="D486" s="227" t="s">
        <v>2291</v>
      </c>
      <c r="E486" s="227" t="s">
        <v>355</v>
      </c>
      <c r="F486" s="228">
        <v>33793</v>
      </c>
      <c r="G486" s="227" t="s">
        <v>2152</v>
      </c>
      <c r="H486" s="227" t="s">
        <v>357</v>
      </c>
      <c r="I486" s="227" t="s">
        <v>427</v>
      </c>
      <c r="J486" s="227" t="s">
        <v>358</v>
      </c>
      <c r="K486" s="227">
        <v>2011</v>
      </c>
      <c r="L486" s="227" t="s">
        <v>349</v>
      </c>
      <c r="T486" s="229"/>
      <c r="Y486" s="227" t="s">
        <v>3233</v>
      </c>
      <c r="Z486" s="227" t="s">
        <v>3234</v>
      </c>
      <c r="AA486" s="227" t="s">
        <v>3235</v>
      </c>
      <c r="AB486" s="227" t="s">
        <v>2876</v>
      </c>
    </row>
    <row r="487" spans="1:28" x14ac:dyDescent="0.2">
      <c r="A487" s="227">
        <v>215986</v>
      </c>
      <c r="B487" s="227" t="s">
        <v>2654</v>
      </c>
      <c r="C487" s="227" t="s">
        <v>106</v>
      </c>
      <c r="D487" s="227" t="s">
        <v>2655</v>
      </c>
      <c r="E487" s="227" t="s">
        <v>355</v>
      </c>
      <c r="F487" s="228">
        <v>33799</v>
      </c>
      <c r="G487" s="227" t="s">
        <v>595</v>
      </c>
      <c r="H487" s="227" t="s">
        <v>357</v>
      </c>
      <c r="I487" s="227" t="s">
        <v>427</v>
      </c>
      <c r="J487" s="227" t="s">
        <v>335</v>
      </c>
      <c r="K487" s="227">
        <v>2011</v>
      </c>
      <c r="L487" s="227" t="s">
        <v>334</v>
      </c>
      <c r="T487" s="229"/>
      <c r="Y487" s="227" t="s">
        <v>4026</v>
      </c>
      <c r="Z487" s="227" t="s">
        <v>2822</v>
      </c>
      <c r="AA487" s="227" t="s">
        <v>4027</v>
      </c>
      <c r="AB487" s="227" t="s">
        <v>4028</v>
      </c>
    </row>
    <row r="488" spans="1:28" x14ac:dyDescent="0.2">
      <c r="A488" s="227">
        <v>215466</v>
      </c>
      <c r="B488" s="227" t="s">
        <v>1527</v>
      </c>
      <c r="C488" s="227" t="s">
        <v>1528</v>
      </c>
      <c r="D488" s="227" t="s">
        <v>2541</v>
      </c>
      <c r="E488" s="227" t="s">
        <v>356</v>
      </c>
      <c r="F488" s="228">
        <v>33810</v>
      </c>
      <c r="G488" s="227" t="s">
        <v>572</v>
      </c>
      <c r="H488" s="227" t="s">
        <v>357</v>
      </c>
      <c r="I488" s="227" t="s">
        <v>427</v>
      </c>
      <c r="J488" s="227" t="s">
        <v>358</v>
      </c>
      <c r="K488" s="227">
        <v>2010</v>
      </c>
      <c r="L488" s="227" t="s">
        <v>336</v>
      </c>
      <c r="T488" s="229"/>
      <c r="Y488" s="227" t="s">
        <v>3767</v>
      </c>
      <c r="Z488" s="227" t="s">
        <v>3768</v>
      </c>
      <c r="AA488" s="227" t="s">
        <v>3769</v>
      </c>
      <c r="AB488" s="227" t="s">
        <v>3162</v>
      </c>
    </row>
    <row r="489" spans="1:28" x14ac:dyDescent="0.2">
      <c r="A489" s="227">
        <v>211094</v>
      </c>
      <c r="B489" s="227" t="s">
        <v>2175</v>
      </c>
      <c r="C489" s="227" t="s">
        <v>144</v>
      </c>
      <c r="D489" s="227" t="s">
        <v>685</v>
      </c>
      <c r="E489" s="227" t="s">
        <v>355</v>
      </c>
      <c r="F489" s="228">
        <v>33812</v>
      </c>
      <c r="G489" s="227" t="s">
        <v>882</v>
      </c>
      <c r="H489" s="227" t="s">
        <v>357</v>
      </c>
      <c r="I489" s="227" t="s">
        <v>427</v>
      </c>
      <c r="Q489" s="227">
        <v>2000</v>
      </c>
      <c r="T489" s="229"/>
      <c r="W489" s="227" t="s">
        <v>2809</v>
      </c>
    </row>
    <row r="490" spans="1:28" x14ac:dyDescent="0.2">
      <c r="A490" s="227">
        <v>216186</v>
      </c>
      <c r="B490" s="227" t="s">
        <v>1844</v>
      </c>
      <c r="C490" s="227" t="s">
        <v>1845</v>
      </c>
      <c r="D490" s="227" t="s">
        <v>2701</v>
      </c>
      <c r="E490" s="227" t="s">
        <v>356</v>
      </c>
      <c r="F490" s="228">
        <v>33827</v>
      </c>
      <c r="G490" s="227" t="s">
        <v>882</v>
      </c>
      <c r="H490" s="227" t="s">
        <v>364</v>
      </c>
      <c r="I490" s="227" t="s">
        <v>427</v>
      </c>
      <c r="J490" s="227" t="s">
        <v>358</v>
      </c>
      <c r="K490" s="227">
        <v>2010</v>
      </c>
      <c r="L490" s="227" t="s">
        <v>336</v>
      </c>
      <c r="T490" s="229"/>
      <c r="Y490" s="227" t="s">
        <v>4109</v>
      </c>
      <c r="Z490" s="227" t="s">
        <v>4110</v>
      </c>
      <c r="AA490" s="227" t="s">
        <v>3013</v>
      </c>
      <c r="AB490" s="227" t="s">
        <v>2823</v>
      </c>
    </row>
    <row r="491" spans="1:28" x14ac:dyDescent="0.2">
      <c r="A491" s="227">
        <v>212793</v>
      </c>
      <c r="B491" s="227" t="s">
        <v>2271</v>
      </c>
      <c r="C491" s="227" t="s">
        <v>167</v>
      </c>
      <c r="D491" s="227" t="s">
        <v>2173</v>
      </c>
      <c r="E491" s="227" t="s">
        <v>355</v>
      </c>
      <c r="F491" s="228">
        <v>33831</v>
      </c>
      <c r="G491" s="227" t="s">
        <v>882</v>
      </c>
      <c r="H491" s="227" t="s">
        <v>357</v>
      </c>
      <c r="I491" s="227" t="s">
        <v>427</v>
      </c>
      <c r="J491" s="227" t="s">
        <v>358</v>
      </c>
      <c r="K491" s="227">
        <v>2013</v>
      </c>
      <c r="L491" s="227" t="s">
        <v>334</v>
      </c>
      <c r="T491" s="229"/>
      <c r="Y491" s="227" t="s">
        <v>3188</v>
      </c>
      <c r="Z491" s="227" t="s">
        <v>3189</v>
      </c>
      <c r="AA491" s="227" t="s">
        <v>2935</v>
      </c>
      <c r="AB491" s="227" t="s">
        <v>2867</v>
      </c>
    </row>
    <row r="492" spans="1:28" x14ac:dyDescent="0.2">
      <c r="A492" s="227">
        <v>215901</v>
      </c>
      <c r="B492" s="227" t="s">
        <v>1765</v>
      </c>
      <c r="C492" s="227" t="s">
        <v>81</v>
      </c>
      <c r="D492" s="227" t="s">
        <v>2634</v>
      </c>
      <c r="E492" s="227" t="s">
        <v>356</v>
      </c>
      <c r="F492" s="228">
        <v>33834</v>
      </c>
      <c r="G492" s="227" t="s">
        <v>901</v>
      </c>
      <c r="H492" s="227" t="s">
        <v>357</v>
      </c>
      <c r="I492" s="227" t="s">
        <v>427</v>
      </c>
      <c r="J492" s="227" t="s">
        <v>335</v>
      </c>
      <c r="K492" s="227">
        <v>2019</v>
      </c>
      <c r="L492" s="227" t="s">
        <v>336</v>
      </c>
      <c r="T492" s="229"/>
      <c r="Y492" s="227" t="s">
        <v>3974</v>
      </c>
      <c r="Z492" s="227" t="s">
        <v>3643</v>
      </c>
      <c r="AA492" s="227" t="s">
        <v>3761</v>
      </c>
      <c r="AB492" s="227" t="s">
        <v>3237</v>
      </c>
    </row>
    <row r="493" spans="1:28" x14ac:dyDescent="0.2">
      <c r="A493" s="227">
        <v>215720</v>
      </c>
      <c r="B493" s="227" t="s">
        <v>1365</v>
      </c>
      <c r="C493" s="227" t="s">
        <v>155</v>
      </c>
      <c r="D493" s="227" t="s">
        <v>1366</v>
      </c>
      <c r="E493" s="227" t="s">
        <v>356</v>
      </c>
      <c r="F493" s="228">
        <v>33851</v>
      </c>
      <c r="G493" s="227" t="s">
        <v>1367</v>
      </c>
      <c r="H493" s="227" t="s">
        <v>357</v>
      </c>
      <c r="I493" s="227" t="s">
        <v>427</v>
      </c>
      <c r="Q493" s="227">
        <v>2000</v>
      </c>
      <c r="T493" s="229"/>
      <c r="V493" s="227" t="s">
        <v>679</v>
      </c>
      <c r="W493" s="227" t="s">
        <v>2809</v>
      </c>
    </row>
    <row r="494" spans="1:28" x14ac:dyDescent="0.2">
      <c r="A494" s="227">
        <v>211892</v>
      </c>
      <c r="B494" s="227" t="s">
        <v>1951</v>
      </c>
      <c r="C494" s="227" t="s">
        <v>127</v>
      </c>
      <c r="D494" s="227" t="s">
        <v>2170</v>
      </c>
      <c r="E494" s="227" t="s">
        <v>355</v>
      </c>
      <c r="F494" s="228">
        <v>33891</v>
      </c>
      <c r="G494" s="227" t="s">
        <v>882</v>
      </c>
      <c r="H494" s="227" t="s">
        <v>357</v>
      </c>
      <c r="I494" s="227" t="s">
        <v>427</v>
      </c>
      <c r="Q494" s="227">
        <v>2000</v>
      </c>
      <c r="T494" s="229"/>
      <c r="W494" s="227" t="s">
        <v>2809</v>
      </c>
    </row>
    <row r="495" spans="1:28" x14ac:dyDescent="0.2">
      <c r="A495" s="227">
        <v>212326</v>
      </c>
      <c r="B495" s="227" t="s">
        <v>1693</v>
      </c>
      <c r="C495" s="227" t="s">
        <v>91</v>
      </c>
      <c r="D495" s="227" t="s">
        <v>316</v>
      </c>
      <c r="E495" s="227" t="s">
        <v>356</v>
      </c>
      <c r="F495" s="228">
        <v>33902</v>
      </c>
      <c r="G495" s="227" t="s">
        <v>590</v>
      </c>
      <c r="H495" s="227" t="s">
        <v>357</v>
      </c>
      <c r="I495" s="227" t="s">
        <v>427</v>
      </c>
      <c r="T495" s="229"/>
    </row>
    <row r="496" spans="1:28" x14ac:dyDescent="0.2">
      <c r="A496" s="227">
        <v>211851</v>
      </c>
      <c r="B496" s="227" t="s">
        <v>2205</v>
      </c>
      <c r="C496" s="227" t="s">
        <v>68</v>
      </c>
      <c r="D496" s="227" t="s">
        <v>2206</v>
      </c>
      <c r="E496" s="227" t="s">
        <v>356</v>
      </c>
      <c r="F496" s="228">
        <v>33927</v>
      </c>
      <c r="G496" s="227" t="s">
        <v>2198</v>
      </c>
      <c r="H496" s="227" t="s">
        <v>357</v>
      </c>
      <c r="I496" s="227" t="s">
        <v>427</v>
      </c>
      <c r="Q496" s="227">
        <v>2000</v>
      </c>
      <c r="T496" s="229"/>
      <c r="W496" s="227" t="s">
        <v>2809</v>
      </c>
    </row>
    <row r="497" spans="1:28" x14ac:dyDescent="0.2">
      <c r="A497" s="227">
        <v>212254</v>
      </c>
      <c r="B497" s="227" t="s">
        <v>1544</v>
      </c>
      <c r="C497" s="227" t="s">
        <v>159</v>
      </c>
      <c r="D497" s="227" t="s">
        <v>2227</v>
      </c>
      <c r="E497" s="227" t="s">
        <v>356</v>
      </c>
      <c r="F497" s="228">
        <v>33934</v>
      </c>
      <c r="G497" s="227" t="s">
        <v>2228</v>
      </c>
      <c r="H497" s="227" t="s">
        <v>357</v>
      </c>
      <c r="I497" s="227" t="s">
        <v>427</v>
      </c>
      <c r="J497" s="227" t="s">
        <v>335</v>
      </c>
      <c r="K497" s="227">
        <v>2011</v>
      </c>
      <c r="L497" s="227" t="s">
        <v>346</v>
      </c>
      <c r="T497" s="229"/>
      <c r="Y497" s="227" t="s">
        <v>3113</v>
      </c>
      <c r="Z497" s="227" t="s">
        <v>2924</v>
      </c>
      <c r="AA497" s="227" t="s">
        <v>3114</v>
      </c>
      <c r="AB497" s="227" t="s">
        <v>2829</v>
      </c>
    </row>
    <row r="498" spans="1:28" x14ac:dyDescent="0.2">
      <c r="A498" s="227">
        <v>210827</v>
      </c>
      <c r="B498" s="227" t="s">
        <v>1210</v>
      </c>
      <c r="C498" s="227" t="s">
        <v>104</v>
      </c>
      <c r="D498" s="227" t="s">
        <v>1211</v>
      </c>
      <c r="E498" s="227" t="s">
        <v>355</v>
      </c>
      <c r="F498" s="228">
        <v>33955</v>
      </c>
      <c r="G498" s="227" t="s">
        <v>1212</v>
      </c>
      <c r="H498" s="227" t="s">
        <v>357</v>
      </c>
      <c r="I498" s="227" t="s">
        <v>427</v>
      </c>
      <c r="Q498" s="227">
        <v>2000</v>
      </c>
      <c r="T498" s="229"/>
      <c r="U498" s="227" t="s">
        <v>679</v>
      </c>
      <c r="V498" s="227" t="s">
        <v>679</v>
      </c>
      <c r="W498" s="227" t="s">
        <v>2809</v>
      </c>
    </row>
    <row r="499" spans="1:28" x14ac:dyDescent="0.2">
      <c r="A499" s="227">
        <v>216032</v>
      </c>
      <c r="B499" s="227" t="s">
        <v>1954</v>
      </c>
      <c r="C499" s="227" t="s">
        <v>71</v>
      </c>
      <c r="D499" s="227" t="s">
        <v>236</v>
      </c>
      <c r="E499" s="227" t="s">
        <v>355</v>
      </c>
      <c r="F499" s="228">
        <v>33957</v>
      </c>
      <c r="G499" s="227" t="s">
        <v>334</v>
      </c>
      <c r="H499" s="227" t="s">
        <v>357</v>
      </c>
      <c r="I499" s="227" t="s">
        <v>427</v>
      </c>
      <c r="J499" s="227" t="s">
        <v>335</v>
      </c>
      <c r="K499" s="227">
        <v>2012</v>
      </c>
      <c r="L499" s="227" t="s">
        <v>336</v>
      </c>
      <c r="T499" s="229"/>
      <c r="Y499" s="227" t="s">
        <v>4042</v>
      </c>
      <c r="Z499" s="227" t="s">
        <v>3640</v>
      </c>
      <c r="AA499" s="227" t="s">
        <v>4043</v>
      </c>
      <c r="AB499" s="227" t="s">
        <v>2867</v>
      </c>
    </row>
    <row r="500" spans="1:28" x14ac:dyDescent="0.2">
      <c r="A500" s="227">
        <v>211708</v>
      </c>
      <c r="B500" s="227" t="s">
        <v>1530</v>
      </c>
      <c r="C500" s="227" t="s">
        <v>83</v>
      </c>
      <c r="D500" s="227" t="s">
        <v>2193</v>
      </c>
      <c r="E500" s="227" t="s">
        <v>356</v>
      </c>
      <c r="F500" s="228">
        <v>33968</v>
      </c>
      <c r="G500" s="227" t="s">
        <v>910</v>
      </c>
      <c r="H500" s="227" t="s">
        <v>357</v>
      </c>
      <c r="I500" s="227" t="s">
        <v>427</v>
      </c>
      <c r="J500" s="227" t="s">
        <v>335</v>
      </c>
      <c r="K500" s="227">
        <v>2011</v>
      </c>
      <c r="L500" s="227" t="s">
        <v>334</v>
      </c>
      <c r="T500" s="229"/>
      <c r="Y500" s="227" t="s">
        <v>3050</v>
      </c>
      <c r="Z500" s="227" t="s">
        <v>3051</v>
      </c>
      <c r="AA500" s="227" t="s">
        <v>3052</v>
      </c>
      <c r="AB500" s="227" t="s">
        <v>3023</v>
      </c>
    </row>
    <row r="501" spans="1:28" x14ac:dyDescent="0.2">
      <c r="A501" s="227">
        <v>216174</v>
      </c>
      <c r="B501" s="227" t="s">
        <v>1519</v>
      </c>
      <c r="C501" s="227" t="s">
        <v>1397</v>
      </c>
      <c r="D501" s="227" t="s">
        <v>2696</v>
      </c>
      <c r="E501" s="227" t="s">
        <v>356</v>
      </c>
      <c r="F501" s="228">
        <v>33970</v>
      </c>
      <c r="G501" s="227" t="s">
        <v>882</v>
      </c>
      <c r="H501" s="227" t="s">
        <v>357</v>
      </c>
      <c r="I501" s="227" t="s">
        <v>427</v>
      </c>
      <c r="J501" s="227" t="s">
        <v>335</v>
      </c>
      <c r="K501" s="227">
        <v>2010</v>
      </c>
      <c r="L501" s="227" t="s">
        <v>334</v>
      </c>
      <c r="T501" s="229"/>
      <c r="Y501" s="227" t="s">
        <v>4100</v>
      </c>
      <c r="Z501" s="227" t="s">
        <v>4101</v>
      </c>
      <c r="AA501" s="227" t="s">
        <v>4102</v>
      </c>
      <c r="AB501" s="227" t="s">
        <v>2823</v>
      </c>
    </row>
    <row r="502" spans="1:28" x14ac:dyDescent="0.2">
      <c r="A502" s="227">
        <v>215139</v>
      </c>
      <c r="B502" s="227" t="s">
        <v>1923</v>
      </c>
      <c r="C502" s="227" t="s">
        <v>62</v>
      </c>
      <c r="D502" s="227" t="s">
        <v>2503</v>
      </c>
      <c r="E502" s="227" t="s">
        <v>356</v>
      </c>
      <c r="F502" s="228">
        <v>33970</v>
      </c>
      <c r="G502" s="227" t="s">
        <v>883</v>
      </c>
      <c r="H502" s="227" t="s">
        <v>357</v>
      </c>
      <c r="I502" s="227" t="s">
        <v>427</v>
      </c>
      <c r="J502" s="227" t="s">
        <v>358</v>
      </c>
      <c r="K502" s="227">
        <v>2012</v>
      </c>
      <c r="L502" s="227" t="s">
        <v>336</v>
      </c>
      <c r="T502" s="229"/>
      <c r="Y502" s="227" t="s">
        <v>3666</v>
      </c>
      <c r="Z502" s="227" t="s">
        <v>3667</v>
      </c>
      <c r="AA502" s="227" t="s">
        <v>3668</v>
      </c>
      <c r="AB502" s="227" t="s">
        <v>3294</v>
      </c>
    </row>
    <row r="503" spans="1:28" x14ac:dyDescent="0.2">
      <c r="A503" s="227">
        <v>213638</v>
      </c>
      <c r="B503" s="227" t="s">
        <v>1792</v>
      </c>
      <c r="C503" s="227" t="s">
        <v>71</v>
      </c>
      <c r="D503" s="227" t="s">
        <v>249</v>
      </c>
      <c r="E503" s="227" t="s">
        <v>356</v>
      </c>
      <c r="F503" s="228">
        <v>33970</v>
      </c>
      <c r="G503" s="227" t="s">
        <v>1492</v>
      </c>
      <c r="H503" s="227" t="s">
        <v>357</v>
      </c>
      <c r="I503" s="227" t="s">
        <v>427</v>
      </c>
      <c r="J503" s="227" t="s">
        <v>358</v>
      </c>
      <c r="K503" s="227">
        <v>2013</v>
      </c>
      <c r="L503" s="227" t="s">
        <v>334</v>
      </c>
      <c r="T503" s="229"/>
      <c r="Y503" s="227" t="s">
        <v>3366</v>
      </c>
      <c r="Z503" s="227" t="s">
        <v>2868</v>
      </c>
      <c r="AA503" s="227" t="s">
        <v>3073</v>
      </c>
      <c r="AB503" s="227" t="s">
        <v>2820</v>
      </c>
    </row>
    <row r="504" spans="1:28" x14ac:dyDescent="0.2">
      <c r="A504" s="227">
        <v>216439</v>
      </c>
      <c r="B504" s="227" t="s">
        <v>2004</v>
      </c>
      <c r="C504" s="227" t="s">
        <v>73</v>
      </c>
      <c r="D504" s="227" t="s">
        <v>2770</v>
      </c>
      <c r="E504" s="227" t="s">
        <v>355</v>
      </c>
      <c r="F504" s="228">
        <v>33970</v>
      </c>
      <c r="G504" s="227" t="s">
        <v>555</v>
      </c>
      <c r="H504" s="227" t="s">
        <v>357</v>
      </c>
      <c r="I504" s="227" t="s">
        <v>427</v>
      </c>
      <c r="J504" s="227" t="s">
        <v>335</v>
      </c>
      <c r="K504" s="227">
        <v>2011</v>
      </c>
      <c r="L504" s="227" t="s">
        <v>343</v>
      </c>
      <c r="T504" s="229"/>
      <c r="Y504" s="227" t="s">
        <v>4307</v>
      </c>
      <c r="Z504" s="227" t="s">
        <v>3029</v>
      </c>
      <c r="AA504" s="227" t="s">
        <v>4308</v>
      </c>
      <c r="AB504" s="227" t="s">
        <v>3266</v>
      </c>
    </row>
    <row r="505" spans="1:28" x14ac:dyDescent="0.2">
      <c r="A505" s="227">
        <v>213790</v>
      </c>
      <c r="B505" s="227" t="s">
        <v>1432</v>
      </c>
      <c r="C505" s="227" t="s">
        <v>1433</v>
      </c>
      <c r="D505" s="227" t="s">
        <v>1434</v>
      </c>
      <c r="E505" s="227" t="s">
        <v>356</v>
      </c>
      <c r="F505" s="228">
        <v>33970</v>
      </c>
      <c r="G505" s="227" t="s">
        <v>570</v>
      </c>
      <c r="H505" s="227" t="s">
        <v>357</v>
      </c>
      <c r="I505" s="227" t="s">
        <v>427</v>
      </c>
      <c r="Q505" s="227">
        <v>2000</v>
      </c>
      <c r="T505" s="229"/>
      <c r="V505" s="227" t="s">
        <v>679</v>
      </c>
      <c r="W505" s="227" t="s">
        <v>2809</v>
      </c>
    </row>
    <row r="506" spans="1:28" x14ac:dyDescent="0.2">
      <c r="A506" s="227">
        <v>215369</v>
      </c>
      <c r="B506" s="227" t="s">
        <v>1070</v>
      </c>
      <c r="C506" s="227" t="s">
        <v>403</v>
      </c>
      <c r="D506" s="227" t="s">
        <v>392</v>
      </c>
      <c r="E506" s="227" t="s">
        <v>356</v>
      </c>
      <c r="F506" s="228">
        <v>33971</v>
      </c>
      <c r="G506" s="227" t="s">
        <v>349</v>
      </c>
      <c r="H506" s="227" t="s">
        <v>357</v>
      </c>
      <c r="I506" s="227" t="s">
        <v>427</v>
      </c>
      <c r="Q506" s="227">
        <v>2000</v>
      </c>
      <c r="T506" s="229"/>
      <c r="U506" s="227" t="s">
        <v>679</v>
      </c>
      <c r="V506" s="227" t="s">
        <v>679</v>
      </c>
      <c r="W506" s="227" t="s">
        <v>2809</v>
      </c>
    </row>
    <row r="507" spans="1:28" x14ac:dyDescent="0.2">
      <c r="A507" s="227">
        <v>213852</v>
      </c>
      <c r="B507" s="227" t="s">
        <v>2372</v>
      </c>
      <c r="C507" s="227" t="s">
        <v>127</v>
      </c>
      <c r="D507" s="227" t="s">
        <v>561</v>
      </c>
      <c r="E507" s="227" t="s">
        <v>356</v>
      </c>
      <c r="F507" s="228">
        <v>33974</v>
      </c>
      <c r="G507" s="227" t="s">
        <v>342</v>
      </c>
      <c r="H507" s="227" t="s">
        <v>357</v>
      </c>
      <c r="I507" s="227" t="s">
        <v>427</v>
      </c>
      <c r="J507" s="227" t="s">
        <v>335</v>
      </c>
      <c r="K507" s="227">
        <v>2011</v>
      </c>
      <c r="L507" s="227" t="s">
        <v>342</v>
      </c>
      <c r="T507" s="229"/>
      <c r="Y507" s="227" t="s">
        <v>3398</v>
      </c>
      <c r="Z507" s="227" t="s">
        <v>3103</v>
      </c>
      <c r="AA507" s="227" t="s">
        <v>3181</v>
      </c>
      <c r="AB507" s="227" t="s">
        <v>2845</v>
      </c>
    </row>
    <row r="508" spans="1:28" x14ac:dyDescent="0.2">
      <c r="A508" s="227">
        <v>216353</v>
      </c>
      <c r="B508" s="227" t="s">
        <v>2007</v>
      </c>
      <c r="C508" s="227" t="s">
        <v>94</v>
      </c>
      <c r="D508" s="227" t="s">
        <v>2749</v>
      </c>
      <c r="E508" s="227" t="s">
        <v>356</v>
      </c>
      <c r="F508" s="228">
        <v>33981</v>
      </c>
      <c r="G508" s="227" t="s">
        <v>2750</v>
      </c>
      <c r="H508" s="227" t="s">
        <v>357</v>
      </c>
      <c r="I508" s="227" t="s">
        <v>427</v>
      </c>
      <c r="J508" s="227" t="s">
        <v>358</v>
      </c>
      <c r="K508" s="227">
        <v>2011</v>
      </c>
      <c r="L508" s="227" t="s">
        <v>350</v>
      </c>
      <c r="T508" s="229"/>
      <c r="Y508" s="227" t="s">
        <v>4247</v>
      </c>
      <c r="Z508" s="227" t="s">
        <v>3386</v>
      </c>
      <c r="AA508" s="227" t="s">
        <v>4248</v>
      </c>
      <c r="AB508" s="227" t="s">
        <v>4249</v>
      </c>
    </row>
    <row r="509" spans="1:28" x14ac:dyDescent="0.2">
      <c r="A509" s="227">
        <v>210343</v>
      </c>
      <c r="B509" s="227" t="s">
        <v>2157</v>
      </c>
      <c r="C509" s="227" t="s">
        <v>2158</v>
      </c>
      <c r="D509" s="227" t="s">
        <v>2159</v>
      </c>
      <c r="E509" s="227" t="s">
        <v>356</v>
      </c>
      <c r="F509" s="228">
        <v>33981</v>
      </c>
      <c r="G509" s="227" t="s">
        <v>882</v>
      </c>
      <c r="H509" s="227" t="s">
        <v>357</v>
      </c>
      <c r="I509" s="227" t="s">
        <v>427</v>
      </c>
      <c r="J509" s="227" t="s">
        <v>358</v>
      </c>
      <c r="K509" s="227">
        <v>2014</v>
      </c>
      <c r="L509" s="227" t="s">
        <v>336</v>
      </c>
      <c r="T509" s="229"/>
      <c r="Y509" s="227" t="s">
        <v>2934</v>
      </c>
      <c r="Z509" s="227" t="s">
        <v>2824</v>
      </c>
      <c r="AA509" s="227" t="s">
        <v>2819</v>
      </c>
      <c r="AB509" s="227" t="s">
        <v>2828</v>
      </c>
    </row>
    <row r="510" spans="1:28" x14ac:dyDescent="0.2">
      <c r="A510" s="227">
        <v>216300</v>
      </c>
      <c r="B510" s="227" t="s">
        <v>2005</v>
      </c>
      <c r="C510" s="227" t="s">
        <v>127</v>
      </c>
      <c r="D510" s="227" t="s">
        <v>2398</v>
      </c>
      <c r="E510" s="227" t="s">
        <v>356</v>
      </c>
      <c r="F510" s="228">
        <v>34000</v>
      </c>
      <c r="G510" s="227" t="s">
        <v>2736</v>
      </c>
      <c r="H510" s="227" t="s">
        <v>357</v>
      </c>
      <c r="I510" s="227" t="s">
        <v>427</v>
      </c>
      <c r="J510" s="227" t="s">
        <v>335</v>
      </c>
      <c r="K510" s="227">
        <v>2012</v>
      </c>
      <c r="L510" s="227" t="s">
        <v>354</v>
      </c>
      <c r="T510" s="229"/>
      <c r="Y510" s="227" t="s">
        <v>4202</v>
      </c>
      <c r="Z510" s="227" t="s">
        <v>2938</v>
      </c>
      <c r="AA510" s="227" t="s">
        <v>3321</v>
      </c>
      <c r="AB510" s="227" t="s">
        <v>4203</v>
      </c>
    </row>
    <row r="511" spans="1:28" x14ac:dyDescent="0.2">
      <c r="A511" s="227">
        <v>214500</v>
      </c>
      <c r="B511" s="227" t="s">
        <v>1556</v>
      </c>
      <c r="C511" s="227" t="s">
        <v>170</v>
      </c>
      <c r="D511" s="227" t="s">
        <v>251</v>
      </c>
      <c r="E511" s="227" t="s">
        <v>355</v>
      </c>
      <c r="F511" s="228">
        <v>34000</v>
      </c>
      <c r="G511" s="227" t="s">
        <v>334</v>
      </c>
      <c r="H511" s="227" t="s">
        <v>357</v>
      </c>
      <c r="I511" s="227" t="s">
        <v>427</v>
      </c>
      <c r="Q511" s="227">
        <v>2000</v>
      </c>
      <c r="T511" s="229"/>
      <c r="W511" s="227" t="s">
        <v>2809</v>
      </c>
    </row>
    <row r="512" spans="1:28" x14ac:dyDescent="0.2">
      <c r="A512" s="227">
        <v>213389</v>
      </c>
      <c r="B512" s="227" t="s">
        <v>1534</v>
      </c>
      <c r="C512" s="227" t="s">
        <v>1267</v>
      </c>
      <c r="D512" s="227" t="s">
        <v>2325</v>
      </c>
      <c r="E512" s="227" t="s">
        <v>356</v>
      </c>
      <c r="F512" s="228">
        <v>34036</v>
      </c>
      <c r="G512" s="227" t="s">
        <v>2326</v>
      </c>
      <c r="H512" s="227" t="s">
        <v>357</v>
      </c>
      <c r="I512" s="227" t="s">
        <v>427</v>
      </c>
      <c r="J512" s="227" t="s">
        <v>358</v>
      </c>
      <c r="K512" s="227">
        <v>2013</v>
      </c>
      <c r="L512" s="227" t="s">
        <v>334</v>
      </c>
      <c r="T512" s="229"/>
      <c r="Y512" s="227" t="s">
        <v>3288</v>
      </c>
      <c r="Z512" s="227" t="s">
        <v>3289</v>
      </c>
      <c r="AA512" s="227" t="s">
        <v>3290</v>
      </c>
      <c r="AB512" s="227" t="s">
        <v>3291</v>
      </c>
    </row>
    <row r="513" spans="1:28" x14ac:dyDescent="0.2">
      <c r="A513" s="227">
        <v>216216</v>
      </c>
      <c r="B513" s="227" t="s">
        <v>2001</v>
      </c>
      <c r="C513" s="227" t="s">
        <v>2002</v>
      </c>
      <c r="D513" s="227" t="s">
        <v>2713</v>
      </c>
      <c r="E513" s="227" t="s">
        <v>355</v>
      </c>
      <c r="F513" s="228">
        <v>34043</v>
      </c>
      <c r="G513" s="227" t="s">
        <v>882</v>
      </c>
      <c r="H513" s="227" t="s">
        <v>357</v>
      </c>
      <c r="I513" s="227" t="s">
        <v>427</v>
      </c>
      <c r="J513" s="227" t="s">
        <v>335</v>
      </c>
      <c r="K513" s="227">
        <v>2011</v>
      </c>
      <c r="L513" s="227" t="s">
        <v>336</v>
      </c>
      <c r="T513" s="229"/>
      <c r="Y513" s="227" t="s">
        <v>4134</v>
      </c>
      <c r="Z513" s="227" t="s">
        <v>4135</v>
      </c>
      <c r="AA513" s="227" t="s">
        <v>3494</v>
      </c>
      <c r="AB513" s="227" t="s">
        <v>2823</v>
      </c>
    </row>
    <row r="514" spans="1:28" x14ac:dyDescent="0.2">
      <c r="A514" s="227">
        <v>214219</v>
      </c>
      <c r="B514" s="227" t="s">
        <v>2404</v>
      </c>
      <c r="C514" s="227" t="s">
        <v>511</v>
      </c>
      <c r="D514" s="227" t="s">
        <v>2405</v>
      </c>
      <c r="E514" s="227" t="s">
        <v>355</v>
      </c>
      <c r="F514" s="228">
        <v>34052</v>
      </c>
      <c r="G514" s="227" t="s">
        <v>957</v>
      </c>
      <c r="H514" s="227" t="s">
        <v>364</v>
      </c>
      <c r="I514" s="227" t="s">
        <v>427</v>
      </c>
      <c r="J514" s="227" t="s">
        <v>358</v>
      </c>
      <c r="K514" s="227">
        <v>2011</v>
      </c>
      <c r="L514" s="227" t="s">
        <v>350</v>
      </c>
      <c r="T514" s="229"/>
      <c r="Y514" s="227" t="s">
        <v>3451</v>
      </c>
      <c r="Z514" s="227" t="s">
        <v>3452</v>
      </c>
      <c r="AA514" s="227" t="s">
        <v>3453</v>
      </c>
      <c r="AB514" s="227" t="s">
        <v>2843</v>
      </c>
    </row>
    <row r="515" spans="1:28" x14ac:dyDescent="0.2">
      <c r="A515" s="227">
        <v>216282</v>
      </c>
      <c r="B515" s="227" t="s">
        <v>1995</v>
      </c>
      <c r="C515" s="227" t="s">
        <v>82</v>
      </c>
      <c r="D515" s="227" t="s">
        <v>2728</v>
      </c>
      <c r="E515" s="227" t="s">
        <v>356</v>
      </c>
      <c r="F515" s="228">
        <v>34055</v>
      </c>
      <c r="G515" s="227" t="s">
        <v>882</v>
      </c>
      <c r="H515" s="227" t="s">
        <v>357</v>
      </c>
      <c r="I515" s="227" t="s">
        <v>427</v>
      </c>
      <c r="J515" s="227" t="s">
        <v>358</v>
      </c>
      <c r="K515" s="227">
        <v>2010</v>
      </c>
      <c r="L515" s="227" t="s">
        <v>350</v>
      </c>
      <c r="T515" s="229"/>
      <c r="Y515" s="227" t="s">
        <v>4187</v>
      </c>
      <c r="Z515" s="227" t="s">
        <v>3072</v>
      </c>
      <c r="AA515" s="227" t="s">
        <v>4188</v>
      </c>
      <c r="AB515" s="227" t="s">
        <v>2823</v>
      </c>
    </row>
    <row r="516" spans="1:28" x14ac:dyDescent="0.2">
      <c r="A516" s="227">
        <v>215368</v>
      </c>
      <c r="B516" s="227" t="s">
        <v>2527</v>
      </c>
      <c r="C516" s="227" t="s">
        <v>1539</v>
      </c>
      <c r="D516" s="227" t="s">
        <v>218</v>
      </c>
      <c r="E516" s="227" t="s">
        <v>356</v>
      </c>
      <c r="F516" s="228">
        <v>34060</v>
      </c>
      <c r="G516" s="227" t="s">
        <v>334</v>
      </c>
      <c r="H516" s="227" t="s">
        <v>357</v>
      </c>
      <c r="I516" s="227" t="s">
        <v>427</v>
      </c>
      <c r="J516" s="227" t="s">
        <v>358</v>
      </c>
      <c r="K516" s="227">
        <v>2015</v>
      </c>
      <c r="L516" s="227" t="s">
        <v>336</v>
      </c>
      <c r="T516" s="229"/>
      <c r="Y516" s="227" t="s">
        <v>3740</v>
      </c>
      <c r="Z516" s="227" t="s">
        <v>3741</v>
      </c>
      <c r="AA516" s="227" t="s">
        <v>3742</v>
      </c>
      <c r="AB516" s="227" t="s">
        <v>2823</v>
      </c>
    </row>
    <row r="517" spans="1:28" x14ac:dyDescent="0.2">
      <c r="A517" s="227">
        <v>216423</v>
      </c>
      <c r="B517" s="227" t="s">
        <v>1998</v>
      </c>
      <c r="C517" s="227" t="s">
        <v>416</v>
      </c>
      <c r="D517" s="227" t="s">
        <v>2542</v>
      </c>
      <c r="E517" s="227" t="s">
        <v>355</v>
      </c>
      <c r="F517" s="228">
        <v>34062</v>
      </c>
      <c r="G517" s="227" t="s">
        <v>2368</v>
      </c>
      <c r="H517" s="227" t="s">
        <v>357</v>
      </c>
      <c r="I517" s="227" t="s">
        <v>427</v>
      </c>
      <c r="J517" s="227" t="s">
        <v>335</v>
      </c>
      <c r="K517" s="227">
        <v>2011</v>
      </c>
      <c r="L517" s="227" t="s">
        <v>334</v>
      </c>
      <c r="T517" s="229"/>
      <c r="Y517" s="227" t="s">
        <v>4288</v>
      </c>
      <c r="Z517" s="227" t="s">
        <v>3358</v>
      </c>
      <c r="AA517" s="227" t="s">
        <v>3385</v>
      </c>
      <c r="AB517" s="227" t="s">
        <v>4289</v>
      </c>
    </row>
    <row r="518" spans="1:28" x14ac:dyDescent="0.2">
      <c r="A518" s="227">
        <v>214988</v>
      </c>
      <c r="B518" s="227" t="s">
        <v>2484</v>
      </c>
      <c r="C518" s="227" t="s">
        <v>71</v>
      </c>
      <c r="D518" s="227" t="s">
        <v>2485</v>
      </c>
      <c r="E518" s="227" t="s">
        <v>356</v>
      </c>
      <c r="F518" s="228">
        <v>34066</v>
      </c>
      <c r="G518" s="227" t="s">
        <v>946</v>
      </c>
      <c r="H518" s="227" t="s">
        <v>357</v>
      </c>
      <c r="I518" s="227" t="s">
        <v>427</v>
      </c>
      <c r="J518" s="227" t="s">
        <v>358</v>
      </c>
      <c r="K518" s="227">
        <v>2011</v>
      </c>
      <c r="L518" s="227" t="s">
        <v>334</v>
      </c>
      <c r="T518" s="229"/>
      <c r="Y518" s="227" t="s">
        <v>3631</v>
      </c>
      <c r="Z518" s="227" t="s">
        <v>3632</v>
      </c>
      <c r="AA518" s="227" t="s">
        <v>3633</v>
      </c>
      <c r="AB518" s="227" t="s">
        <v>3413</v>
      </c>
    </row>
    <row r="519" spans="1:28" x14ac:dyDescent="0.2">
      <c r="A519" s="227">
        <v>212186</v>
      </c>
      <c r="B519" s="227" t="s">
        <v>1846</v>
      </c>
      <c r="C519" s="227" t="s">
        <v>90</v>
      </c>
      <c r="D519" s="227" t="s">
        <v>2203</v>
      </c>
      <c r="E519" s="227" t="s">
        <v>356</v>
      </c>
      <c r="F519" s="228">
        <v>34072</v>
      </c>
      <c r="G519" s="227" t="s">
        <v>889</v>
      </c>
      <c r="H519" s="227" t="s">
        <v>364</v>
      </c>
      <c r="I519" s="227" t="s">
        <v>427</v>
      </c>
      <c r="J519" s="227" t="s">
        <v>358</v>
      </c>
      <c r="K519" s="227">
        <v>2014</v>
      </c>
      <c r="L519" s="227" t="s">
        <v>336</v>
      </c>
      <c r="T519" s="229"/>
      <c r="Y519" s="227" t="s">
        <v>3095</v>
      </c>
      <c r="Z519" s="227" t="s">
        <v>3087</v>
      </c>
      <c r="AA519" s="227" t="s">
        <v>3096</v>
      </c>
      <c r="AB519" s="227" t="s">
        <v>2823</v>
      </c>
    </row>
    <row r="520" spans="1:28" x14ac:dyDescent="0.2">
      <c r="A520" s="227">
        <v>213860</v>
      </c>
      <c r="B520" s="227" t="s">
        <v>1999</v>
      </c>
      <c r="C520" s="227" t="s">
        <v>2000</v>
      </c>
      <c r="D520" s="227" t="s">
        <v>2339</v>
      </c>
      <c r="E520" s="227" t="s">
        <v>356</v>
      </c>
      <c r="F520" s="228">
        <v>34090</v>
      </c>
      <c r="G520" s="227" t="s">
        <v>882</v>
      </c>
      <c r="H520" s="227" t="s">
        <v>357</v>
      </c>
      <c r="I520" s="227" t="s">
        <v>427</v>
      </c>
      <c r="J520" s="227" t="s">
        <v>358</v>
      </c>
      <c r="K520" s="227">
        <v>2011</v>
      </c>
      <c r="L520" s="227" t="s">
        <v>334</v>
      </c>
      <c r="T520" s="229"/>
      <c r="Y520" s="227" t="s">
        <v>3401</v>
      </c>
      <c r="Z520" s="227" t="s">
        <v>3402</v>
      </c>
      <c r="AA520" s="227" t="s">
        <v>3403</v>
      </c>
      <c r="AB520" s="227" t="s">
        <v>2841</v>
      </c>
    </row>
    <row r="521" spans="1:28" x14ac:dyDescent="0.2">
      <c r="A521" s="227">
        <v>210305</v>
      </c>
      <c r="B521" s="227" t="s">
        <v>1295</v>
      </c>
      <c r="C521" s="227" t="s">
        <v>91</v>
      </c>
      <c r="D521" s="227" t="s">
        <v>243</v>
      </c>
      <c r="E521" s="227" t="s">
        <v>355</v>
      </c>
      <c r="F521" s="228">
        <v>34099</v>
      </c>
      <c r="G521" s="227" t="s">
        <v>1296</v>
      </c>
      <c r="H521" s="227" t="s">
        <v>357</v>
      </c>
      <c r="I521" s="227" t="s">
        <v>427</v>
      </c>
      <c r="Q521" s="227">
        <v>2000</v>
      </c>
      <c r="T521" s="229"/>
      <c r="U521" s="227" t="s">
        <v>679</v>
      </c>
      <c r="V521" s="227" t="s">
        <v>679</v>
      </c>
      <c r="W521" s="227" t="s">
        <v>2809</v>
      </c>
    </row>
    <row r="522" spans="1:28" x14ac:dyDescent="0.2">
      <c r="A522" s="227">
        <v>212835</v>
      </c>
      <c r="B522" s="227" t="s">
        <v>1271</v>
      </c>
      <c r="C522" s="227" t="s">
        <v>174</v>
      </c>
      <c r="D522" s="227" t="s">
        <v>233</v>
      </c>
      <c r="E522" s="227" t="s">
        <v>355</v>
      </c>
      <c r="F522" s="228">
        <v>34104</v>
      </c>
      <c r="G522" s="227" t="s">
        <v>334</v>
      </c>
      <c r="H522" s="227" t="s">
        <v>357</v>
      </c>
      <c r="I522" s="227" t="s">
        <v>427</v>
      </c>
      <c r="Q522" s="227">
        <v>2000</v>
      </c>
      <c r="T522" s="229"/>
      <c r="U522" s="227" t="s">
        <v>679</v>
      </c>
      <c r="V522" s="227" t="s">
        <v>679</v>
      </c>
      <c r="W522" s="227" t="s">
        <v>2809</v>
      </c>
    </row>
    <row r="523" spans="1:28" x14ac:dyDescent="0.2">
      <c r="A523" s="227">
        <v>214548</v>
      </c>
      <c r="B523" s="227" t="s">
        <v>1531</v>
      </c>
      <c r="C523" s="227" t="s">
        <v>1532</v>
      </c>
      <c r="D523" s="227" t="s">
        <v>2438</v>
      </c>
      <c r="E523" s="227" t="s">
        <v>356</v>
      </c>
      <c r="F523" s="228">
        <v>34140</v>
      </c>
      <c r="G523" s="227" t="s">
        <v>882</v>
      </c>
      <c r="H523" s="227" t="s">
        <v>357</v>
      </c>
      <c r="I523" s="227" t="s">
        <v>427</v>
      </c>
      <c r="J523" s="227" t="s">
        <v>358</v>
      </c>
      <c r="K523" s="227">
        <v>2011</v>
      </c>
      <c r="L523" s="227" t="s">
        <v>334</v>
      </c>
      <c r="T523" s="229"/>
      <c r="Y523" s="227" t="s">
        <v>3515</v>
      </c>
      <c r="Z523" s="227" t="s">
        <v>2923</v>
      </c>
      <c r="AA523" s="227" t="s">
        <v>3516</v>
      </c>
      <c r="AB523" s="227" t="s">
        <v>2823</v>
      </c>
    </row>
    <row r="524" spans="1:28" x14ac:dyDescent="0.2">
      <c r="A524" s="227">
        <v>212765</v>
      </c>
      <c r="B524" s="227" t="s">
        <v>2269</v>
      </c>
      <c r="C524" s="227" t="s">
        <v>70</v>
      </c>
      <c r="D524" s="227" t="s">
        <v>2270</v>
      </c>
      <c r="E524" s="227" t="s">
        <v>356</v>
      </c>
      <c r="F524" s="228">
        <v>34143</v>
      </c>
      <c r="G524" s="227" t="s">
        <v>334</v>
      </c>
      <c r="H524" s="227" t="s">
        <v>357</v>
      </c>
      <c r="I524" s="227" t="s">
        <v>427</v>
      </c>
      <c r="J524" s="227" t="s">
        <v>358</v>
      </c>
      <c r="K524" s="227">
        <v>2015</v>
      </c>
      <c r="L524" s="227" t="s">
        <v>336</v>
      </c>
      <c r="T524" s="229"/>
      <c r="Y524" s="227" t="s">
        <v>3186</v>
      </c>
      <c r="Z524" s="227" t="s">
        <v>3085</v>
      </c>
      <c r="AA524" s="227" t="s">
        <v>3175</v>
      </c>
      <c r="AB524" s="227" t="s">
        <v>2823</v>
      </c>
    </row>
    <row r="525" spans="1:28" x14ac:dyDescent="0.2">
      <c r="A525" s="227">
        <v>215765</v>
      </c>
      <c r="B525" s="227" t="s">
        <v>2600</v>
      </c>
      <c r="C525" s="227" t="s">
        <v>1865</v>
      </c>
      <c r="D525" s="227" t="s">
        <v>2601</v>
      </c>
      <c r="E525" s="227" t="s">
        <v>356</v>
      </c>
      <c r="F525" s="228">
        <v>34157</v>
      </c>
      <c r="G525" s="227" t="s">
        <v>897</v>
      </c>
      <c r="H525" s="227" t="s">
        <v>357</v>
      </c>
      <c r="I525" s="227" t="s">
        <v>427</v>
      </c>
      <c r="J525" s="227" t="s">
        <v>358</v>
      </c>
      <c r="K525" s="227">
        <v>2011</v>
      </c>
      <c r="L525" s="227" t="s">
        <v>336</v>
      </c>
      <c r="T525" s="229"/>
      <c r="Y525" s="227" t="s">
        <v>3899</v>
      </c>
      <c r="Z525" s="227" t="s">
        <v>3900</v>
      </c>
      <c r="AA525" s="227" t="s">
        <v>3075</v>
      </c>
      <c r="AB525" s="227" t="s">
        <v>2884</v>
      </c>
    </row>
    <row r="526" spans="1:28" x14ac:dyDescent="0.2">
      <c r="A526" s="227">
        <v>211613</v>
      </c>
      <c r="B526" s="227" t="s">
        <v>1540</v>
      </c>
      <c r="C526" s="227" t="s">
        <v>103</v>
      </c>
      <c r="D526" s="227" t="s">
        <v>2186</v>
      </c>
      <c r="E526" s="227" t="s">
        <v>355</v>
      </c>
      <c r="F526" s="228">
        <v>34167</v>
      </c>
      <c r="G526" s="227" t="s">
        <v>882</v>
      </c>
      <c r="H526" s="227" t="s">
        <v>357</v>
      </c>
      <c r="I526" s="227" t="s">
        <v>427</v>
      </c>
      <c r="Q526" s="227">
        <v>2000</v>
      </c>
      <c r="T526" s="229"/>
      <c r="W526" s="227" t="s">
        <v>2809</v>
      </c>
    </row>
    <row r="527" spans="1:28" x14ac:dyDescent="0.2">
      <c r="A527" s="227">
        <v>214315</v>
      </c>
      <c r="B527" s="227" t="s">
        <v>1472</v>
      </c>
      <c r="C527" s="227" t="s">
        <v>175</v>
      </c>
      <c r="D527" s="227" t="s">
        <v>258</v>
      </c>
      <c r="E527" s="227" t="s">
        <v>355</v>
      </c>
      <c r="F527" s="228">
        <v>34185</v>
      </c>
      <c r="G527" s="227" t="s">
        <v>334</v>
      </c>
      <c r="H527" s="227" t="s">
        <v>357</v>
      </c>
      <c r="I527" s="227" t="s">
        <v>427</v>
      </c>
      <c r="J527" s="227" t="s">
        <v>358</v>
      </c>
      <c r="K527" s="227">
        <v>2014</v>
      </c>
      <c r="L527" s="227" t="s">
        <v>334</v>
      </c>
      <c r="T527" s="229"/>
      <c r="Y527" s="227" t="s">
        <v>3470</v>
      </c>
      <c r="Z527" s="227" t="s">
        <v>3471</v>
      </c>
      <c r="AA527" s="227" t="s">
        <v>2906</v>
      </c>
      <c r="AB527" s="227" t="s">
        <v>2849</v>
      </c>
    </row>
    <row r="528" spans="1:28" x14ac:dyDescent="0.2">
      <c r="A528" s="227">
        <v>216138</v>
      </c>
      <c r="B528" s="227" t="s">
        <v>1552</v>
      </c>
      <c r="C528" s="227" t="s">
        <v>66</v>
      </c>
      <c r="D528" s="227" t="s">
        <v>2691</v>
      </c>
      <c r="E528" s="227" t="s">
        <v>356</v>
      </c>
      <c r="F528" s="228">
        <v>34194</v>
      </c>
      <c r="G528" s="227" t="s">
        <v>884</v>
      </c>
      <c r="H528" s="227" t="s">
        <v>357</v>
      </c>
      <c r="I528" s="227" t="s">
        <v>427</v>
      </c>
      <c r="J528" s="227" t="s">
        <v>335</v>
      </c>
      <c r="K528" s="227">
        <v>2012</v>
      </c>
      <c r="L528" s="227" t="s">
        <v>349</v>
      </c>
      <c r="T528" s="229"/>
      <c r="Y528" s="227" t="s">
        <v>4089</v>
      </c>
      <c r="Z528" s="227" t="s">
        <v>2923</v>
      </c>
      <c r="AA528" s="227" t="s">
        <v>2974</v>
      </c>
      <c r="AB528" s="227" t="s">
        <v>3393</v>
      </c>
    </row>
    <row r="529" spans="1:28" x14ac:dyDescent="0.2">
      <c r="A529" s="227">
        <v>212622</v>
      </c>
      <c r="B529" s="227" t="s">
        <v>2009</v>
      </c>
      <c r="C529" s="227" t="s">
        <v>164</v>
      </c>
      <c r="D529" s="227" t="s">
        <v>2128</v>
      </c>
      <c r="E529" s="227" t="s">
        <v>356</v>
      </c>
      <c r="F529" s="228">
        <v>34210</v>
      </c>
      <c r="G529" s="227" t="s">
        <v>883</v>
      </c>
      <c r="H529" s="227" t="s">
        <v>357</v>
      </c>
      <c r="I529" s="227" t="s">
        <v>427</v>
      </c>
      <c r="Q529" s="227">
        <v>2000</v>
      </c>
      <c r="T529" s="229"/>
      <c r="W529" s="227" t="s">
        <v>2809</v>
      </c>
    </row>
    <row r="530" spans="1:28" x14ac:dyDescent="0.2">
      <c r="A530" s="227">
        <v>215560</v>
      </c>
      <c r="B530" s="227" t="s">
        <v>1177</v>
      </c>
      <c r="C530" s="227" t="s">
        <v>492</v>
      </c>
      <c r="D530" s="227" t="s">
        <v>457</v>
      </c>
      <c r="E530" s="227" t="s">
        <v>356</v>
      </c>
      <c r="F530" s="228">
        <v>34219</v>
      </c>
      <c r="G530" s="227" t="s">
        <v>585</v>
      </c>
      <c r="H530" s="227" t="s">
        <v>357</v>
      </c>
      <c r="I530" s="227" t="s">
        <v>427</v>
      </c>
      <c r="Q530" s="227">
        <v>2000</v>
      </c>
      <c r="T530" s="229"/>
      <c r="U530" s="227" t="s">
        <v>679</v>
      </c>
      <c r="V530" s="227" t="s">
        <v>679</v>
      </c>
      <c r="W530" s="227" t="s">
        <v>2809</v>
      </c>
    </row>
    <row r="531" spans="1:28" x14ac:dyDescent="0.2">
      <c r="A531" s="227">
        <v>214987</v>
      </c>
      <c r="B531" s="227" t="s">
        <v>1795</v>
      </c>
      <c r="C531" s="227" t="s">
        <v>68</v>
      </c>
      <c r="D531" s="227" t="s">
        <v>2483</v>
      </c>
      <c r="E531" s="227" t="s">
        <v>355</v>
      </c>
      <c r="F531" s="228">
        <v>34224</v>
      </c>
      <c r="G531" s="227" t="s">
        <v>882</v>
      </c>
      <c r="H531" s="227" t="s">
        <v>357</v>
      </c>
      <c r="I531" s="227" t="s">
        <v>427</v>
      </c>
      <c r="Q531" s="227">
        <v>2000</v>
      </c>
      <c r="T531" s="229"/>
      <c r="W531" s="227" t="s">
        <v>2809</v>
      </c>
    </row>
    <row r="532" spans="1:28" x14ac:dyDescent="0.2">
      <c r="A532" s="227">
        <v>216450</v>
      </c>
      <c r="B532" s="227" t="s">
        <v>2776</v>
      </c>
      <c r="C532" s="227" t="s">
        <v>68</v>
      </c>
      <c r="D532" s="227" t="s">
        <v>2777</v>
      </c>
      <c r="E532" s="227" t="s">
        <v>355</v>
      </c>
      <c r="F532" s="228">
        <v>34227</v>
      </c>
      <c r="G532" s="227" t="s">
        <v>2778</v>
      </c>
      <c r="H532" s="227" t="s">
        <v>364</v>
      </c>
      <c r="I532" s="227" t="s">
        <v>427</v>
      </c>
      <c r="J532" s="227" t="s">
        <v>335</v>
      </c>
      <c r="K532" s="227">
        <v>2011</v>
      </c>
      <c r="L532" s="227" t="s">
        <v>336</v>
      </c>
      <c r="T532" s="229"/>
      <c r="Y532" s="227" t="s">
        <v>4316</v>
      </c>
      <c r="Z532" s="227" t="s">
        <v>3387</v>
      </c>
      <c r="AA532" s="227" t="s">
        <v>3119</v>
      </c>
      <c r="AB532" s="227" t="s">
        <v>4317</v>
      </c>
    </row>
    <row r="533" spans="1:28" x14ac:dyDescent="0.2">
      <c r="A533" s="227">
        <v>215467</v>
      </c>
      <c r="B533" s="227" t="s">
        <v>1545</v>
      </c>
      <c r="C533" s="227" t="s">
        <v>70</v>
      </c>
      <c r="D533" s="227" t="s">
        <v>515</v>
      </c>
      <c r="E533" s="227" t="s">
        <v>356</v>
      </c>
      <c r="F533" s="228">
        <v>34232</v>
      </c>
      <c r="G533" s="227" t="s">
        <v>571</v>
      </c>
      <c r="H533" s="227" t="s">
        <v>357</v>
      </c>
      <c r="I533" s="227" t="s">
        <v>427</v>
      </c>
      <c r="Q533" s="227">
        <v>2000</v>
      </c>
      <c r="T533" s="229"/>
      <c r="W533" s="227" t="s">
        <v>2809</v>
      </c>
    </row>
    <row r="534" spans="1:28" x14ac:dyDescent="0.2">
      <c r="A534" s="227">
        <v>214932</v>
      </c>
      <c r="B534" s="227" t="s">
        <v>1568</v>
      </c>
      <c r="C534" s="227" t="s">
        <v>474</v>
      </c>
      <c r="D534" s="227" t="s">
        <v>527</v>
      </c>
      <c r="E534" s="227" t="s">
        <v>356</v>
      </c>
      <c r="F534" s="228">
        <v>34243</v>
      </c>
      <c r="G534" s="227" t="s">
        <v>1010</v>
      </c>
      <c r="H534" s="227" t="s">
        <v>357</v>
      </c>
      <c r="I534" s="227" t="s">
        <v>427</v>
      </c>
      <c r="T534" s="229"/>
    </row>
    <row r="535" spans="1:28" x14ac:dyDescent="0.2">
      <c r="A535" s="227">
        <v>214714</v>
      </c>
      <c r="B535" s="227" t="s">
        <v>1996</v>
      </c>
      <c r="C535" s="227" t="s">
        <v>1997</v>
      </c>
      <c r="D535" s="227" t="s">
        <v>2452</v>
      </c>
      <c r="E535" s="227" t="s">
        <v>356</v>
      </c>
      <c r="F535" s="228">
        <v>34248</v>
      </c>
      <c r="G535" s="227" t="s">
        <v>882</v>
      </c>
      <c r="H535" s="227" t="s">
        <v>357</v>
      </c>
      <c r="I535" s="227" t="s">
        <v>427</v>
      </c>
      <c r="Q535" s="227">
        <v>2000</v>
      </c>
      <c r="T535" s="229"/>
      <c r="W535" s="227" t="s">
        <v>2809</v>
      </c>
    </row>
    <row r="536" spans="1:28" x14ac:dyDescent="0.2">
      <c r="A536" s="227">
        <v>215545</v>
      </c>
      <c r="B536" s="227" t="s">
        <v>1422</v>
      </c>
      <c r="C536" s="227" t="s">
        <v>862</v>
      </c>
      <c r="D536" s="227" t="s">
        <v>260</v>
      </c>
      <c r="E536" s="227" t="s">
        <v>356</v>
      </c>
      <c r="F536" s="228">
        <v>34306</v>
      </c>
      <c r="G536" s="227" t="s">
        <v>334</v>
      </c>
      <c r="H536" s="227" t="s">
        <v>357</v>
      </c>
      <c r="I536" s="227" t="s">
        <v>427</v>
      </c>
      <c r="Q536" s="227">
        <v>2000</v>
      </c>
      <c r="T536" s="229"/>
      <c r="V536" s="227" t="s">
        <v>679</v>
      </c>
      <c r="W536" s="227" t="s">
        <v>2809</v>
      </c>
    </row>
    <row r="537" spans="1:28" x14ac:dyDescent="0.2">
      <c r="A537" s="227">
        <v>216054</v>
      </c>
      <c r="B537" s="227" t="s">
        <v>1838</v>
      </c>
      <c r="C537" s="227" t="s">
        <v>179</v>
      </c>
      <c r="D537" s="227" t="s">
        <v>2346</v>
      </c>
      <c r="E537" s="227" t="s">
        <v>356</v>
      </c>
      <c r="F537" s="228">
        <v>34323</v>
      </c>
      <c r="G537" s="227" t="s">
        <v>898</v>
      </c>
      <c r="H537" s="227" t="s">
        <v>357</v>
      </c>
      <c r="I537" s="227" t="s">
        <v>427</v>
      </c>
      <c r="J537" s="227" t="s">
        <v>358</v>
      </c>
      <c r="K537" s="227">
        <v>2012</v>
      </c>
      <c r="L537" s="227" t="s">
        <v>336</v>
      </c>
      <c r="T537" s="229"/>
      <c r="Y537" s="227" t="s">
        <v>4055</v>
      </c>
      <c r="Z537" s="227" t="s">
        <v>3133</v>
      </c>
      <c r="AA537" s="227" t="s">
        <v>4056</v>
      </c>
      <c r="AB537" s="227" t="s">
        <v>4057</v>
      </c>
    </row>
    <row r="538" spans="1:28" x14ac:dyDescent="0.2">
      <c r="A538" s="227">
        <v>210117</v>
      </c>
      <c r="B538" s="227" t="s">
        <v>1078</v>
      </c>
      <c r="C538" s="227" t="s">
        <v>149</v>
      </c>
      <c r="D538" s="227" t="s">
        <v>214</v>
      </c>
      <c r="E538" s="227" t="s">
        <v>356</v>
      </c>
      <c r="F538" s="228">
        <v>34324</v>
      </c>
      <c r="G538" s="227" t="s">
        <v>334</v>
      </c>
      <c r="H538" s="227" t="s">
        <v>357</v>
      </c>
      <c r="I538" s="227" t="s">
        <v>427</v>
      </c>
      <c r="Q538" s="227">
        <v>2000</v>
      </c>
      <c r="T538" s="229"/>
      <c r="U538" s="227" t="s">
        <v>679</v>
      </c>
      <c r="V538" s="227" t="s">
        <v>679</v>
      </c>
      <c r="W538" s="227" t="s">
        <v>2809</v>
      </c>
    </row>
    <row r="539" spans="1:28" x14ac:dyDescent="0.2">
      <c r="A539" s="227">
        <v>216150</v>
      </c>
      <c r="B539" s="227" t="s">
        <v>1895</v>
      </c>
      <c r="C539" s="227" t="s">
        <v>1208</v>
      </c>
      <c r="D539" s="227" t="s">
        <v>2254</v>
      </c>
      <c r="E539" s="227" t="s">
        <v>356</v>
      </c>
      <c r="F539" s="228">
        <v>34335</v>
      </c>
      <c r="G539" s="227" t="s">
        <v>882</v>
      </c>
      <c r="H539" s="227" t="s">
        <v>357</v>
      </c>
      <c r="I539" s="227" t="s">
        <v>427</v>
      </c>
      <c r="J539" s="227" t="s">
        <v>358</v>
      </c>
      <c r="K539" s="227">
        <v>2011</v>
      </c>
      <c r="L539" s="227" t="s">
        <v>334</v>
      </c>
      <c r="T539" s="229"/>
      <c r="Y539" s="227" t="s">
        <v>3219</v>
      </c>
      <c r="Z539" s="227" t="s">
        <v>4091</v>
      </c>
      <c r="AA539" s="227" t="s">
        <v>4092</v>
      </c>
      <c r="AB539" s="227" t="s">
        <v>3031</v>
      </c>
    </row>
    <row r="540" spans="1:28" x14ac:dyDescent="0.2">
      <c r="A540" s="227">
        <v>213525</v>
      </c>
      <c r="B540" s="227" t="s">
        <v>1553</v>
      </c>
      <c r="C540" s="227" t="s">
        <v>88</v>
      </c>
      <c r="D540" s="227" t="s">
        <v>2341</v>
      </c>
      <c r="E540" s="227" t="s">
        <v>356</v>
      </c>
      <c r="F540" s="228">
        <v>34335</v>
      </c>
      <c r="G540" s="227" t="s">
        <v>2342</v>
      </c>
      <c r="H540" s="227" t="s">
        <v>357</v>
      </c>
      <c r="I540" s="227" t="s">
        <v>427</v>
      </c>
      <c r="Q540" s="227">
        <v>2000</v>
      </c>
      <c r="T540" s="229"/>
    </row>
    <row r="541" spans="1:28" x14ac:dyDescent="0.2">
      <c r="A541" s="227">
        <v>215185</v>
      </c>
      <c r="B541" s="227" t="s">
        <v>1541</v>
      </c>
      <c r="C541" s="227" t="s">
        <v>71</v>
      </c>
      <c r="D541" s="227" t="s">
        <v>2509</v>
      </c>
      <c r="E541" s="227" t="s">
        <v>356</v>
      </c>
      <c r="F541" s="228">
        <v>34335</v>
      </c>
      <c r="G541" s="227" t="s">
        <v>942</v>
      </c>
      <c r="H541" s="227" t="s">
        <v>357</v>
      </c>
      <c r="I541" s="227" t="s">
        <v>427</v>
      </c>
      <c r="J541" s="227" t="s">
        <v>358</v>
      </c>
      <c r="K541" s="227">
        <v>2011</v>
      </c>
      <c r="L541" s="227" t="s">
        <v>343</v>
      </c>
      <c r="T541" s="229"/>
      <c r="Y541" s="227" t="s">
        <v>3682</v>
      </c>
      <c r="Z541" s="227" t="s">
        <v>2868</v>
      </c>
      <c r="AA541" s="227" t="s">
        <v>3683</v>
      </c>
      <c r="AB541" s="227" t="s">
        <v>3684</v>
      </c>
    </row>
    <row r="542" spans="1:28" x14ac:dyDescent="0.2">
      <c r="A542" s="227">
        <v>211713</v>
      </c>
      <c r="B542" s="227" t="s">
        <v>1537</v>
      </c>
      <c r="C542" s="227" t="s">
        <v>68</v>
      </c>
      <c r="D542" s="227" t="s">
        <v>2194</v>
      </c>
      <c r="E542" s="227" t="s">
        <v>356</v>
      </c>
      <c r="F542" s="228">
        <v>34335</v>
      </c>
      <c r="G542" s="227" t="s">
        <v>2195</v>
      </c>
      <c r="H542" s="227" t="s">
        <v>357</v>
      </c>
      <c r="I542" s="227" t="s">
        <v>427</v>
      </c>
      <c r="T542" s="229"/>
    </row>
    <row r="543" spans="1:28" x14ac:dyDescent="0.2">
      <c r="A543" s="227">
        <v>213966</v>
      </c>
      <c r="B543" s="227" t="s">
        <v>1567</v>
      </c>
      <c r="C543" s="227" t="s">
        <v>155</v>
      </c>
      <c r="D543" s="227" t="s">
        <v>2145</v>
      </c>
      <c r="E543" s="227" t="s">
        <v>355</v>
      </c>
      <c r="F543" s="228">
        <v>34335</v>
      </c>
      <c r="G543" s="227" t="s">
        <v>2380</v>
      </c>
      <c r="H543" s="227" t="s">
        <v>357</v>
      </c>
      <c r="I543" s="227" t="s">
        <v>427</v>
      </c>
      <c r="J543" s="227" t="s">
        <v>4402</v>
      </c>
      <c r="K543" s="227">
        <v>2013</v>
      </c>
      <c r="L543" s="227" t="s">
        <v>343</v>
      </c>
      <c r="T543" s="229"/>
      <c r="Y543" s="227" t="s">
        <v>3421</v>
      </c>
      <c r="Z543" s="227" t="s">
        <v>2962</v>
      </c>
      <c r="AA543" s="227" t="s">
        <v>2886</v>
      </c>
      <c r="AB543" s="227" t="s">
        <v>3218</v>
      </c>
    </row>
    <row r="544" spans="1:28" x14ac:dyDescent="0.2">
      <c r="A544" s="227">
        <v>212612</v>
      </c>
      <c r="B544" s="227" t="s">
        <v>1377</v>
      </c>
      <c r="C544" s="227" t="s">
        <v>63</v>
      </c>
      <c r="D544" s="227" t="s">
        <v>219</v>
      </c>
      <c r="E544" s="227" t="s">
        <v>356</v>
      </c>
      <c r="F544" s="228">
        <v>34339</v>
      </c>
      <c r="G544" s="227" t="s">
        <v>334</v>
      </c>
      <c r="H544" s="227" t="s">
        <v>357</v>
      </c>
      <c r="I544" s="227" t="s">
        <v>427</v>
      </c>
      <c r="J544" s="227" t="s">
        <v>358</v>
      </c>
      <c r="K544" s="227">
        <v>2014</v>
      </c>
      <c r="L544" s="227" t="s">
        <v>334</v>
      </c>
      <c r="T544" s="229"/>
      <c r="Y544" s="227" t="s">
        <v>3165</v>
      </c>
      <c r="Z544" s="227" t="s">
        <v>2879</v>
      </c>
      <c r="AA544" s="227" t="s">
        <v>3166</v>
      </c>
      <c r="AB544" s="227" t="s">
        <v>2849</v>
      </c>
    </row>
    <row r="545" spans="1:28" x14ac:dyDescent="0.2">
      <c r="A545" s="227">
        <v>215063</v>
      </c>
      <c r="B545" s="227" t="s">
        <v>1872</v>
      </c>
      <c r="C545" s="227" t="s">
        <v>401</v>
      </c>
      <c r="D545" s="227" t="s">
        <v>1873</v>
      </c>
      <c r="E545" s="227" t="s">
        <v>356</v>
      </c>
      <c r="F545" s="228">
        <v>34344</v>
      </c>
      <c r="G545" s="227" t="s">
        <v>570</v>
      </c>
      <c r="H545" s="227" t="s">
        <v>357</v>
      </c>
      <c r="I545" s="227" t="s">
        <v>427</v>
      </c>
      <c r="J545" s="227" t="s">
        <v>358</v>
      </c>
      <c r="K545" s="227">
        <v>2011</v>
      </c>
      <c r="L545" s="227" t="s">
        <v>334</v>
      </c>
      <c r="T545" s="229"/>
      <c r="Y545" s="227" t="s">
        <v>3647</v>
      </c>
      <c r="Z545" s="227" t="s">
        <v>3648</v>
      </c>
      <c r="AA545" s="227" t="s">
        <v>3649</v>
      </c>
      <c r="AB545" s="227" t="s">
        <v>2823</v>
      </c>
    </row>
    <row r="546" spans="1:28" x14ac:dyDescent="0.2">
      <c r="A546" s="227">
        <v>215674</v>
      </c>
      <c r="B546" s="227" t="s">
        <v>1448</v>
      </c>
      <c r="C546" s="227" t="s">
        <v>1449</v>
      </c>
      <c r="D546" s="227" t="s">
        <v>1450</v>
      </c>
      <c r="E546" s="227" t="s">
        <v>355</v>
      </c>
      <c r="F546" s="228">
        <v>34349</v>
      </c>
      <c r="G546" s="227" t="s">
        <v>564</v>
      </c>
      <c r="H546" s="227" t="s">
        <v>357</v>
      </c>
      <c r="I546" s="227" t="s">
        <v>427</v>
      </c>
      <c r="Q546" s="227">
        <v>2000</v>
      </c>
      <c r="T546" s="229"/>
      <c r="V546" s="227" t="s">
        <v>679</v>
      </c>
      <c r="W546" s="227" t="s">
        <v>2809</v>
      </c>
    </row>
    <row r="547" spans="1:28" x14ac:dyDescent="0.2">
      <c r="A547" s="227">
        <v>216169</v>
      </c>
      <c r="B547" s="227" t="s">
        <v>1386</v>
      </c>
      <c r="C547" s="227" t="s">
        <v>71</v>
      </c>
      <c r="D547" s="227" t="s">
        <v>217</v>
      </c>
      <c r="E547" s="227" t="s">
        <v>356</v>
      </c>
      <c r="F547" s="228">
        <v>34349</v>
      </c>
      <c r="G547" s="227" t="s">
        <v>602</v>
      </c>
      <c r="H547" s="227" t="s">
        <v>357</v>
      </c>
      <c r="I547" s="227" t="s">
        <v>427</v>
      </c>
      <c r="Q547" s="227">
        <v>2000</v>
      </c>
      <c r="T547" s="229"/>
      <c r="V547" s="227" t="s">
        <v>679</v>
      </c>
      <c r="W547" s="227" t="s">
        <v>2809</v>
      </c>
    </row>
    <row r="548" spans="1:28" x14ac:dyDescent="0.2">
      <c r="A548" s="227">
        <v>212780</v>
      </c>
      <c r="B548" s="227" t="s">
        <v>1175</v>
      </c>
      <c r="C548" s="227" t="s">
        <v>87</v>
      </c>
      <c r="D548" s="227" t="s">
        <v>272</v>
      </c>
      <c r="E548" s="227" t="s">
        <v>356</v>
      </c>
      <c r="F548" s="228">
        <v>34359</v>
      </c>
      <c r="G548" s="227" t="s">
        <v>334</v>
      </c>
      <c r="H548" s="227" t="s">
        <v>357</v>
      </c>
      <c r="I548" s="227" t="s">
        <v>427</v>
      </c>
      <c r="Q548" s="227">
        <v>2000</v>
      </c>
      <c r="T548" s="229"/>
      <c r="U548" s="227" t="s">
        <v>679</v>
      </c>
      <c r="V548" s="227" t="s">
        <v>679</v>
      </c>
      <c r="W548" s="227" t="s">
        <v>2809</v>
      </c>
    </row>
    <row r="549" spans="1:28" x14ac:dyDescent="0.2">
      <c r="A549" s="227">
        <v>215251</v>
      </c>
      <c r="B549" s="227" t="s">
        <v>1469</v>
      </c>
      <c r="C549" s="227" t="s">
        <v>96</v>
      </c>
      <c r="D549" s="227" t="s">
        <v>238</v>
      </c>
      <c r="E549" s="227" t="s">
        <v>355</v>
      </c>
      <c r="F549" s="228">
        <v>34365</v>
      </c>
      <c r="G549" s="227" t="s">
        <v>334</v>
      </c>
      <c r="H549" s="227" t="s">
        <v>357</v>
      </c>
      <c r="I549" s="227" t="s">
        <v>427</v>
      </c>
      <c r="Q549" s="227">
        <v>2000</v>
      </c>
      <c r="T549" s="229"/>
      <c r="V549" s="227" t="s">
        <v>679</v>
      </c>
      <c r="W549" s="227" t="s">
        <v>2809</v>
      </c>
    </row>
    <row r="550" spans="1:28" x14ac:dyDescent="0.2">
      <c r="A550" s="227">
        <v>214152</v>
      </c>
      <c r="B550" s="227" t="s">
        <v>2395</v>
      </c>
      <c r="C550" s="227" t="s">
        <v>410</v>
      </c>
      <c r="D550" s="227" t="s">
        <v>733</v>
      </c>
      <c r="E550" s="227" t="s">
        <v>355</v>
      </c>
      <c r="F550" s="228">
        <v>34367</v>
      </c>
      <c r="G550" s="227" t="s">
        <v>572</v>
      </c>
      <c r="H550" s="227" t="s">
        <v>357</v>
      </c>
      <c r="I550" s="227" t="s">
        <v>427</v>
      </c>
      <c r="Q550" s="227">
        <v>2000</v>
      </c>
      <c r="T550" s="229"/>
      <c r="W550" s="227" t="s">
        <v>2809</v>
      </c>
    </row>
    <row r="551" spans="1:28" x14ac:dyDescent="0.2">
      <c r="A551" s="227">
        <v>215958</v>
      </c>
      <c r="B551" s="227" t="s">
        <v>1566</v>
      </c>
      <c r="C551" s="227" t="s">
        <v>97</v>
      </c>
      <c r="D551" s="227" t="s">
        <v>2650</v>
      </c>
      <c r="E551" s="227" t="s">
        <v>356</v>
      </c>
      <c r="F551" s="228">
        <v>34372</v>
      </c>
      <c r="G551" s="227" t="s">
        <v>2651</v>
      </c>
      <c r="H551" s="227" t="s">
        <v>357</v>
      </c>
      <c r="I551" s="227" t="s">
        <v>427</v>
      </c>
      <c r="J551" s="227" t="s">
        <v>358</v>
      </c>
      <c r="K551" s="227">
        <v>2013</v>
      </c>
      <c r="L551" s="227" t="s">
        <v>336</v>
      </c>
      <c r="T551" s="229"/>
      <c r="Y551" s="227" t="s">
        <v>4018</v>
      </c>
      <c r="Z551" s="227" t="s">
        <v>4019</v>
      </c>
      <c r="AA551" s="227" t="s">
        <v>2947</v>
      </c>
      <c r="AB551" s="227" t="s">
        <v>2849</v>
      </c>
    </row>
    <row r="552" spans="1:28" x14ac:dyDescent="0.2">
      <c r="A552" s="227">
        <v>213812</v>
      </c>
      <c r="B552" s="227" t="s">
        <v>1565</v>
      </c>
      <c r="C552" s="227" t="s">
        <v>76</v>
      </c>
      <c r="D552" s="227" t="s">
        <v>2369</v>
      </c>
      <c r="E552" s="227" t="s">
        <v>356</v>
      </c>
      <c r="F552" s="228">
        <v>34375</v>
      </c>
      <c r="G552" s="227" t="s">
        <v>2370</v>
      </c>
      <c r="H552" s="227" t="s">
        <v>357</v>
      </c>
      <c r="I552" s="227" t="s">
        <v>427</v>
      </c>
      <c r="J552" s="227" t="s">
        <v>335</v>
      </c>
      <c r="K552" s="227">
        <v>2013</v>
      </c>
      <c r="L552" s="227" t="s">
        <v>336</v>
      </c>
      <c r="T552" s="229"/>
      <c r="Y552" s="227" t="s">
        <v>3388</v>
      </c>
      <c r="Z552" s="227" t="s">
        <v>3389</v>
      </c>
      <c r="AA552" s="227" t="s">
        <v>3390</v>
      </c>
      <c r="AB552" s="227" t="s">
        <v>3391</v>
      </c>
    </row>
    <row r="553" spans="1:28" x14ac:dyDescent="0.2">
      <c r="A553" s="227">
        <v>211485</v>
      </c>
      <c r="B553" s="227" t="s">
        <v>1402</v>
      </c>
      <c r="C553" s="227" t="s">
        <v>156</v>
      </c>
      <c r="D553" s="227" t="s">
        <v>417</v>
      </c>
      <c r="E553" s="227" t="s">
        <v>356</v>
      </c>
      <c r="F553" s="228">
        <v>34384</v>
      </c>
      <c r="G553" s="227" t="s">
        <v>334</v>
      </c>
      <c r="H553" s="227" t="s">
        <v>357</v>
      </c>
      <c r="I553" s="227" t="s">
        <v>427</v>
      </c>
      <c r="Q553" s="227">
        <v>2000</v>
      </c>
      <c r="T553" s="229"/>
      <c r="V553" s="227" t="s">
        <v>679</v>
      </c>
      <c r="W553" s="227" t="s">
        <v>2809</v>
      </c>
    </row>
    <row r="554" spans="1:28" x14ac:dyDescent="0.2">
      <c r="A554" s="227">
        <v>213323</v>
      </c>
      <c r="B554" s="227" t="s">
        <v>1803</v>
      </c>
      <c r="C554" s="227" t="s">
        <v>71</v>
      </c>
      <c r="D554" s="227" t="s">
        <v>2319</v>
      </c>
      <c r="E554" s="227" t="s">
        <v>356</v>
      </c>
      <c r="F554" s="228">
        <v>34395</v>
      </c>
      <c r="G554" s="227" t="s">
        <v>882</v>
      </c>
      <c r="H554" s="227" t="s">
        <v>357</v>
      </c>
      <c r="I554" s="227" t="s">
        <v>427</v>
      </c>
      <c r="J554" s="227" t="s">
        <v>358</v>
      </c>
      <c r="K554" s="227">
        <v>2013</v>
      </c>
      <c r="L554" s="227" t="s">
        <v>336</v>
      </c>
      <c r="T554" s="229"/>
      <c r="Y554" s="227" t="s">
        <v>3279</v>
      </c>
      <c r="Z554" s="227" t="s">
        <v>3280</v>
      </c>
      <c r="AA554" s="227" t="s">
        <v>2832</v>
      </c>
      <c r="AB554" s="227" t="s">
        <v>2823</v>
      </c>
    </row>
    <row r="555" spans="1:28" x14ac:dyDescent="0.2">
      <c r="A555" s="227">
        <v>213876</v>
      </c>
      <c r="B555" s="227" t="s">
        <v>1239</v>
      </c>
      <c r="C555" s="227" t="s">
        <v>106</v>
      </c>
      <c r="D555" s="227" t="s">
        <v>858</v>
      </c>
      <c r="E555" s="227" t="s">
        <v>355</v>
      </c>
      <c r="F555" s="228">
        <v>34401</v>
      </c>
      <c r="G555" s="227" t="s">
        <v>1240</v>
      </c>
      <c r="H555" s="227" t="s">
        <v>357</v>
      </c>
      <c r="I555" s="227" t="s">
        <v>427</v>
      </c>
      <c r="Q555" s="227">
        <v>2000</v>
      </c>
      <c r="T555" s="229"/>
      <c r="U555" s="227" t="s">
        <v>679</v>
      </c>
      <c r="V555" s="227" t="s">
        <v>679</v>
      </c>
      <c r="W555" s="227" t="s">
        <v>2809</v>
      </c>
    </row>
    <row r="556" spans="1:28" x14ac:dyDescent="0.2">
      <c r="A556" s="227">
        <v>216105</v>
      </c>
      <c r="B556" s="227" t="s">
        <v>1853</v>
      </c>
      <c r="C556" s="227" t="s">
        <v>71</v>
      </c>
      <c r="D556" s="227" t="s">
        <v>2683</v>
      </c>
      <c r="E556" s="227" t="s">
        <v>356</v>
      </c>
      <c r="F556" s="228">
        <v>34403</v>
      </c>
      <c r="G556" s="227" t="s">
        <v>991</v>
      </c>
      <c r="H556" s="227" t="s">
        <v>357</v>
      </c>
      <c r="I556" s="227" t="s">
        <v>427</v>
      </c>
      <c r="J556" s="227" t="s">
        <v>358</v>
      </c>
      <c r="K556" s="227">
        <v>2013</v>
      </c>
      <c r="L556" s="227" t="s">
        <v>341</v>
      </c>
      <c r="T556" s="229"/>
      <c r="Y556" s="227" t="s">
        <v>4074</v>
      </c>
      <c r="Z556" s="227" t="s">
        <v>2868</v>
      </c>
      <c r="AA556" s="227" t="s">
        <v>4075</v>
      </c>
      <c r="AB556" s="227" t="s">
        <v>4076</v>
      </c>
    </row>
    <row r="557" spans="1:28" x14ac:dyDescent="0.2">
      <c r="A557" s="227">
        <v>210529</v>
      </c>
      <c r="B557" s="227" t="s">
        <v>2163</v>
      </c>
      <c r="C557" s="227" t="s">
        <v>85</v>
      </c>
      <c r="D557" s="227" t="s">
        <v>2164</v>
      </c>
      <c r="E557" s="227" t="s">
        <v>356</v>
      </c>
      <c r="F557" s="228">
        <v>34419</v>
      </c>
      <c r="G557" s="227" t="s">
        <v>334</v>
      </c>
      <c r="H557" s="227" t="s">
        <v>357</v>
      </c>
      <c r="I557" s="227" t="s">
        <v>427</v>
      </c>
      <c r="J557" s="227" t="s">
        <v>358</v>
      </c>
      <c r="K557" s="227">
        <v>2013</v>
      </c>
      <c r="L557" s="227" t="s">
        <v>336</v>
      </c>
      <c r="T557" s="229"/>
      <c r="Y557" s="227" t="s">
        <v>2948</v>
      </c>
      <c r="Z557" s="227" t="s">
        <v>2949</v>
      </c>
      <c r="AA557" s="227" t="s">
        <v>2950</v>
      </c>
      <c r="AB557" s="227" t="s">
        <v>2841</v>
      </c>
    </row>
    <row r="558" spans="1:28" x14ac:dyDescent="0.2">
      <c r="A558" s="227">
        <v>215001</v>
      </c>
      <c r="B558" s="227" t="s">
        <v>1916</v>
      </c>
      <c r="C558" s="227" t="s">
        <v>140</v>
      </c>
      <c r="D558" s="227" t="s">
        <v>227</v>
      </c>
      <c r="E558" s="227" t="s">
        <v>356</v>
      </c>
      <c r="F558" s="228">
        <v>34432</v>
      </c>
      <c r="G558" s="227" t="s">
        <v>227</v>
      </c>
      <c r="H558" s="227" t="s">
        <v>357</v>
      </c>
      <c r="I558" s="227" t="s">
        <v>427</v>
      </c>
      <c r="J558" s="227" t="s">
        <v>358</v>
      </c>
      <c r="K558" s="227">
        <v>2016</v>
      </c>
      <c r="L558" s="227" t="s">
        <v>336</v>
      </c>
      <c r="T558" s="229"/>
      <c r="Y558" s="227" t="s">
        <v>3635</v>
      </c>
      <c r="Z558" s="227" t="s">
        <v>3636</v>
      </c>
      <c r="AA558" s="227" t="s">
        <v>3637</v>
      </c>
      <c r="AB558" s="227" t="s">
        <v>3638</v>
      </c>
    </row>
    <row r="559" spans="1:28" x14ac:dyDescent="0.2">
      <c r="A559" s="227">
        <v>213591</v>
      </c>
      <c r="B559" s="227" t="s">
        <v>2356</v>
      </c>
      <c r="C559" s="227" t="s">
        <v>130</v>
      </c>
      <c r="D559" s="227" t="s">
        <v>2357</v>
      </c>
      <c r="E559" s="227" t="s">
        <v>356</v>
      </c>
      <c r="F559" s="228">
        <v>34433</v>
      </c>
      <c r="G559" s="227" t="s">
        <v>334</v>
      </c>
      <c r="H559" s="227" t="s">
        <v>357</v>
      </c>
      <c r="I559" s="227" t="s">
        <v>427</v>
      </c>
      <c r="Q559" s="227">
        <v>2000</v>
      </c>
      <c r="T559" s="229"/>
      <c r="W559" s="227" t="s">
        <v>2809</v>
      </c>
    </row>
    <row r="560" spans="1:28" x14ac:dyDescent="0.2">
      <c r="A560" s="227">
        <v>215009</v>
      </c>
      <c r="B560" s="227" t="s">
        <v>1807</v>
      </c>
      <c r="C560" s="227" t="s">
        <v>71</v>
      </c>
      <c r="D560" s="227" t="s">
        <v>2490</v>
      </c>
      <c r="E560" s="227" t="s">
        <v>356</v>
      </c>
      <c r="F560" s="228">
        <v>34455</v>
      </c>
      <c r="G560" s="227" t="s">
        <v>2491</v>
      </c>
      <c r="H560" s="227" t="s">
        <v>357</v>
      </c>
      <c r="I560" s="227" t="s">
        <v>427</v>
      </c>
      <c r="J560" s="227" t="s">
        <v>358</v>
      </c>
      <c r="K560" s="227">
        <v>2015</v>
      </c>
      <c r="L560" s="227" t="s">
        <v>336</v>
      </c>
      <c r="T560" s="229"/>
      <c r="Y560" s="227" t="s">
        <v>3639</v>
      </c>
      <c r="Z560" s="227" t="s">
        <v>3640</v>
      </c>
      <c r="AA560" s="227" t="s">
        <v>3641</v>
      </c>
      <c r="AB560" s="227" t="s">
        <v>3642</v>
      </c>
    </row>
    <row r="561" spans="1:28" x14ac:dyDescent="0.2">
      <c r="A561" s="227">
        <v>214905</v>
      </c>
      <c r="B561" s="227" t="s">
        <v>1575</v>
      </c>
      <c r="C561" s="227" t="s">
        <v>470</v>
      </c>
      <c r="D561" s="227" t="s">
        <v>471</v>
      </c>
      <c r="E561" s="227" t="s">
        <v>356</v>
      </c>
      <c r="F561" s="228">
        <v>34478</v>
      </c>
      <c r="G561" s="227" t="s">
        <v>349</v>
      </c>
      <c r="H561" s="227" t="s">
        <v>357</v>
      </c>
      <c r="I561" s="227" t="s">
        <v>427</v>
      </c>
      <c r="J561" s="227" t="s">
        <v>358</v>
      </c>
      <c r="K561" s="227">
        <v>2013</v>
      </c>
      <c r="L561" s="227" t="s">
        <v>349</v>
      </c>
      <c r="T561" s="229"/>
      <c r="Y561" s="227" t="s">
        <v>3602</v>
      </c>
      <c r="Z561" s="227" t="s">
        <v>3603</v>
      </c>
      <c r="AA561" s="227" t="s">
        <v>3130</v>
      </c>
      <c r="AB561" s="227" t="s">
        <v>2849</v>
      </c>
    </row>
    <row r="562" spans="1:28" x14ac:dyDescent="0.2">
      <c r="A562" s="227">
        <v>213504</v>
      </c>
      <c r="B562" s="227" t="s">
        <v>1623</v>
      </c>
      <c r="C562" s="227" t="s">
        <v>1624</v>
      </c>
      <c r="D562" s="227" t="s">
        <v>2338</v>
      </c>
      <c r="E562" s="227" t="s">
        <v>356</v>
      </c>
      <c r="F562" s="228">
        <v>34486</v>
      </c>
      <c r="G562" s="227" t="s">
        <v>882</v>
      </c>
      <c r="H562" s="227" t="s">
        <v>357</v>
      </c>
      <c r="I562" s="227" t="s">
        <v>427</v>
      </c>
      <c r="J562" s="227" t="s">
        <v>335</v>
      </c>
      <c r="K562" s="227">
        <v>2015</v>
      </c>
      <c r="L562" s="227" t="s">
        <v>334</v>
      </c>
      <c r="T562" s="229"/>
      <c r="Y562" s="227" t="s">
        <v>3322</v>
      </c>
      <c r="Z562" s="227" t="s">
        <v>3323</v>
      </c>
      <c r="AA562" s="227" t="s">
        <v>3150</v>
      </c>
      <c r="AB562" s="227" t="s">
        <v>2888</v>
      </c>
    </row>
    <row r="563" spans="1:28" x14ac:dyDescent="0.2">
      <c r="A563" s="227">
        <v>216093</v>
      </c>
      <c r="B563" s="227" t="s">
        <v>1917</v>
      </c>
      <c r="C563" s="227" t="s">
        <v>68</v>
      </c>
      <c r="D563" s="227" t="s">
        <v>2680</v>
      </c>
      <c r="E563" s="227" t="s">
        <v>356</v>
      </c>
      <c r="F563" s="228">
        <v>34490</v>
      </c>
      <c r="G563" s="227" t="s">
        <v>2137</v>
      </c>
      <c r="H563" s="227" t="s">
        <v>357</v>
      </c>
      <c r="I563" s="227" t="s">
        <v>427</v>
      </c>
      <c r="Q563" s="227">
        <v>2000</v>
      </c>
      <c r="T563" s="229"/>
      <c r="W563" s="227" t="s">
        <v>2809</v>
      </c>
    </row>
    <row r="564" spans="1:28" x14ac:dyDescent="0.2">
      <c r="A564" s="227">
        <v>213596</v>
      </c>
      <c r="B564" s="227" t="s">
        <v>1546</v>
      </c>
      <c r="C564" s="227" t="s">
        <v>71</v>
      </c>
      <c r="D564" s="227" t="s">
        <v>2359</v>
      </c>
      <c r="E564" s="227" t="s">
        <v>356</v>
      </c>
      <c r="F564" s="228">
        <v>34495</v>
      </c>
      <c r="G564" s="227" t="s">
        <v>882</v>
      </c>
      <c r="H564" s="227" t="s">
        <v>357</v>
      </c>
      <c r="I564" s="227" t="s">
        <v>427</v>
      </c>
      <c r="J564" s="227" t="s">
        <v>335</v>
      </c>
      <c r="K564" s="227">
        <v>2012</v>
      </c>
      <c r="L564" s="227" t="s">
        <v>334</v>
      </c>
      <c r="T564" s="229"/>
      <c r="Y564" s="227" t="s">
        <v>3362</v>
      </c>
      <c r="Z564" s="227" t="s">
        <v>2868</v>
      </c>
      <c r="AA564" s="227" t="s">
        <v>3132</v>
      </c>
      <c r="AB564" s="227" t="s">
        <v>2820</v>
      </c>
    </row>
    <row r="565" spans="1:28" x14ac:dyDescent="0.2">
      <c r="A565" s="227">
        <v>214901</v>
      </c>
      <c r="B565" s="227" t="s">
        <v>2469</v>
      </c>
      <c r="C565" s="227" t="s">
        <v>90</v>
      </c>
      <c r="D565" s="227" t="s">
        <v>2470</v>
      </c>
      <c r="E565" s="227" t="s">
        <v>356</v>
      </c>
      <c r="F565" s="228">
        <v>34503</v>
      </c>
      <c r="G565" s="227" t="s">
        <v>334</v>
      </c>
      <c r="H565" s="227" t="s">
        <v>357</v>
      </c>
      <c r="I565" s="227" t="s">
        <v>427</v>
      </c>
      <c r="J565" s="227" t="s">
        <v>335</v>
      </c>
      <c r="K565" s="227">
        <v>2013</v>
      </c>
      <c r="L565" s="227" t="s">
        <v>334</v>
      </c>
      <c r="T565" s="229"/>
      <c r="Y565" s="227" t="s">
        <v>3599</v>
      </c>
      <c r="Z565" s="227" t="s">
        <v>3600</v>
      </c>
      <c r="AA565" s="227" t="s">
        <v>3601</v>
      </c>
      <c r="AB565" s="227" t="s">
        <v>2838</v>
      </c>
    </row>
    <row r="566" spans="1:28" x14ac:dyDescent="0.2">
      <c r="A566" s="227">
        <v>213091</v>
      </c>
      <c r="B566" s="227" t="s">
        <v>1363</v>
      </c>
      <c r="C566" s="227" t="s">
        <v>94</v>
      </c>
      <c r="D566" s="227" t="s">
        <v>297</v>
      </c>
      <c r="E566" s="227" t="s">
        <v>355</v>
      </c>
      <c r="F566" s="228">
        <v>34505</v>
      </c>
      <c r="G566" s="227" t="s">
        <v>351</v>
      </c>
      <c r="H566" s="227" t="s">
        <v>364</v>
      </c>
      <c r="I566" s="227" t="s">
        <v>427</v>
      </c>
      <c r="J566" s="227" t="s">
        <v>358</v>
      </c>
      <c r="K566" s="227">
        <v>2014</v>
      </c>
      <c r="L566" s="227" t="s">
        <v>334</v>
      </c>
      <c r="T566" s="229"/>
      <c r="Y566" s="227" t="s">
        <v>3230</v>
      </c>
      <c r="Z566" s="227" t="s">
        <v>3231</v>
      </c>
      <c r="AA566" s="227" t="s">
        <v>3232</v>
      </c>
      <c r="AB566" s="227" t="s">
        <v>2841</v>
      </c>
    </row>
    <row r="567" spans="1:28" x14ac:dyDescent="0.2">
      <c r="A567" s="227">
        <v>213599</v>
      </c>
      <c r="B567" s="227" t="s">
        <v>1101</v>
      </c>
      <c r="C567" s="227" t="s">
        <v>1102</v>
      </c>
      <c r="D567" s="227" t="s">
        <v>235</v>
      </c>
      <c r="E567" s="227" t="s">
        <v>356</v>
      </c>
      <c r="F567" s="228">
        <v>34505</v>
      </c>
      <c r="G567" s="227" t="s">
        <v>334</v>
      </c>
      <c r="H567" s="227" t="s">
        <v>357</v>
      </c>
      <c r="I567" s="227" t="s">
        <v>427</v>
      </c>
      <c r="Q567" s="227">
        <v>2000</v>
      </c>
      <c r="T567" s="229"/>
      <c r="U567" s="227" t="s">
        <v>679</v>
      </c>
      <c r="V567" s="227" t="s">
        <v>679</v>
      </c>
      <c r="W567" s="227" t="s">
        <v>2809</v>
      </c>
    </row>
    <row r="568" spans="1:28" x14ac:dyDescent="0.2">
      <c r="A568" s="227">
        <v>216346</v>
      </c>
      <c r="B568" s="227" t="s">
        <v>2010</v>
      </c>
      <c r="C568" s="227" t="s">
        <v>435</v>
      </c>
      <c r="D568" s="227" t="s">
        <v>2745</v>
      </c>
      <c r="E568" s="227" t="s">
        <v>356</v>
      </c>
      <c r="F568" s="228">
        <v>34527</v>
      </c>
      <c r="G568" s="227" t="s">
        <v>973</v>
      </c>
      <c r="H568" s="227" t="s">
        <v>357</v>
      </c>
      <c r="I568" s="227" t="s">
        <v>427</v>
      </c>
      <c r="J568" s="227" t="s">
        <v>358</v>
      </c>
      <c r="K568" s="227">
        <v>2012</v>
      </c>
      <c r="L568" s="227" t="s">
        <v>351</v>
      </c>
      <c r="T568" s="229"/>
      <c r="Y568" s="227" t="s">
        <v>4239</v>
      </c>
      <c r="Z568" s="227" t="s">
        <v>3483</v>
      </c>
      <c r="AA568" s="227" t="s">
        <v>2927</v>
      </c>
      <c r="AB568" s="227" t="s">
        <v>4240</v>
      </c>
    </row>
    <row r="569" spans="1:28" x14ac:dyDescent="0.2">
      <c r="A569" s="227">
        <v>212934</v>
      </c>
      <c r="B569" s="227" t="s">
        <v>2279</v>
      </c>
      <c r="C569" s="227" t="s">
        <v>1581</v>
      </c>
      <c r="D569" s="227" t="s">
        <v>2280</v>
      </c>
      <c r="E569" s="227" t="s">
        <v>356</v>
      </c>
      <c r="F569" s="228">
        <v>34538</v>
      </c>
      <c r="G569" s="227" t="s">
        <v>882</v>
      </c>
      <c r="H569" s="227" t="s">
        <v>357</v>
      </c>
      <c r="I569" s="227" t="s">
        <v>427</v>
      </c>
      <c r="J569" s="227" t="s">
        <v>335</v>
      </c>
      <c r="K569" s="227">
        <v>2013</v>
      </c>
      <c r="L569" s="227" t="s">
        <v>334</v>
      </c>
      <c r="T569" s="229"/>
      <c r="Y569" s="227" t="s">
        <v>3202</v>
      </c>
      <c r="Z569" s="227" t="s">
        <v>3203</v>
      </c>
      <c r="AA569" s="227" t="s">
        <v>3204</v>
      </c>
      <c r="AB569" s="227" t="s">
        <v>2823</v>
      </c>
    </row>
    <row r="570" spans="1:28" x14ac:dyDescent="0.2">
      <c r="A570" s="227">
        <v>214827</v>
      </c>
      <c r="B570" s="227" t="s">
        <v>1763</v>
      </c>
      <c r="C570" s="227" t="s">
        <v>88</v>
      </c>
      <c r="D570" s="227" t="s">
        <v>526</v>
      </c>
      <c r="E570" s="227" t="s">
        <v>356</v>
      </c>
      <c r="F570" s="228">
        <v>34540</v>
      </c>
      <c r="G570" s="227" t="s">
        <v>882</v>
      </c>
      <c r="H570" s="227" t="s">
        <v>357</v>
      </c>
      <c r="I570" s="227" t="s">
        <v>427</v>
      </c>
      <c r="J570" s="227" t="s">
        <v>358</v>
      </c>
      <c r="K570" s="227">
        <v>2013</v>
      </c>
      <c r="L570" s="227" t="s">
        <v>334</v>
      </c>
      <c r="T570" s="229"/>
      <c r="Y570" s="227" t="s">
        <v>3570</v>
      </c>
      <c r="Z570" s="227" t="s">
        <v>3571</v>
      </c>
      <c r="AA570" s="227" t="s">
        <v>3572</v>
      </c>
      <c r="AB570" s="227" t="s">
        <v>3573</v>
      </c>
    </row>
    <row r="571" spans="1:28" x14ac:dyDescent="0.2">
      <c r="A571" s="227">
        <v>216210</v>
      </c>
      <c r="B571" s="227" t="s">
        <v>1359</v>
      </c>
      <c r="C571" s="227" t="s">
        <v>139</v>
      </c>
      <c r="D571" s="227" t="s">
        <v>1360</v>
      </c>
      <c r="E571" s="227" t="s">
        <v>356</v>
      </c>
      <c r="F571" s="228">
        <v>34547</v>
      </c>
      <c r="G571" s="227" t="s">
        <v>334</v>
      </c>
      <c r="H571" s="227" t="s">
        <v>656</v>
      </c>
      <c r="I571" s="227" t="s">
        <v>427</v>
      </c>
      <c r="J571" s="227" t="s">
        <v>358</v>
      </c>
      <c r="K571" s="227">
        <v>2012</v>
      </c>
      <c r="L571" s="227" t="s">
        <v>334</v>
      </c>
      <c r="T571" s="229"/>
      <c r="Y571" s="227" t="s">
        <v>4129</v>
      </c>
      <c r="Z571" s="227" t="s">
        <v>4130</v>
      </c>
      <c r="AA571" s="227" t="s">
        <v>4131</v>
      </c>
      <c r="AB571" s="227" t="s">
        <v>2823</v>
      </c>
    </row>
    <row r="572" spans="1:28" x14ac:dyDescent="0.2">
      <c r="A572" s="227">
        <v>213480</v>
      </c>
      <c r="B572" s="227" t="s">
        <v>1562</v>
      </c>
      <c r="C572" s="227" t="s">
        <v>87</v>
      </c>
      <c r="D572" s="227" t="s">
        <v>2336</v>
      </c>
      <c r="E572" s="227" t="s">
        <v>356</v>
      </c>
      <c r="F572" s="228">
        <v>34568</v>
      </c>
      <c r="G572" s="227" t="s">
        <v>882</v>
      </c>
      <c r="H572" s="227" t="s">
        <v>357</v>
      </c>
      <c r="I572" s="227" t="s">
        <v>427</v>
      </c>
      <c r="J572" s="227" t="s">
        <v>358</v>
      </c>
      <c r="K572" s="227">
        <v>2013</v>
      </c>
      <c r="L572" s="227" t="s">
        <v>334</v>
      </c>
      <c r="T572" s="229"/>
      <c r="Y572" s="227" t="s">
        <v>3318</v>
      </c>
      <c r="Z572" s="227" t="s">
        <v>2985</v>
      </c>
      <c r="AA572" s="227" t="s">
        <v>3033</v>
      </c>
      <c r="AB572" s="227" t="s">
        <v>3031</v>
      </c>
    </row>
    <row r="573" spans="1:28" x14ac:dyDescent="0.2">
      <c r="A573" s="227">
        <v>216335</v>
      </c>
      <c r="B573" s="227" t="s">
        <v>2008</v>
      </c>
      <c r="C573" s="227" t="s">
        <v>74</v>
      </c>
      <c r="D573" s="227" t="s">
        <v>2207</v>
      </c>
      <c r="E573" s="227" t="s">
        <v>356</v>
      </c>
      <c r="F573" s="228">
        <v>34571</v>
      </c>
      <c r="G573" s="227" t="s">
        <v>882</v>
      </c>
      <c r="H573" s="227" t="s">
        <v>357</v>
      </c>
      <c r="I573" s="227" t="s">
        <v>427</v>
      </c>
      <c r="J573" s="227" t="s">
        <v>358</v>
      </c>
      <c r="K573" s="227">
        <v>2012</v>
      </c>
      <c r="L573" s="227" t="s">
        <v>334</v>
      </c>
      <c r="T573" s="229"/>
      <c r="Y573" s="227" t="s">
        <v>4225</v>
      </c>
      <c r="Z573" s="227" t="s">
        <v>2913</v>
      </c>
      <c r="AA573" s="227" t="s">
        <v>3071</v>
      </c>
      <c r="AB573" s="227" t="s">
        <v>2823</v>
      </c>
    </row>
    <row r="574" spans="1:28" x14ac:dyDescent="0.2">
      <c r="A574" s="227">
        <v>214144</v>
      </c>
      <c r="B574" s="227" t="s">
        <v>2394</v>
      </c>
      <c r="C574" s="227" t="s">
        <v>87</v>
      </c>
      <c r="D574" s="227" t="s">
        <v>1016</v>
      </c>
      <c r="E574" s="227" t="s">
        <v>356</v>
      </c>
      <c r="F574" s="228">
        <v>34584</v>
      </c>
      <c r="G574" s="227" t="s">
        <v>882</v>
      </c>
      <c r="H574" s="227" t="s">
        <v>357</v>
      </c>
      <c r="I574" s="227" t="s">
        <v>427</v>
      </c>
      <c r="J574" s="227" t="s">
        <v>358</v>
      </c>
      <c r="K574" s="227">
        <v>2013</v>
      </c>
      <c r="L574" s="227" t="s">
        <v>336</v>
      </c>
      <c r="T574" s="229"/>
      <c r="Y574" s="227" t="s">
        <v>3447</v>
      </c>
      <c r="Z574" s="227" t="s">
        <v>2985</v>
      </c>
      <c r="AA574" s="227" t="s">
        <v>2837</v>
      </c>
      <c r="AB574" s="227" t="s">
        <v>2823</v>
      </c>
    </row>
    <row r="575" spans="1:28" x14ac:dyDescent="0.2">
      <c r="A575" s="227">
        <v>215450</v>
      </c>
      <c r="B575" s="227" t="s">
        <v>1774</v>
      </c>
      <c r="C575" s="227" t="s">
        <v>432</v>
      </c>
      <c r="D575" s="227" t="s">
        <v>529</v>
      </c>
      <c r="E575" s="227" t="s">
        <v>356</v>
      </c>
      <c r="F575" s="228">
        <v>34589</v>
      </c>
      <c r="G575" s="227" t="s">
        <v>882</v>
      </c>
      <c r="H575" s="227" t="s">
        <v>357</v>
      </c>
      <c r="I575" s="227" t="s">
        <v>427</v>
      </c>
      <c r="J575" s="227" t="s">
        <v>335</v>
      </c>
      <c r="K575" s="227">
        <v>2014</v>
      </c>
      <c r="L575" s="227" t="s">
        <v>334</v>
      </c>
      <c r="T575" s="229"/>
      <c r="Y575" s="227" t="s">
        <v>3762</v>
      </c>
      <c r="Z575" s="227" t="s">
        <v>3763</v>
      </c>
      <c r="AA575" s="227" t="s">
        <v>3764</v>
      </c>
      <c r="AB575" s="227" t="s">
        <v>2867</v>
      </c>
    </row>
    <row r="576" spans="1:28" x14ac:dyDescent="0.2">
      <c r="A576" s="227">
        <v>215683</v>
      </c>
      <c r="B576" s="227" t="s">
        <v>2107</v>
      </c>
      <c r="C576" s="227" t="s">
        <v>71</v>
      </c>
      <c r="D576" s="227" t="s">
        <v>2383</v>
      </c>
      <c r="E576" s="227" t="s">
        <v>356</v>
      </c>
      <c r="F576" s="228">
        <v>34602</v>
      </c>
      <c r="G576" s="227" t="s">
        <v>901</v>
      </c>
      <c r="H576" s="227" t="s">
        <v>357</v>
      </c>
      <c r="I576" s="227" t="s">
        <v>427</v>
      </c>
      <c r="J576" s="227" t="s">
        <v>335</v>
      </c>
      <c r="K576" s="227">
        <v>2014</v>
      </c>
      <c r="L576" s="227" t="s">
        <v>336</v>
      </c>
      <c r="T576" s="229"/>
      <c r="Y576" s="227" t="s">
        <v>3847</v>
      </c>
      <c r="Z576" s="227" t="s">
        <v>2868</v>
      </c>
      <c r="AA576" s="227" t="s">
        <v>2960</v>
      </c>
      <c r="AB576" s="227" t="s">
        <v>2820</v>
      </c>
    </row>
    <row r="577" spans="1:28" x14ac:dyDescent="0.2">
      <c r="A577" s="227">
        <v>215211</v>
      </c>
      <c r="B577" s="227" t="s">
        <v>1549</v>
      </c>
      <c r="C577" s="227" t="s">
        <v>71</v>
      </c>
      <c r="D577" s="227" t="s">
        <v>2512</v>
      </c>
      <c r="E577" s="227" t="s">
        <v>355</v>
      </c>
      <c r="F577" s="228">
        <v>34604</v>
      </c>
      <c r="G577" s="227" t="s">
        <v>882</v>
      </c>
      <c r="H577" s="227" t="s">
        <v>357</v>
      </c>
      <c r="I577" s="227" t="s">
        <v>427</v>
      </c>
      <c r="J577" s="227" t="s">
        <v>358</v>
      </c>
      <c r="K577" s="227">
        <v>2012</v>
      </c>
      <c r="L577" s="227" t="s">
        <v>334</v>
      </c>
      <c r="T577" s="229"/>
      <c r="Y577" s="227" t="s">
        <v>3687</v>
      </c>
      <c r="Z577" s="227" t="s">
        <v>2868</v>
      </c>
      <c r="AA577" s="227" t="s">
        <v>3688</v>
      </c>
      <c r="AB577" s="227" t="s">
        <v>2820</v>
      </c>
    </row>
    <row r="578" spans="1:28" x14ac:dyDescent="0.2">
      <c r="A578" s="227">
        <v>214849</v>
      </c>
      <c r="B578" s="227" t="s">
        <v>1551</v>
      </c>
      <c r="C578" s="227" t="s">
        <v>100</v>
      </c>
      <c r="D578" s="227" t="s">
        <v>2463</v>
      </c>
      <c r="E578" s="227" t="s">
        <v>356</v>
      </c>
      <c r="F578" s="228">
        <v>34613</v>
      </c>
      <c r="G578" s="227" t="s">
        <v>910</v>
      </c>
      <c r="H578" s="227" t="s">
        <v>357</v>
      </c>
      <c r="I578" s="227" t="s">
        <v>427</v>
      </c>
      <c r="J578" s="227" t="s">
        <v>358</v>
      </c>
      <c r="K578" s="227">
        <v>2012</v>
      </c>
      <c r="L578" s="227" t="s">
        <v>342</v>
      </c>
      <c r="T578" s="229"/>
      <c r="Y578" s="227" t="s">
        <v>3580</v>
      </c>
      <c r="Z578" s="227" t="s">
        <v>3581</v>
      </c>
      <c r="AA578" s="227" t="s">
        <v>3582</v>
      </c>
      <c r="AB578" s="227" t="s">
        <v>2845</v>
      </c>
    </row>
    <row r="579" spans="1:28" x14ac:dyDescent="0.2">
      <c r="A579" s="227">
        <v>216438</v>
      </c>
      <c r="B579" s="227" t="s">
        <v>2034</v>
      </c>
      <c r="C579" s="227" t="s">
        <v>96</v>
      </c>
      <c r="D579" s="227" t="s">
        <v>2768</v>
      </c>
      <c r="E579" s="227" t="s">
        <v>356</v>
      </c>
      <c r="F579" s="228">
        <v>34674</v>
      </c>
      <c r="G579" s="227" t="s">
        <v>2769</v>
      </c>
      <c r="H579" s="227" t="s">
        <v>357</v>
      </c>
      <c r="I579" s="227" t="s">
        <v>427</v>
      </c>
      <c r="T579" s="229"/>
    </row>
    <row r="580" spans="1:28" x14ac:dyDescent="0.2">
      <c r="A580" s="227">
        <v>215967</v>
      </c>
      <c r="B580" s="227" t="s">
        <v>1808</v>
      </c>
      <c r="C580" s="227" t="s">
        <v>128</v>
      </c>
      <c r="D580" s="227" t="s">
        <v>2653</v>
      </c>
      <c r="E580" s="227" t="s">
        <v>355</v>
      </c>
      <c r="F580" s="228">
        <v>34700</v>
      </c>
      <c r="G580" s="227" t="s">
        <v>2232</v>
      </c>
      <c r="H580" s="227" t="s">
        <v>357</v>
      </c>
      <c r="I580" s="227" t="s">
        <v>427</v>
      </c>
      <c r="Q580" s="227">
        <v>2000</v>
      </c>
      <c r="T580" s="229"/>
    </row>
    <row r="581" spans="1:28" x14ac:dyDescent="0.2">
      <c r="A581" s="227">
        <v>216091</v>
      </c>
      <c r="B581" s="227" t="s">
        <v>1811</v>
      </c>
      <c r="C581" s="227" t="s">
        <v>68</v>
      </c>
      <c r="D581" s="227" t="s">
        <v>2383</v>
      </c>
      <c r="E581" s="227" t="s">
        <v>356</v>
      </c>
      <c r="F581" s="228">
        <v>34700</v>
      </c>
      <c r="G581" s="227" t="s">
        <v>2679</v>
      </c>
      <c r="H581" s="227" t="s">
        <v>357</v>
      </c>
      <c r="I581" s="227" t="s">
        <v>427</v>
      </c>
      <c r="J581" s="227" t="s">
        <v>335</v>
      </c>
      <c r="K581" s="227">
        <v>2014</v>
      </c>
      <c r="L581" s="227" t="s">
        <v>343</v>
      </c>
      <c r="T581" s="229"/>
      <c r="Y581" s="227" t="s">
        <v>4071</v>
      </c>
      <c r="Z581" s="227" t="s">
        <v>2951</v>
      </c>
      <c r="AA581" s="227" t="s">
        <v>3243</v>
      </c>
      <c r="AB581" s="227" t="s">
        <v>4072</v>
      </c>
    </row>
    <row r="582" spans="1:28" x14ac:dyDescent="0.2">
      <c r="A582" s="227">
        <v>213184</v>
      </c>
      <c r="B582" s="227" t="s">
        <v>2011</v>
      </c>
      <c r="C582" s="227" t="s">
        <v>179</v>
      </c>
      <c r="D582" s="227" t="s">
        <v>2300</v>
      </c>
      <c r="E582" s="227" t="s">
        <v>356</v>
      </c>
      <c r="F582" s="228">
        <v>34700</v>
      </c>
      <c r="G582" s="227" t="s">
        <v>2301</v>
      </c>
      <c r="H582" s="227" t="s">
        <v>357</v>
      </c>
      <c r="I582" s="227" t="s">
        <v>427</v>
      </c>
      <c r="J582" s="227" t="s">
        <v>335</v>
      </c>
      <c r="K582" s="227">
        <v>2012</v>
      </c>
      <c r="L582" s="227" t="s">
        <v>350</v>
      </c>
      <c r="T582" s="229"/>
      <c r="Y582" s="227" t="s">
        <v>3241</v>
      </c>
      <c r="Z582" s="227" t="s">
        <v>3242</v>
      </c>
      <c r="AA582" s="227" t="s">
        <v>3243</v>
      </c>
      <c r="AB582" s="227" t="s">
        <v>3244</v>
      </c>
    </row>
    <row r="583" spans="1:28" x14ac:dyDescent="0.2">
      <c r="A583" s="227">
        <v>211348</v>
      </c>
      <c r="B583" s="227" t="s">
        <v>1782</v>
      </c>
      <c r="C583" s="227" t="s">
        <v>68</v>
      </c>
      <c r="D583" s="227" t="s">
        <v>2177</v>
      </c>
      <c r="E583" s="227" t="s">
        <v>356</v>
      </c>
      <c r="F583" s="228">
        <v>34700</v>
      </c>
      <c r="G583" s="227" t="s">
        <v>882</v>
      </c>
      <c r="H583" s="227" t="s">
        <v>357</v>
      </c>
      <c r="I583" s="227" t="s">
        <v>427</v>
      </c>
      <c r="J583" s="227" t="s">
        <v>4402</v>
      </c>
      <c r="K583" s="227">
        <v>2013</v>
      </c>
      <c r="L583" s="227" t="s">
        <v>334</v>
      </c>
      <c r="T583" s="229"/>
      <c r="Y583" s="227" t="s">
        <v>3001</v>
      </c>
      <c r="Z583" s="227" t="s">
        <v>2824</v>
      </c>
      <c r="AA583" s="227" t="s">
        <v>3002</v>
      </c>
      <c r="AB583" s="227" t="s">
        <v>2823</v>
      </c>
    </row>
    <row r="584" spans="1:28" x14ac:dyDescent="0.2">
      <c r="A584" s="227">
        <v>214025</v>
      </c>
      <c r="B584" s="227" t="s">
        <v>1856</v>
      </c>
      <c r="C584" s="227" t="s">
        <v>109</v>
      </c>
      <c r="D584" s="227" t="s">
        <v>2316</v>
      </c>
      <c r="E584" s="227" t="s">
        <v>356</v>
      </c>
      <c r="F584" s="228">
        <v>34700</v>
      </c>
      <c r="G584" s="227" t="s">
        <v>882</v>
      </c>
      <c r="H584" s="227" t="s">
        <v>357</v>
      </c>
      <c r="I584" s="227" t="s">
        <v>427</v>
      </c>
      <c r="J584" s="227" t="s">
        <v>358</v>
      </c>
      <c r="K584" s="227">
        <v>2014</v>
      </c>
      <c r="L584" s="227" t="s">
        <v>349</v>
      </c>
      <c r="T584" s="229"/>
      <c r="Y584" s="227" t="s">
        <v>3433</v>
      </c>
      <c r="Z584" s="227" t="s">
        <v>3074</v>
      </c>
      <c r="AA584" s="227" t="s">
        <v>3272</v>
      </c>
      <c r="AB584" s="227" t="s">
        <v>2823</v>
      </c>
    </row>
    <row r="585" spans="1:28" x14ac:dyDescent="0.2">
      <c r="A585" s="227">
        <v>212756</v>
      </c>
      <c r="B585" s="227" t="s">
        <v>1802</v>
      </c>
      <c r="C585" s="227" t="s">
        <v>176</v>
      </c>
      <c r="D585" s="227" t="s">
        <v>2268</v>
      </c>
      <c r="E585" s="227" t="s">
        <v>356</v>
      </c>
      <c r="F585" s="228">
        <v>34700</v>
      </c>
      <c r="G585" s="227" t="s">
        <v>882</v>
      </c>
      <c r="H585" s="227" t="s">
        <v>357</v>
      </c>
      <c r="I585" s="227" t="s">
        <v>427</v>
      </c>
      <c r="J585" s="227" t="s">
        <v>358</v>
      </c>
      <c r="K585" s="227">
        <v>2016</v>
      </c>
      <c r="L585" s="227" t="s">
        <v>334</v>
      </c>
      <c r="T585" s="229"/>
      <c r="Y585" s="227" t="s">
        <v>3179</v>
      </c>
      <c r="Z585" s="227" t="s">
        <v>3180</v>
      </c>
      <c r="AA585" s="227" t="s">
        <v>3181</v>
      </c>
      <c r="AB585" s="227" t="s">
        <v>2823</v>
      </c>
    </row>
    <row r="586" spans="1:28" x14ac:dyDescent="0.2">
      <c r="A586" s="227">
        <v>213719</v>
      </c>
      <c r="B586" s="227" t="s">
        <v>1572</v>
      </c>
      <c r="C586" s="227" t="s">
        <v>434</v>
      </c>
      <c r="D586" s="227" t="s">
        <v>2364</v>
      </c>
      <c r="E586" s="227" t="s">
        <v>356</v>
      </c>
      <c r="F586" s="228">
        <v>34700</v>
      </c>
      <c r="G586" s="227" t="s">
        <v>2365</v>
      </c>
      <c r="H586" s="227" t="s">
        <v>357</v>
      </c>
      <c r="I586" s="227" t="s">
        <v>427</v>
      </c>
      <c r="J586" s="227" t="s">
        <v>358</v>
      </c>
      <c r="K586" s="227">
        <v>2013</v>
      </c>
      <c r="L586" s="227" t="s">
        <v>353</v>
      </c>
      <c r="T586" s="229"/>
      <c r="Y586" s="227" t="s">
        <v>3375</v>
      </c>
      <c r="Z586" s="227" t="s">
        <v>3376</v>
      </c>
      <c r="AA586" s="227" t="s">
        <v>3377</v>
      </c>
      <c r="AB586" s="227" t="s">
        <v>3378</v>
      </c>
    </row>
    <row r="587" spans="1:28" x14ac:dyDescent="0.2">
      <c r="A587" s="227">
        <v>215529</v>
      </c>
      <c r="B587" s="227" t="s">
        <v>2024</v>
      </c>
      <c r="C587" s="227" t="s">
        <v>68</v>
      </c>
      <c r="D587" s="227" t="s">
        <v>2132</v>
      </c>
      <c r="E587" s="227" t="s">
        <v>355</v>
      </c>
      <c r="F587" s="228">
        <v>34700</v>
      </c>
      <c r="G587" s="227" t="s">
        <v>2550</v>
      </c>
      <c r="H587" s="227" t="s">
        <v>357</v>
      </c>
      <c r="I587" s="227" t="s">
        <v>427</v>
      </c>
      <c r="J587" s="227" t="s">
        <v>358</v>
      </c>
      <c r="K587" s="227">
        <v>2013</v>
      </c>
      <c r="L587" s="227" t="s">
        <v>351</v>
      </c>
      <c r="T587" s="229"/>
      <c r="Y587" s="227" t="s">
        <v>3778</v>
      </c>
      <c r="Z587" s="227" t="s">
        <v>3704</v>
      </c>
      <c r="AA587" s="227" t="s">
        <v>2907</v>
      </c>
      <c r="AB587" s="227" t="s">
        <v>3779</v>
      </c>
    </row>
    <row r="588" spans="1:28" x14ac:dyDescent="0.2">
      <c r="A588" s="227">
        <v>211252</v>
      </c>
      <c r="B588" s="227" t="s">
        <v>1307</v>
      </c>
      <c r="C588" s="227" t="s">
        <v>133</v>
      </c>
      <c r="D588" s="227" t="s">
        <v>291</v>
      </c>
      <c r="E588" s="227" t="s">
        <v>355</v>
      </c>
      <c r="F588" s="228">
        <v>34700</v>
      </c>
      <c r="G588" s="227" t="s">
        <v>334</v>
      </c>
      <c r="H588" s="227" t="s">
        <v>357</v>
      </c>
      <c r="I588" s="227" t="s">
        <v>427</v>
      </c>
      <c r="Q588" s="227">
        <v>2000</v>
      </c>
      <c r="T588" s="229"/>
      <c r="U588" s="227" t="s">
        <v>679</v>
      </c>
      <c r="V588" s="227" t="s">
        <v>679</v>
      </c>
      <c r="W588" s="227" t="s">
        <v>2809</v>
      </c>
    </row>
    <row r="589" spans="1:28" x14ac:dyDescent="0.2">
      <c r="A589" s="227">
        <v>215320</v>
      </c>
      <c r="B589" s="227" t="s">
        <v>1810</v>
      </c>
      <c r="C589" s="227" t="s">
        <v>388</v>
      </c>
      <c r="D589" s="227" t="s">
        <v>526</v>
      </c>
      <c r="E589" s="227" t="s">
        <v>356</v>
      </c>
      <c r="F589" s="228">
        <v>34702</v>
      </c>
      <c r="G589" s="227" t="s">
        <v>2520</v>
      </c>
      <c r="H589" s="227" t="s">
        <v>357</v>
      </c>
      <c r="I589" s="227" t="s">
        <v>427</v>
      </c>
      <c r="J589" s="227" t="s">
        <v>358</v>
      </c>
      <c r="K589" s="227">
        <v>2012</v>
      </c>
      <c r="L589" s="227" t="s">
        <v>342</v>
      </c>
      <c r="T589" s="229"/>
      <c r="Y589" s="227" t="s">
        <v>3717</v>
      </c>
      <c r="Z589" s="227" t="s">
        <v>3718</v>
      </c>
      <c r="AA589" s="227" t="s">
        <v>3719</v>
      </c>
      <c r="AB589" s="227" t="s">
        <v>2820</v>
      </c>
    </row>
    <row r="590" spans="1:28" x14ac:dyDescent="0.2">
      <c r="A590" s="227">
        <v>212324</v>
      </c>
      <c r="B590" s="227" t="s">
        <v>1585</v>
      </c>
      <c r="C590" s="227" t="s">
        <v>73</v>
      </c>
      <c r="D590" s="227" t="s">
        <v>2208</v>
      </c>
      <c r="E590" s="227" t="s">
        <v>356</v>
      </c>
      <c r="F590" s="228">
        <v>34708</v>
      </c>
      <c r="G590" s="227" t="s">
        <v>882</v>
      </c>
      <c r="H590" s="227" t="s">
        <v>357</v>
      </c>
      <c r="I590" s="227" t="s">
        <v>427</v>
      </c>
      <c r="J590" s="227" t="s">
        <v>4402</v>
      </c>
      <c r="K590" s="227">
        <v>2014</v>
      </c>
      <c r="L590" s="227" t="s">
        <v>334</v>
      </c>
      <c r="T590" s="229"/>
      <c r="Y590" s="227" t="s">
        <v>3120</v>
      </c>
      <c r="Z590" s="227" t="s">
        <v>2998</v>
      </c>
      <c r="AA590" s="227" t="s">
        <v>2970</v>
      </c>
      <c r="AB590" s="227" t="s">
        <v>2823</v>
      </c>
    </row>
    <row r="591" spans="1:28" x14ac:dyDescent="0.2">
      <c r="A591" s="227">
        <v>215842</v>
      </c>
      <c r="B591" s="227" t="s">
        <v>1829</v>
      </c>
      <c r="C591" s="227" t="s">
        <v>388</v>
      </c>
      <c r="D591" s="227" t="s">
        <v>2617</v>
      </c>
      <c r="E591" s="227" t="s">
        <v>355</v>
      </c>
      <c r="F591" s="228">
        <v>34711</v>
      </c>
      <c r="G591" s="227" t="s">
        <v>2618</v>
      </c>
      <c r="H591" s="227" t="s">
        <v>357</v>
      </c>
      <c r="I591" s="227" t="s">
        <v>427</v>
      </c>
      <c r="J591" s="227" t="s">
        <v>335</v>
      </c>
      <c r="K591" s="227">
        <v>2013</v>
      </c>
      <c r="L591" s="227" t="s">
        <v>351</v>
      </c>
      <c r="T591" s="229"/>
      <c r="Y591" s="227" t="s">
        <v>3942</v>
      </c>
      <c r="Z591" s="227" t="s">
        <v>3059</v>
      </c>
      <c r="AA591" s="227" t="s">
        <v>2907</v>
      </c>
      <c r="AB591" s="227" t="s">
        <v>3943</v>
      </c>
    </row>
    <row r="592" spans="1:28" x14ac:dyDescent="0.2">
      <c r="A592" s="227">
        <v>213080</v>
      </c>
      <c r="B592" s="227" t="s">
        <v>1880</v>
      </c>
      <c r="C592" s="227" t="s">
        <v>78</v>
      </c>
      <c r="D592" s="227" t="s">
        <v>2287</v>
      </c>
      <c r="E592" s="227" t="s">
        <v>356</v>
      </c>
      <c r="F592" s="228">
        <v>34714</v>
      </c>
      <c r="G592" s="227" t="s">
        <v>2288</v>
      </c>
      <c r="H592" s="227" t="s">
        <v>357</v>
      </c>
      <c r="I592" s="227" t="s">
        <v>427</v>
      </c>
      <c r="J592" s="227" t="s">
        <v>358</v>
      </c>
      <c r="K592" s="227">
        <v>2014</v>
      </c>
      <c r="L592" s="227" t="s">
        <v>343</v>
      </c>
      <c r="T592" s="229"/>
      <c r="Y592" s="227" t="s">
        <v>3226</v>
      </c>
      <c r="Z592" s="227" t="s">
        <v>3227</v>
      </c>
      <c r="AA592" s="227" t="s">
        <v>3228</v>
      </c>
      <c r="AB592" s="227" t="s">
        <v>2872</v>
      </c>
    </row>
    <row r="593" spans="1:28" x14ac:dyDescent="0.2">
      <c r="A593" s="227">
        <v>215774</v>
      </c>
      <c r="B593" s="227" t="s">
        <v>2019</v>
      </c>
      <c r="C593" s="227" t="s">
        <v>2020</v>
      </c>
      <c r="D593" s="227" t="s">
        <v>2313</v>
      </c>
      <c r="E593" s="227" t="s">
        <v>356</v>
      </c>
      <c r="F593" s="228">
        <v>34714</v>
      </c>
      <c r="G593" s="227" t="s">
        <v>2021</v>
      </c>
      <c r="H593" s="227" t="s">
        <v>357</v>
      </c>
      <c r="I593" s="227" t="s">
        <v>427</v>
      </c>
      <c r="T593" s="229"/>
    </row>
    <row r="594" spans="1:28" x14ac:dyDescent="0.2">
      <c r="A594" s="227">
        <v>213461</v>
      </c>
      <c r="B594" s="227" t="s">
        <v>1936</v>
      </c>
      <c r="C594" s="227" t="s">
        <v>2334</v>
      </c>
      <c r="D594" s="227" t="s">
        <v>1208</v>
      </c>
      <c r="E594" s="227" t="s">
        <v>355</v>
      </c>
      <c r="F594" s="228">
        <v>34719</v>
      </c>
      <c r="G594" s="227" t="s">
        <v>344</v>
      </c>
      <c r="H594" s="227" t="s">
        <v>357</v>
      </c>
      <c r="I594" s="227" t="s">
        <v>427</v>
      </c>
      <c r="J594" s="227" t="s">
        <v>358</v>
      </c>
      <c r="K594" s="227">
        <v>2013</v>
      </c>
      <c r="L594" s="227" t="s">
        <v>344</v>
      </c>
      <c r="T594" s="229"/>
      <c r="Y594" s="227" t="s">
        <v>3312</v>
      </c>
      <c r="Z594" s="227" t="s">
        <v>2882</v>
      </c>
      <c r="AA594" s="227" t="s">
        <v>3313</v>
      </c>
      <c r="AB594" s="227" t="s">
        <v>2869</v>
      </c>
    </row>
    <row r="595" spans="1:28" x14ac:dyDescent="0.2">
      <c r="A595" s="227">
        <v>214840</v>
      </c>
      <c r="B595" s="227" t="s">
        <v>1563</v>
      </c>
      <c r="C595" s="227" t="s">
        <v>130</v>
      </c>
      <c r="D595" s="227" t="s">
        <v>997</v>
      </c>
      <c r="E595" s="227" t="s">
        <v>356</v>
      </c>
      <c r="F595" s="228">
        <v>34724</v>
      </c>
      <c r="G595" s="227" t="s">
        <v>882</v>
      </c>
      <c r="H595" s="227" t="s">
        <v>357</v>
      </c>
      <c r="I595" s="227" t="s">
        <v>427</v>
      </c>
      <c r="J595" s="227" t="s">
        <v>358</v>
      </c>
      <c r="K595" s="227">
        <v>2013</v>
      </c>
      <c r="L595" s="227" t="s">
        <v>334</v>
      </c>
      <c r="T595" s="229"/>
      <c r="Y595" s="227" t="s">
        <v>3577</v>
      </c>
      <c r="Z595" s="227" t="s">
        <v>3212</v>
      </c>
      <c r="AA595" s="227" t="s">
        <v>3578</v>
      </c>
      <c r="AB595" s="227" t="s">
        <v>2823</v>
      </c>
    </row>
    <row r="596" spans="1:28" x14ac:dyDescent="0.2">
      <c r="A596" s="227">
        <v>215745</v>
      </c>
      <c r="B596" s="227" t="s">
        <v>1870</v>
      </c>
      <c r="C596" s="227" t="s">
        <v>1871</v>
      </c>
      <c r="D596" s="227" t="s">
        <v>2592</v>
      </c>
      <c r="E596" s="227" t="s">
        <v>356</v>
      </c>
      <c r="F596" s="228">
        <v>34726</v>
      </c>
      <c r="G596" s="227" t="s">
        <v>901</v>
      </c>
      <c r="H596" s="227" t="s">
        <v>357</v>
      </c>
      <c r="I596" s="227" t="s">
        <v>427</v>
      </c>
      <c r="J596" s="227" t="s">
        <v>358</v>
      </c>
      <c r="K596" s="227">
        <v>2010</v>
      </c>
      <c r="L596" s="227" t="s">
        <v>334</v>
      </c>
      <c r="T596" s="229"/>
      <c r="Y596" s="227" t="s">
        <v>3883</v>
      </c>
      <c r="Z596" s="227" t="s">
        <v>3725</v>
      </c>
      <c r="AA596" s="227" t="s">
        <v>3884</v>
      </c>
      <c r="AB596" s="227" t="s">
        <v>2823</v>
      </c>
    </row>
    <row r="597" spans="1:28" x14ac:dyDescent="0.2">
      <c r="A597" s="227">
        <v>215053</v>
      </c>
      <c r="B597" s="227" t="s">
        <v>1088</v>
      </c>
      <c r="C597" s="227" t="s">
        <v>440</v>
      </c>
      <c r="D597" s="227" t="s">
        <v>276</v>
      </c>
      <c r="E597" s="227" t="s">
        <v>356</v>
      </c>
      <c r="F597" s="228">
        <v>34729</v>
      </c>
      <c r="G597" s="227" t="s">
        <v>334</v>
      </c>
      <c r="H597" s="227" t="s">
        <v>357</v>
      </c>
      <c r="I597" s="227" t="s">
        <v>427</v>
      </c>
      <c r="Q597" s="227">
        <v>2000</v>
      </c>
      <c r="T597" s="229"/>
      <c r="U597" s="227" t="s">
        <v>679</v>
      </c>
      <c r="V597" s="227" t="s">
        <v>679</v>
      </c>
      <c r="W597" s="227" t="s">
        <v>2809</v>
      </c>
    </row>
    <row r="598" spans="1:28" x14ac:dyDescent="0.2">
      <c r="A598" s="227">
        <v>213921</v>
      </c>
      <c r="B598" s="227" t="s">
        <v>1609</v>
      </c>
      <c r="C598" s="227" t="s">
        <v>1208</v>
      </c>
      <c r="D598" s="227" t="s">
        <v>2375</v>
      </c>
      <c r="E598" s="227" t="s">
        <v>356</v>
      </c>
      <c r="F598" s="228">
        <v>34733</v>
      </c>
      <c r="G598" s="227" t="s">
        <v>2376</v>
      </c>
      <c r="H598" s="227" t="s">
        <v>357</v>
      </c>
      <c r="I598" s="227" t="s">
        <v>427</v>
      </c>
      <c r="Q598" s="227">
        <v>2000</v>
      </c>
      <c r="T598" s="229"/>
      <c r="W598" s="227" t="s">
        <v>2809</v>
      </c>
    </row>
    <row r="599" spans="1:28" x14ac:dyDescent="0.2">
      <c r="A599" s="227">
        <v>212913</v>
      </c>
      <c r="B599" s="227" t="s">
        <v>1841</v>
      </c>
      <c r="C599" s="227" t="s">
        <v>137</v>
      </c>
      <c r="D599" s="227" t="s">
        <v>2273</v>
      </c>
      <c r="E599" s="227" t="s">
        <v>355</v>
      </c>
      <c r="F599" s="228">
        <v>34742</v>
      </c>
      <c r="G599" s="227" t="s">
        <v>884</v>
      </c>
      <c r="H599" s="227" t="s">
        <v>357</v>
      </c>
      <c r="I599" s="227" t="s">
        <v>427</v>
      </c>
      <c r="J599" s="227" t="s">
        <v>358</v>
      </c>
      <c r="K599" s="227">
        <v>2013</v>
      </c>
      <c r="L599" s="227" t="s">
        <v>349</v>
      </c>
      <c r="T599" s="229"/>
      <c r="Y599" s="227" t="s">
        <v>3197</v>
      </c>
      <c r="Z599" s="227" t="s">
        <v>3047</v>
      </c>
      <c r="AA599" s="227" t="s">
        <v>3089</v>
      </c>
      <c r="AB599" s="227" t="s">
        <v>3198</v>
      </c>
    </row>
    <row r="600" spans="1:28" x14ac:dyDescent="0.2">
      <c r="A600" s="227">
        <v>215701</v>
      </c>
      <c r="B600" s="227" t="s">
        <v>1588</v>
      </c>
      <c r="C600" s="227" t="s">
        <v>80</v>
      </c>
      <c r="D600" s="227" t="s">
        <v>1589</v>
      </c>
      <c r="E600" s="227" t="s">
        <v>356</v>
      </c>
      <c r="F600" s="228">
        <v>34759</v>
      </c>
      <c r="G600" s="227" t="s">
        <v>882</v>
      </c>
      <c r="H600" s="227" t="s">
        <v>357</v>
      </c>
      <c r="I600" s="227" t="s">
        <v>427</v>
      </c>
      <c r="J600" s="227" t="s">
        <v>335</v>
      </c>
      <c r="K600" s="227">
        <v>2013</v>
      </c>
      <c r="L600" s="227" t="s">
        <v>334</v>
      </c>
      <c r="T600" s="229"/>
      <c r="Y600" s="227" t="s">
        <v>3856</v>
      </c>
      <c r="Z600" s="227" t="s">
        <v>3857</v>
      </c>
      <c r="AA600" s="227" t="s">
        <v>3476</v>
      </c>
      <c r="AB600" s="227" t="s">
        <v>2823</v>
      </c>
    </row>
    <row r="601" spans="1:28" x14ac:dyDescent="0.2">
      <c r="A601" s="227">
        <v>213096</v>
      </c>
      <c r="B601" s="227" t="s">
        <v>1274</v>
      </c>
      <c r="C601" s="227" t="s">
        <v>359</v>
      </c>
      <c r="D601" s="227" t="s">
        <v>417</v>
      </c>
      <c r="E601" s="227" t="s">
        <v>355</v>
      </c>
      <c r="F601" s="228">
        <v>34759</v>
      </c>
      <c r="G601" s="227" t="s">
        <v>334</v>
      </c>
      <c r="H601" s="227" t="s">
        <v>357</v>
      </c>
      <c r="I601" s="227" t="s">
        <v>427</v>
      </c>
      <c r="Q601" s="227">
        <v>2000</v>
      </c>
      <c r="T601" s="229"/>
      <c r="U601" s="227" t="s">
        <v>679</v>
      </c>
      <c r="V601" s="227" t="s">
        <v>679</v>
      </c>
      <c r="W601" s="227" t="s">
        <v>2809</v>
      </c>
    </row>
    <row r="602" spans="1:28" x14ac:dyDescent="0.2">
      <c r="A602" s="227">
        <v>215770</v>
      </c>
      <c r="B602" s="227" t="s">
        <v>1039</v>
      </c>
      <c r="C602" s="227" t="s">
        <v>395</v>
      </c>
      <c r="D602" s="227" t="s">
        <v>2602</v>
      </c>
      <c r="E602" s="227" t="s">
        <v>356</v>
      </c>
      <c r="F602" s="228">
        <v>34773</v>
      </c>
      <c r="G602" s="227" t="s">
        <v>884</v>
      </c>
      <c r="H602" s="227" t="s">
        <v>357</v>
      </c>
      <c r="I602" s="227" t="s">
        <v>427</v>
      </c>
      <c r="J602" s="227" t="s">
        <v>335</v>
      </c>
      <c r="K602" s="227">
        <v>2017</v>
      </c>
      <c r="L602" s="227" t="s">
        <v>349</v>
      </c>
      <c r="T602" s="229"/>
      <c r="Y602" s="227" t="s">
        <v>3904</v>
      </c>
      <c r="Z602" s="227" t="s">
        <v>3905</v>
      </c>
      <c r="AA602" s="227" t="s">
        <v>3906</v>
      </c>
      <c r="AB602" s="227" t="s">
        <v>3907</v>
      </c>
    </row>
    <row r="603" spans="1:28" x14ac:dyDescent="0.2">
      <c r="A603" s="227">
        <v>215538</v>
      </c>
      <c r="B603" s="227" t="s">
        <v>2551</v>
      </c>
      <c r="C603" s="227" t="s">
        <v>71</v>
      </c>
      <c r="D603" s="227" t="s">
        <v>2552</v>
      </c>
      <c r="E603" s="227" t="s">
        <v>355</v>
      </c>
      <c r="F603" s="228">
        <v>34773</v>
      </c>
      <c r="G603" s="227" t="s">
        <v>2553</v>
      </c>
      <c r="H603" s="227" t="s">
        <v>357</v>
      </c>
      <c r="I603" s="227" t="s">
        <v>427</v>
      </c>
      <c r="J603" s="227" t="s">
        <v>335</v>
      </c>
      <c r="K603" s="227">
        <v>2013</v>
      </c>
      <c r="L603" s="227" t="s">
        <v>347</v>
      </c>
      <c r="T603" s="229"/>
      <c r="Y603" s="227" t="s">
        <v>3780</v>
      </c>
      <c r="Z603" s="227" t="s">
        <v>2868</v>
      </c>
      <c r="AA603" s="227" t="s">
        <v>2936</v>
      </c>
      <c r="AB603" s="227" t="s">
        <v>3781</v>
      </c>
    </row>
    <row r="604" spans="1:28" x14ac:dyDescent="0.2">
      <c r="A604" s="227">
        <v>214907</v>
      </c>
      <c r="B604" s="227" t="s">
        <v>1558</v>
      </c>
      <c r="C604" s="227" t="s">
        <v>68</v>
      </c>
      <c r="D604" s="227" t="s">
        <v>226</v>
      </c>
      <c r="E604" s="227" t="s">
        <v>356</v>
      </c>
      <c r="F604" s="228">
        <v>34778</v>
      </c>
      <c r="G604" s="227" t="s">
        <v>334</v>
      </c>
      <c r="H604" s="227" t="s">
        <v>2472</v>
      </c>
      <c r="I604" s="227" t="s">
        <v>427</v>
      </c>
      <c r="J604" s="227" t="s">
        <v>358</v>
      </c>
      <c r="K604" s="227">
        <v>2014</v>
      </c>
      <c r="L604" s="227" t="s">
        <v>334</v>
      </c>
      <c r="T604" s="229"/>
      <c r="Y604" s="227" t="s">
        <v>3604</v>
      </c>
      <c r="Z604" s="227" t="s">
        <v>2844</v>
      </c>
      <c r="AA604" s="227" t="s">
        <v>2826</v>
      </c>
      <c r="AB604" s="227" t="s">
        <v>2823</v>
      </c>
    </row>
    <row r="605" spans="1:28" x14ac:dyDescent="0.2">
      <c r="A605" s="227">
        <v>214889</v>
      </c>
      <c r="B605" s="227" t="s">
        <v>2465</v>
      </c>
      <c r="C605" s="227" t="s">
        <v>91</v>
      </c>
      <c r="D605" s="227" t="s">
        <v>307</v>
      </c>
      <c r="E605" s="227" t="s">
        <v>356</v>
      </c>
      <c r="F605" s="228">
        <v>34780</v>
      </c>
      <c r="G605" s="227" t="s">
        <v>2466</v>
      </c>
      <c r="H605" s="227" t="s">
        <v>365</v>
      </c>
      <c r="I605" s="227" t="s">
        <v>427</v>
      </c>
      <c r="J605" s="227" t="s">
        <v>335</v>
      </c>
      <c r="K605" s="227">
        <v>2015</v>
      </c>
      <c r="L605" s="227" t="s">
        <v>336</v>
      </c>
      <c r="T605" s="229"/>
      <c r="Y605" s="227" t="s">
        <v>3590</v>
      </c>
      <c r="Z605" s="227" t="s">
        <v>3591</v>
      </c>
      <c r="AA605" s="227" t="s">
        <v>3592</v>
      </c>
      <c r="AB605" s="227" t="s">
        <v>3593</v>
      </c>
    </row>
    <row r="606" spans="1:28" x14ac:dyDescent="0.2">
      <c r="A606" s="227">
        <v>215415</v>
      </c>
      <c r="B606" s="227" t="s">
        <v>1615</v>
      </c>
      <c r="C606" s="227" t="s">
        <v>449</v>
      </c>
      <c r="D606" s="227" t="s">
        <v>2536</v>
      </c>
      <c r="E606" s="227" t="s">
        <v>356</v>
      </c>
      <c r="F606" s="228">
        <v>34792</v>
      </c>
      <c r="G606" s="227" t="s">
        <v>884</v>
      </c>
      <c r="H606" s="227" t="s">
        <v>357</v>
      </c>
      <c r="I606" s="227" t="s">
        <v>427</v>
      </c>
      <c r="Q606" s="227">
        <v>2000</v>
      </c>
      <c r="T606" s="229"/>
      <c r="W606" s="227" t="s">
        <v>2809</v>
      </c>
    </row>
    <row r="607" spans="1:28" x14ac:dyDescent="0.2">
      <c r="A607" s="227">
        <v>214304</v>
      </c>
      <c r="B607" s="227" t="s">
        <v>1083</v>
      </c>
      <c r="C607" s="227" t="s">
        <v>71</v>
      </c>
      <c r="D607" s="227" t="s">
        <v>113</v>
      </c>
      <c r="E607" s="227" t="s">
        <v>356</v>
      </c>
      <c r="F607" s="228">
        <v>34795</v>
      </c>
      <c r="G607" s="227" t="s">
        <v>742</v>
      </c>
      <c r="H607" s="227" t="s">
        <v>357</v>
      </c>
      <c r="I607" s="227" t="s">
        <v>427</v>
      </c>
      <c r="Q607" s="227">
        <v>2000</v>
      </c>
      <c r="T607" s="229"/>
      <c r="U607" s="227" t="s">
        <v>679</v>
      </c>
      <c r="V607" s="227" t="s">
        <v>679</v>
      </c>
      <c r="W607" s="227" t="s">
        <v>2809</v>
      </c>
    </row>
    <row r="608" spans="1:28" x14ac:dyDescent="0.2">
      <c r="A608" s="227">
        <v>213249</v>
      </c>
      <c r="B608" s="227" t="s">
        <v>2309</v>
      </c>
      <c r="C608" s="227" t="s">
        <v>1033</v>
      </c>
      <c r="D608" s="227" t="s">
        <v>2156</v>
      </c>
      <c r="E608" s="227" t="s">
        <v>356</v>
      </c>
      <c r="F608" s="228">
        <v>34805</v>
      </c>
      <c r="G608" s="227" t="s">
        <v>882</v>
      </c>
      <c r="H608" s="227" t="s">
        <v>357</v>
      </c>
      <c r="I608" s="227" t="s">
        <v>427</v>
      </c>
      <c r="J608" s="227" t="s">
        <v>358</v>
      </c>
      <c r="K608" s="227">
        <v>2013</v>
      </c>
      <c r="L608" s="227" t="s">
        <v>334</v>
      </c>
      <c r="T608" s="229"/>
      <c r="Y608" s="227" t="s">
        <v>3256</v>
      </c>
      <c r="Z608" s="227" t="s">
        <v>3257</v>
      </c>
      <c r="AA608" s="227" t="s">
        <v>2877</v>
      </c>
      <c r="AB608" s="227" t="s">
        <v>2823</v>
      </c>
    </row>
    <row r="609" spans="1:28" x14ac:dyDescent="0.2">
      <c r="A609" s="227">
        <v>214999</v>
      </c>
      <c r="B609" s="227" t="s">
        <v>1557</v>
      </c>
      <c r="C609" s="227" t="s">
        <v>2487</v>
      </c>
      <c r="D609" s="227" t="s">
        <v>2488</v>
      </c>
      <c r="E609" s="227" t="s">
        <v>356</v>
      </c>
      <c r="F609" s="228">
        <v>34819</v>
      </c>
      <c r="G609" s="227" t="s">
        <v>882</v>
      </c>
      <c r="H609" s="227" t="s">
        <v>357</v>
      </c>
      <c r="I609" s="227" t="s">
        <v>427</v>
      </c>
      <c r="Q609" s="227">
        <v>2000</v>
      </c>
      <c r="T609" s="229"/>
      <c r="W609" s="227" t="s">
        <v>2809</v>
      </c>
    </row>
    <row r="610" spans="1:28" x14ac:dyDescent="0.2">
      <c r="A610" s="227">
        <v>213132</v>
      </c>
      <c r="B610" s="227" t="s">
        <v>2295</v>
      </c>
      <c r="C610" s="227" t="s">
        <v>128</v>
      </c>
      <c r="D610" s="227" t="s">
        <v>478</v>
      </c>
      <c r="E610" s="227" t="s">
        <v>355</v>
      </c>
      <c r="F610" s="228">
        <v>34842</v>
      </c>
      <c r="G610" s="227" t="s">
        <v>882</v>
      </c>
      <c r="H610" s="227" t="s">
        <v>357</v>
      </c>
      <c r="I610" s="227" t="s">
        <v>427</v>
      </c>
      <c r="J610" s="227" t="s">
        <v>358</v>
      </c>
      <c r="K610" s="227">
        <v>2017</v>
      </c>
      <c r="L610" s="227" t="s">
        <v>334</v>
      </c>
      <c r="T610" s="229"/>
      <c r="Y610" s="227" t="s">
        <v>3238</v>
      </c>
      <c r="Z610" s="227" t="s">
        <v>3000</v>
      </c>
      <c r="AA610" s="227" t="s">
        <v>3018</v>
      </c>
      <c r="AB610" s="227" t="s">
        <v>2823</v>
      </c>
    </row>
    <row r="611" spans="1:28" x14ac:dyDescent="0.2">
      <c r="A611" s="227">
        <v>216504</v>
      </c>
      <c r="B611" s="227" t="s">
        <v>2041</v>
      </c>
      <c r="C611" s="227" t="s">
        <v>2042</v>
      </c>
      <c r="D611" s="227" t="s">
        <v>972</v>
      </c>
      <c r="E611" s="227" t="s">
        <v>355</v>
      </c>
      <c r="F611" s="228">
        <v>34851</v>
      </c>
      <c r="G611" s="227" t="s">
        <v>882</v>
      </c>
      <c r="H611" s="227" t="s">
        <v>357</v>
      </c>
      <c r="I611" s="227" t="s">
        <v>427</v>
      </c>
      <c r="J611" s="227" t="s">
        <v>358</v>
      </c>
      <c r="K611" s="227">
        <v>2015</v>
      </c>
      <c r="L611" s="227" t="s">
        <v>334</v>
      </c>
      <c r="T611" s="229"/>
      <c r="Y611" s="227" t="s">
        <v>4334</v>
      </c>
      <c r="Z611" s="227" t="s">
        <v>4335</v>
      </c>
      <c r="AA611" s="227" t="s">
        <v>3030</v>
      </c>
      <c r="AB611" s="227" t="s">
        <v>2823</v>
      </c>
    </row>
    <row r="612" spans="1:28" x14ac:dyDescent="0.2">
      <c r="A612" s="227">
        <v>213287</v>
      </c>
      <c r="B612" s="227" t="s">
        <v>1417</v>
      </c>
      <c r="C612" s="227" t="s">
        <v>155</v>
      </c>
      <c r="D612" s="227" t="s">
        <v>236</v>
      </c>
      <c r="E612" s="227" t="s">
        <v>356</v>
      </c>
      <c r="F612" s="228">
        <v>34862</v>
      </c>
      <c r="G612" s="227" t="s">
        <v>353</v>
      </c>
      <c r="H612" s="227" t="s">
        <v>357</v>
      </c>
      <c r="I612" s="227" t="s">
        <v>427</v>
      </c>
      <c r="Q612" s="227">
        <v>2000</v>
      </c>
      <c r="T612" s="229"/>
      <c r="V612" s="227" t="s">
        <v>679</v>
      </c>
      <c r="W612" s="227" t="s">
        <v>2809</v>
      </c>
    </row>
    <row r="613" spans="1:28" x14ac:dyDescent="0.2">
      <c r="A613" s="227">
        <v>216055</v>
      </c>
      <c r="B613" s="227" t="s">
        <v>1037</v>
      </c>
      <c r="C613" s="227" t="s">
        <v>1038</v>
      </c>
      <c r="D613" s="227" t="s">
        <v>2666</v>
      </c>
      <c r="E613" s="227" t="s">
        <v>356</v>
      </c>
      <c r="F613" s="228">
        <v>34875</v>
      </c>
      <c r="G613" s="227" t="s">
        <v>2667</v>
      </c>
      <c r="H613" s="227" t="s">
        <v>357</v>
      </c>
      <c r="I613" s="227" t="s">
        <v>427</v>
      </c>
      <c r="T613" s="229"/>
    </row>
    <row r="614" spans="1:28" x14ac:dyDescent="0.2">
      <c r="A614" s="227">
        <v>215908</v>
      </c>
      <c r="B614" s="227" t="s">
        <v>1600</v>
      </c>
      <c r="C614" s="227" t="s">
        <v>71</v>
      </c>
      <c r="D614" s="227" t="s">
        <v>2637</v>
      </c>
      <c r="E614" s="227" t="s">
        <v>356</v>
      </c>
      <c r="F614" s="228">
        <v>34900</v>
      </c>
      <c r="G614" s="227" t="s">
        <v>2638</v>
      </c>
      <c r="H614" s="227" t="s">
        <v>357</v>
      </c>
      <c r="I614" s="227" t="s">
        <v>427</v>
      </c>
      <c r="J614" s="227" t="s">
        <v>335</v>
      </c>
      <c r="K614" s="227">
        <v>2014</v>
      </c>
      <c r="L614" s="227" t="s">
        <v>336</v>
      </c>
      <c r="T614" s="229"/>
      <c r="Y614" s="227" t="s">
        <v>3978</v>
      </c>
      <c r="Z614" s="227" t="s">
        <v>3595</v>
      </c>
      <c r="AA614" s="227" t="s">
        <v>3979</v>
      </c>
      <c r="AB614" s="227" t="s">
        <v>2937</v>
      </c>
    </row>
    <row r="615" spans="1:28" x14ac:dyDescent="0.2">
      <c r="A615" s="227">
        <v>214103</v>
      </c>
      <c r="B615" s="227" t="s">
        <v>1560</v>
      </c>
      <c r="C615" s="227" t="s">
        <v>103</v>
      </c>
      <c r="D615" s="227" t="s">
        <v>1023</v>
      </c>
      <c r="E615" s="227" t="s">
        <v>356</v>
      </c>
      <c r="F615" s="228">
        <v>34902</v>
      </c>
      <c r="G615" s="227" t="s">
        <v>882</v>
      </c>
      <c r="H615" s="227" t="s">
        <v>357</v>
      </c>
      <c r="I615" s="227" t="s">
        <v>427</v>
      </c>
      <c r="T615" s="229"/>
    </row>
    <row r="616" spans="1:28" x14ac:dyDescent="0.2">
      <c r="A616" s="227">
        <v>215267</v>
      </c>
      <c r="B616" s="227" t="s">
        <v>2517</v>
      </c>
      <c r="C616" s="227" t="s">
        <v>150</v>
      </c>
      <c r="D616" s="227" t="s">
        <v>217</v>
      </c>
      <c r="E616" s="227" t="s">
        <v>355</v>
      </c>
      <c r="F616" s="228">
        <v>34903</v>
      </c>
      <c r="G616" s="227" t="s">
        <v>334</v>
      </c>
      <c r="H616" s="227" t="s">
        <v>364</v>
      </c>
      <c r="I616" s="227" t="s">
        <v>427</v>
      </c>
      <c r="J616" s="227" t="s">
        <v>358</v>
      </c>
      <c r="K616" s="227">
        <v>2014</v>
      </c>
      <c r="L616" s="227" t="s">
        <v>334</v>
      </c>
      <c r="T616" s="229"/>
      <c r="Y616" s="227" t="s">
        <v>3693</v>
      </c>
      <c r="Z616" s="227" t="s">
        <v>3694</v>
      </c>
      <c r="AA616" s="227" t="s">
        <v>3695</v>
      </c>
      <c r="AB616" s="227" t="s">
        <v>2849</v>
      </c>
    </row>
    <row r="617" spans="1:28" x14ac:dyDescent="0.2">
      <c r="A617" s="227">
        <v>213764</v>
      </c>
      <c r="B617" s="227" t="s">
        <v>1602</v>
      </c>
      <c r="C617" s="227" t="s">
        <v>154</v>
      </c>
      <c r="D617" s="227" t="s">
        <v>2367</v>
      </c>
      <c r="E617" s="227" t="s">
        <v>355</v>
      </c>
      <c r="F617" s="228">
        <v>34916</v>
      </c>
      <c r="G617" s="227" t="s">
        <v>2190</v>
      </c>
      <c r="H617" s="227" t="s">
        <v>357</v>
      </c>
      <c r="I617" s="227" t="s">
        <v>427</v>
      </c>
      <c r="Q617" s="227">
        <v>2000</v>
      </c>
      <c r="T617" s="229"/>
      <c r="W617" s="227" t="s">
        <v>2809</v>
      </c>
    </row>
    <row r="618" spans="1:28" x14ac:dyDescent="0.2">
      <c r="A618" s="227">
        <v>214453</v>
      </c>
      <c r="B618" s="227" t="s">
        <v>1685</v>
      </c>
      <c r="C618" s="227" t="s">
        <v>120</v>
      </c>
      <c r="D618" s="227" t="s">
        <v>2174</v>
      </c>
      <c r="E618" s="227" t="s">
        <v>356</v>
      </c>
      <c r="F618" s="228">
        <v>34918</v>
      </c>
      <c r="G618" s="227" t="s">
        <v>882</v>
      </c>
      <c r="H618" s="227" t="s">
        <v>357</v>
      </c>
      <c r="I618" s="227" t="s">
        <v>427</v>
      </c>
      <c r="T618" s="229"/>
    </row>
    <row r="619" spans="1:28" x14ac:dyDescent="0.2">
      <c r="A619" s="227">
        <v>215743</v>
      </c>
      <c r="B619" s="227" t="s">
        <v>1574</v>
      </c>
      <c r="C619" s="227" t="s">
        <v>159</v>
      </c>
      <c r="D619" s="227" t="s">
        <v>2591</v>
      </c>
      <c r="E619" s="227" t="s">
        <v>356</v>
      </c>
      <c r="F619" s="228">
        <v>34919</v>
      </c>
      <c r="G619" s="227" t="s">
        <v>2361</v>
      </c>
      <c r="H619" s="227" t="s">
        <v>357</v>
      </c>
      <c r="I619" s="227" t="s">
        <v>427</v>
      </c>
      <c r="J619" s="227" t="s">
        <v>358</v>
      </c>
      <c r="K619" s="227">
        <v>2013</v>
      </c>
      <c r="L619" s="227" t="s">
        <v>351</v>
      </c>
      <c r="T619" s="229"/>
      <c r="Y619" s="227" t="s">
        <v>3877</v>
      </c>
      <c r="Z619" s="227" t="s">
        <v>2924</v>
      </c>
      <c r="AA619" s="227" t="s">
        <v>3878</v>
      </c>
      <c r="AB619" s="227" t="s">
        <v>3879</v>
      </c>
    </row>
    <row r="620" spans="1:28" x14ac:dyDescent="0.2">
      <c r="A620" s="227">
        <v>211000</v>
      </c>
      <c r="B620" s="227" t="s">
        <v>1651</v>
      </c>
      <c r="C620" s="227" t="s">
        <v>65</v>
      </c>
      <c r="D620" s="227" t="s">
        <v>2171</v>
      </c>
      <c r="E620" s="227" t="s">
        <v>356</v>
      </c>
      <c r="F620" s="228">
        <v>34921</v>
      </c>
      <c r="G620" s="227" t="s">
        <v>882</v>
      </c>
      <c r="H620" s="227" t="s">
        <v>357</v>
      </c>
      <c r="I620" s="227" t="s">
        <v>427</v>
      </c>
      <c r="J620" s="227" t="s">
        <v>358</v>
      </c>
      <c r="K620" s="227">
        <v>2015</v>
      </c>
      <c r="L620" s="227" t="s">
        <v>343</v>
      </c>
      <c r="T620" s="229"/>
      <c r="Y620" s="227" t="s">
        <v>2986</v>
      </c>
      <c r="Z620" s="227" t="s">
        <v>2871</v>
      </c>
      <c r="AA620" s="227" t="s">
        <v>2987</v>
      </c>
      <c r="AB620" s="227" t="s">
        <v>2867</v>
      </c>
    </row>
    <row r="621" spans="1:28" x14ac:dyDescent="0.2">
      <c r="A621" s="227">
        <v>216381</v>
      </c>
      <c r="B621" s="227" t="s">
        <v>2023</v>
      </c>
      <c r="C621" s="227" t="s">
        <v>103</v>
      </c>
      <c r="D621" s="227" t="s">
        <v>1933</v>
      </c>
      <c r="E621" s="227" t="s">
        <v>356</v>
      </c>
      <c r="F621" s="228">
        <v>34933</v>
      </c>
      <c r="G621" s="227" t="s">
        <v>351</v>
      </c>
      <c r="H621" s="227" t="s">
        <v>357</v>
      </c>
      <c r="I621" s="227" t="s">
        <v>427</v>
      </c>
      <c r="J621" s="227" t="s">
        <v>335</v>
      </c>
      <c r="K621" s="227">
        <v>2013</v>
      </c>
      <c r="L621" s="227" t="s">
        <v>351</v>
      </c>
      <c r="T621" s="229"/>
      <c r="Y621" s="227" t="s">
        <v>4267</v>
      </c>
      <c r="Z621" s="227" t="s">
        <v>4268</v>
      </c>
      <c r="AA621" s="227" t="s">
        <v>4269</v>
      </c>
      <c r="AB621" s="227" t="s">
        <v>2841</v>
      </c>
    </row>
    <row r="622" spans="1:28" x14ac:dyDescent="0.2">
      <c r="A622" s="227">
        <v>214730</v>
      </c>
      <c r="B622" s="227" t="s">
        <v>2453</v>
      </c>
      <c r="C622" s="227" t="s">
        <v>112</v>
      </c>
      <c r="D622" s="227" t="s">
        <v>2454</v>
      </c>
      <c r="E622" s="227" t="s">
        <v>356</v>
      </c>
      <c r="F622" s="228">
        <v>34934</v>
      </c>
      <c r="G622" s="227" t="s">
        <v>884</v>
      </c>
      <c r="H622" s="227" t="s">
        <v>357</v>
      </c>
      <c r="I622" s="227" t="s">
        <v>427</v>
      </c>
      <c r="Q622" s="227">
        <v>2000</v>
      </c>
      <c r="T622" s="229"/>
      <c r="W622" s="227" t="s">
        <v>2809</v>
      </c>
    </row>
    <row r="623" spans="1:28" x14ac:dyDescent="0.2">
      <c r="A623" s="227">
        <v>216250</v>
      </c>
      <c r="B623" s="227" t="s">
        <v>2012</v>
      </c>
      <c r="C623" s="227" t="s">
        <v>491</v>
      </c>
      <c r="D623" s="227" t="s">
        <v>2475</v>
      </c>
      <c r="E623" s="227" t="s">
        <v>355</v>
      </c>
      <c r="F623" s="228">
        <v>34937</v>
      </c>
      <c r="G623" s="227" t="s">
        <v>882</v>
      </c>
      <c r="H623" s="227" t="s">
        <v>357</v>
      </c>
      <c r="I623" s="227" t="s">
        <v>427</v>
      </c>
      <c r="J623" s="227" t="s">
        <v>358</v>
      </c>
      <c r="K623" s="227">
        <v>2013</v>
      </c>
      <c r="L623" s="227" t="s">
        <v>334</v>
      </c>
      <c r="T623" s="229"/>
      <c r="Y623" s="227" t="s">
        <v>4169</v>
      </c>
      <c r="Z623" s="227" t="s">
        <v>3770</v>
      </c>
      <c r="AA623" s="227" t="s">
        <v>4170</v>
      </c>
      <c r="AB623" s="227" t="s">
        <v>3065</v>
      </c>
    </row>
    <row r="624" spans="1:28" x14ac:dyDescent="0.2">
      <c r="A624" s="227">
        <v>212809</v>
      </c>
      <c r="B624" s="227" t="s">
        <v>1297</v>
      </c>
      <c r="C624" s="227" t="s">
        <v>137</v>
      </c>
      <c r="D624" s="227" t="s">
        <v>293</v>
      </c>
      <c r="E624" s="227" t="s">
        <v>355</v>
      </c>
      <c r="F624" s="228">
        <v>34938</v>
      </c>
      <c r="G624" s="227" t="s">
        <v>360</v>
      </c>
      <c r="H624" s="227" t="s">
        <v>357</v>
      </c>
      <c r="I624" s="227" t="s">
        <v>427</v>
      </c>
      <c r="Q624" s="227">
        <v>2000</v>
      </c>
      <c r="T624" s="229"/>
      <c r="U624" s="227" t="s">
        <v>679</v>
      </c>
      <c r="V624" s="227" t="s">
        <v>679</v>
      </c>
      <c r="W624" s="227" t="s">
        <v>2809</v>
      </c>
    </row>
    <row r="625" spans="1:28" x14ac:dyDescent="0.2">
      <c r="A625" s="227">
        <v>216387</v>
      </c>
      <c r="B625" s="227" t="s">
        <v>2017</v>
      </c>
      <c r="C625" s="227" t="s">
        <v>68</v>
      </c>
      <c r="D625" s="227" t="s">
        <v>2306</v>
      </c>
      <c r="E625" s="227" t="s">
        <v>356</v>
      </c>
      <c r="F625" s="228">
        <v>34940</v>
      </c>
      <c r="G625" s="227" t="s">
        <v>882</v>
      </c>
      <c r="H625" s="227" t="s">
        <v>357</v>
      </c>
      <c r="I625" s="227" t="s">
        <v>427</v>
      </c>
      <c r="T625" s="229"/>
    </row>
    <row r="626" spans="1:28" x14ac:dyDescent="0.2">
      <c r="A626" s="227">
        <v>214537</v>
      </c>
      <c r="B626" s="227" t="s">
        <v>1493</v>
      </c>
      <c r="C626" s="227" t="s">
        <v>484</v>
      </c>
      <c r="D626" s="227" t="s">
        <v>498</v>
      </c>
      <c r="E626" s="227" t="s">
        <v>355</v>
      </c>
      <c r="F626" s="228">
        <v>34956</v>
      </c>
      <c r="G626" s="227" t="s">
        <v>334</v>
      </c>
      <c r="H626" s="227" t="s">
        <v>357</v>
      </c>
      <c r="I626" s="227" t="s">
        <v>427</v>
      </c>
      <c r="Q626" s="227">
        <v>2000</v>
      </c>
      <c r="T626" s="229"/>
      <c r="V626" s="227" t="s">
        <v>679</v>
      </c>
      <c r="W626" s="227" t="s">
        <v>2809</v>
      </c>
    </row>
    <row r="627" spans="1:28" x14ac:dyDescent="0.2">
      <c r="A627" s="227">
        <v>215749</v>
      </c>
      <c r="B627" s="227" t="s">
        <v>1926</v>
      </c>
      <c r="C627" s="227" t="s">
        <v>984</v>
      </c>
      <c r="D627" s="227" t="s">
        <v>2593</v>
      </c>
      <c r="E627" s="227" t="s">
        <v>356</v>
      </c>
      <c r="F627" s="228">
        <v>34965</v>
      </c>
      <c r="G627" s="227" t="s">
        <v>882</v>
      </c>
      <c r="H627" s="227" t="s">
        <v>357</v>
      </c>
      <c r="I627" s="227" t="s">
        <v>427</v>
      </c>
      <c r="J627" s="227" t="s">
        <v>358</v>
      </c>
      <c r="K627" s="227">
        <v>2013</v>
      </c>
      <c r="L627" s="227" t="s">
        <v>336</v>
      </c>
      <c r="T627" s="229"/>
      <c r="Y627" s="227" t="s">
        <v>3885</v>
      </c>
      <c r="Z627" s="227" t="s">
        <v>3886</v>
      </c>
      <c r="AA627" s="227" t="s">
        <v>3887</v>
      </c>
      <c r="AB627" s="227" t="s">
        <v>2823</v>
      </c>
    </row>
    <row r="628" spans="1:28" x14ac:dyDescent="0.2">
      <c r="A628" s="227">
        <v>216424</v>
      </c>
      <c r="B628" s="227" t="s">
        <v>2013</v>
      </c>
      <c r="C628" s="227" t="s">
        <v>68</v>
      </c>
      <c r="D628" s="227" t="s">
        <v>891</v>
      </c>
      <c r="E628" s="227" t="s">
        <v>355</v>
      </c>
      <c r="F628" s="228">
        <v>34978</v>
      </c>
      <c r="G628" s="227" t="s">
        <v>2763</v>
      </c>
      <c r="H628" s="227" t="s">
        <v>357</v>
      </c>
      <c r="I628" s="227" t="s">
        <v>427</v>
      </c>
      <c r="J628" s="227" t="s">
        <v>335</v>
      </c>
      <c r="K628" s="227">
        <v>2013</v>
      </c>
      <c r="L628" s="227" t="s">
        <v>336</v>
      </c>
      <c r="T628" s="229"/>
      <c r="Y628" s="227" t="s">
        <v>4290</v>
      </c>
      <c r="Z628" s="227" t="s">
        <v>2824</v>
      </c>
      <c r="AA628" s="227" t="s">
        <v>4291</v>
      </c>
      <c r="AB628" s="227" t="s">
        <v>4292</v>
      </c>
    </row>
    <row r="629" spans="1:28" x14ac:dyDescent="0.2">
      <c r="A629" s="227">
        <v>216130</v>
      </c>
      <c r="B629" s="227" t="s">
        <v>1839</v>
      </c>
      <c r="C629" s="227" t="s">
        <v>136</v>
      </c>
      <c r="D629" s="227" t="s">
        <v>2688</v>
      </c>
      <c r="E629" s="227" t="s">
        <v>356</v>
      </c>
      <c r="F629" s="228">
        <v>34978</v>
      </c>
      <c r="G629" s="227" t="s">
        <v>883</v>
      </c>
      <c r="H629" s="227" t="s">
        <v>357</v>
      </c>
      <c r="I629" s="227" t="s">
        <v>427</v>
      </c>
      <c r="J629" s="227" t="s">
        <v>358</v>
      </c>
      <c r="K629" s="227">
        <v>2015</v>
      </c>
      <c r="L629" s="227" t="s">
        <v>336</v>
      </c>
      <c r="T629" s="229"/>
      <c r="Y629" s="227" t="s">
        <v>4082</v>
      </c>
      <c r="Z629" s="227" t="s">
        <v>3270</v>
      </c>
      <c r="AA629" s="227" t="s">
        <v>4083</v>
      </c>
      <c r="AB629" s="227" t="s">
        <v>3294</v>
      </c>
    </row>
    <row r="630" spans="1:28" x14ac:dyDescent="0.2">
      <c r="A630" s="227">
        <v>214586</v>
      </c>
      <c r="B630" s="227" t="s">
        <v>2440</v>
      </c>
      <c r="C630" s="227" t="s">
        <v>173</v>
      </c>
      <c r="D630" s="227" t="s">
        <v>298</v>
      </c>
      <c r="E630" s="227" t="s">
        <v>356</v>
      </c>
      <c r="F630" s="228">
        <v>34999</v>
      </c>
      <c r="G630" s="227" t="s">
        <v>334</v>
      </c>
      <c r="H630" s="227" t="s">
        <v>357</v>
      </c>
      <c r="I630" s="227" t="s">
        <v>427</v>
      </c>
      <c r="J630" s="227" t="s">
        <v>335</v>
      </c>
      <c r="K630" s="227">
        <v>2014</v>
      </c>
      <c r="L630" s="227" t="s">
        <v>334</v>
      </c>
      <c r="T630" s="229"/>
      <c r="Y630" s="227" t="s">
        <v>3524</v>
      </c>
      <c r="Z630" s="227" t="s">
        <v>3525</v>
      </c>
      <c r="AA630" s="227" t="s">
        <v>3265</v>
      </c>
      <c r="AB630" s="227" t="s">
        <v>2823</v>
      </c>
    </row>
    <row r="631" spans="1:28" x14ac:dyDescent="0.2">
      <c r="A631" s="227">
        <v>215653</v>
      </c>
      <c r="B631" s="227" t="s">
        <v>2575</v>
      </c>
      <c r="C631" s="227" t="s">
        <v>1815</v>
      </c>
      <c r="D631" s="227" t="s">
        <v>2576</v>
      </c>
      <c r="E631" s="227" t="s">
        <v>356</v>
      </c>
      <c r="F631" s="228">
        <v>35065</v>
      </c>
      <c r="G631" s="227" t="s">
        <v>991</v>
      </c>
      <c r="H631" s="227" t="s">
        <v>357</v>
      </c>
      <c r="I631" s="227" t="s">
        <v>427</v>
      </c>
      <c r="J631" s="227" t="s">
        <v>358</v>
      </c>
      <c r="K631" s="227">
        <v>2013</v>
      </c>
      <c r="L631" s="227" t="s">
        <v>353</v>
      </c>
      <c r="T631" s="229"/>
      <c r="Y631" s="227" t="s">
        <v>3828</v>
      </c>
      <c r="Z631" s="227" t="s">
        <v>3829</v>
      </c>
      <c r="AA631" s="227" t="s">
        <v>3830</v>
      </c>
      <c r="AB631" s="227" t="s">
        <v>3831</v>
      </c>
    </row>
    <row r="632" spans="1:28" x14ac:dyDescent="0.2">
      <c r="A632" s="227">
        <v>214958</v>
      </c>
      <c r="B632" s="227" t="s">
        <v>1604</v>
      </c>
      <c r="C632" s="227" t="s">
        <v>2134</v>
      </c>
      <c r="D632" s="227" t="s">
        <v>2481</v>
      </c>
      <c r="E632" s="227" t="s">
        <v>356</v>
      </c>
      <c r="F632" s="228">
        <v>35065</v>
      </c>
      <c r="G632" s="227" t="s">
        <v>2482</v>
      </c>
      <c r="H632" s="227" t="s">
        <v>357</v>
      </c>
      <c r="I632" s="227" t="s">
        <v>427</v>
      </c>
      <c r="J632" s="227" t="s">
        <v>358</v>
      </c>
      <c r="K632" s="227">
        <v>2014</v>
      </c>
      <c r="L632" s="227" t="s">
        <v>336</v>
      </c>
      <c r="T632" s="229"/>
      <c r="Y632" s="227" t="s">
        <v>3626</v>
      </c>
      <c r="Z632" s="227" t="s">
        <v>3627</v>
      </c>
      <c r="AA632" s="227" t="s">
        <v>3206</v>
      </c>
      <c r="AB632" s="227" t="s">
        <v>3628</v>
      </c>
    </row>
    <row r="633" spans="1:28" x14ac:dyDescent="0.2">
      <c r="A633" s="227">
        <v>215388</v>
      </c>
      <c r="B633" s="227" t="s">
        <v>1897</v>
      </c>
      <c r="C633" s="227" t="s">
        <v>466</v>
      </c>
      <c r="D633" s="227" t="s">
        <v>509</v>
      </c>
      <c r="E633" s="227" t="s">
        <v>356</v>
      </c>
      <c r="F633" s="228">
        <v>35065</v>
      </c>
      <c r="G633" s="227" t="s">
        <v>882</v>
      </c>
      <c r="H633" s="227" t="s">
        <v>357</v>
      </c>
      <c r="I633" s="227" t="s">
        <v>427</v>
      </c>
      <c r="J633" s="227" t="s">
        <v>4402</v>
      </c>
      <c r="K633" s="227">
        <v>2013</v>
      </c>
      <c r="L633" s="227" t="s">
        <v>334</v>
      </c>
      <c r="T633" s="229"/>
      <c r="Y633" s="227" t="s">
        <v>3744</v>
      </c>
      <c r="Z633" s="227" t="s">
        <v>3745</v>
      </c>
      <c r="AA633" s="227" t="s">
        <v>3450</v>
      </c>
      <c r="AB633" s="227" t="s">
        <v>2937</v>
      </c>
    </row>
    <row r="634" spans="1:28" x14ac:dyDescent="0.2">
      <c r="A634" s="227">
        <v>211006</v>
      </c>
      <c r="B634" s="227" t="s">
        <v>1593</v>
      </c>
      <c r="C634" s="227" t="s">
        <v>65</v>
      </c>
      <c r="D634" s="227" t="s">
        <v>2172</v>
      </c>
      <c r="E634" s="227" t="s">
        <v>356</v>
      </c>
      <c r="F634" s="228">
        <v>35065</v>
      </c>
      <c r="G634" s="227" t="s">
        <v>882</v>
      </c>
      <c r="H634" s="227" t="s">
        <v>357</v>
      </c>
      <c r="I634" s="227" t="s">
        <v>427</v>
      </c>
      <c r="J634" s="227" t="s">
        <v>358</v>
      </c>
      <c r="K634" s="227">
        <v>2015</v>
      </c>
      <c r="L634" s="227" t="s">
        <v>350</v>
      </c>
      <c r="T634" s="229"/>
      <c r="Y634" s="227" t="s">
        <v>2988</v>
      </c>
      <c r="Z634" s="227" t="s">
        <v>2830</v>
      </c>
      <c r="AA634" s="227" t="s">
        <v>2989</v>
      </c>
      <c r="AB634" s="227" t="s">
        <v>2823</v>
      </c>
    </row>
    <row r="635" spans="1:28" x14ac:dyDescent="0.2">
      <c r="A635" s="227">
        <v>214761</v>
      </c>
      <c r="B635" s="227" t="s">
        <v>1896</v>
      </c>
      <c r="C635" s="227" t="s">
        <v>388</v>
      </c>
      <c r="D635" s="227" t="s">
        <v>2456</v>
      </c>
      <c r="E635" s="227" t="s">
        <v>356</v>
      </c>
      <c r="F635" s="228">
        <v>35065</v>
      </c>
      <c r="G635" s="227" t="s">
        <v>882</v>
      </c>
      <c r="H635" s="227" t="s">
        <v>357</v>
      </c>
      <c r="I635" s="227" t="s">
        <v>427</v>
      </c>
      <c r="J635" s="227" t="s">
        <v>335</v>
      </c>
      <c r="K635" s="227">
        <v>2016</v>
      </c>
      <c r="L635" s="227" t="s">
        <v>334</v>
      </c>
      <c r="T635" s="229"/>
      <c r="Y635" s="227" t="s">
        <v>3557</v>
      </c>
      <c r="Z635" s="227" t="s">
        <v>3442</v>
      </c>
      <c r="AA635" s="227" t="s">
        <v>3114</v>
      </c>
      <c r="AB635" s="227" t="s">
        <v>2823</v>
      </c>
    </row>
    <row r="636" spans="1:28" x14ac:dyDescent="0.2">
      <c r="A636" s="227">
        <v>216239</v>
      </c>
      <c r="B636" s="227" t="s">
        <v>2716</v>
      </c>
      <c r="C636" s="227" t="s">
        <v>116</v>
      </c>
      <c r="D636" s="227" t="s">
        <v>2717</v>
      </c>
      <c r="E636" s="227" t="s">
        <v>356</v>
      </c>
      <c r="F636" s="228">
        <v>35065</v>
      </c>
      <c r="G636" s="227" t="s">
        <v>990</v>
      </c>
      <c r="H636" s="227" t="s">
        <v>357</v>
      </c>
      <c r="I636" s="227" t="s">
        <v>427</v>
      </c>
      <c r="J636" s="227" t="s">
        <v>335</v>
      </c>
      <c r="K636" s="227">
        <v>2014</v>
      </c>
      <c r="L636" s="227" t="s">
        <v>336</v>
      </c>
      <c r="T636" s="229"/>
      <c r="Y636" s="227" t="s">
        <v>4150</v>
      </c>
      <c r="Z636" s="227" t="s">
        <v>2966</v>
      </c>
      <c r="AA636" s="227" t="s">
        <v>4151</v>
      </c>
      <c r="AB636" s="227" t="s">
        <v>4152</v>
      </c>
    </row>
    <row r="637" spans="1:28" x14ac:dyDescent="0.2">
      <c r="A637" s="227">
        <v>216161</v>
      </c>
      <c r="B637" s="227" t="s">
        <v>1840</v>
      </c>
      <c r="C637" s="227" t="s">
        <v>463</v>
      </c>
      <c r="D637" s="227" t="s">
        <v>482</v>
      </c>
      <c r="E637" s="227" t="s">
        <v>356</v>
      </c>
      <c r="F637" s="228">
        <v>35065</v>
      </c>
      <c r="G637" s="227" t="s">
        <v>883</v>
      </c>
      <c r="H637" s="227" t="s">
        <v>357</v>
      </c>
      <c r="I637" s="227" t="s">
        <v>427</v>
      </c>
      <c r="J637" s="227" t="s">
        <v>358</v>
      </c>
      <c r="K637" s="227">
        <v>2016</v>
      </c>
      <c r="L637" s="227" t="s">
        <v>336</v>
      </c>
      <c r="T637" s="229"/>
      <c r="Y637" s="227" t="s">
        <v>4095</v>
      </c>
      <c r="Z637" s="227" t="s">
        <v>4096</v>
      </c>
      <c r="AA637" s="227" t="s">
        <v>2853</v>
      </c>
      <c r="AB637" s="227" t="s">
        <v>3193</v>
      </c>
    </row>
    <row r="638" spans="1:28" x14ac:dyDescent="0.2">
      <c r="A638" s="227">
        <v>214798</v>
      </c>
      <c r="B638" s="227" t="s">
        <v>1607</v>
      </c>
      <c r="C638" s="227" t="s">
        <v>107</v>
      </c>
      <c r="D638" s="227" t="s">
        <v>2458</v>
      </c>
      <c r="E638" s="227" t="s">
        <v>356</v>
      </c>
      <c r="F638" s="228">
        <v>35065</v>
      </c>
      <c r="G638" s="227" t="s">
        <v>1608</v>
      </c>
      <c r="H638" s="227" t="s">
        <v>357</v>
      </c>
      <c r="I638" s="227" t="s">
        <v>427</v>
      </c>
      <c r="J638" s="227" t="s">
        <v>335</v>
      </c>
      <c r="K638" s="227">
        <v>2014</v>
      </c>
      <c r="L638" s="227" t="s">
        <v>342</v>
      </c>
      <c r="T638" s="229"/>
      <c r="Y638" s="227" t="s">
        <v>3559</v>
      </c>
      <c r="Z638" s="227" t="s">
        <v>3560</v>
      </c>
      <c r="AA638" s="227" t="s">
        <v>3561</v>
      </c>
      <c r="AB638" s="227" t="s">
        <v>3562</v>
      </c>
    </row>
    <row r="639" spans="1:28" x14ac:dyDescent="0.2">
      <c r="A639" s="227">
        <v>212915</v>
      </c>
      <c r="B639" s="227" t="s">
        <v>2274</v>
      </c>
      <c r="C639" s="227" t="s">
        <v>70</v>
      </c>
      <c r="D639" s="227" t="s">
        <v>2275</v>
      </c>
      <c r="E639" s="227" t="s">
        <v>355</v>
      </c>
      <c r="F639" s="228">
        <v>35065</v>
      </c>
      <c r="G639" s="227" t="s">
        <v>853</v>
      </c>
      <c r="H639" s="227" t="s">
        <v>357</v>
      </c>
      <c r="I639" s="227" t="s">
        <v>427</v>
      </c>
      <c r="J639" s="227" t="s">
        <v>358</v>
      </c>
      <c r="K639" s="227">
        <v>2016</v>
      </c>
      <c r="L639" s="227" t="s">
        <v>334</v>
      </c>
      <c r="T639" s="229"/>
      <c r="Y639" s="227" t="s">
        <v>3199</v>
      </c>
      <c r="Z639" s="227" t="s">
        <v>3085</v>
      </c>
      <c r="AA639" s="227" t="s">
        <v>3200</v>
      </c>
      <c r="AB639" s="227" t="s">
        <v>3201</v>
      </c>
    </row>
    <row r="640" spans="1:28" x14ac:dyDescent="0.2">
      <c r="A640" s="227">
        <v>214242</v>
      </c>
      <c r="B640" s="227" t="s">
        <v>1048</v>
      </c>
      <c r="C640" s="227" t="s">
        <v>123</v>
      </c>
      <c r="D640" s="227" t="s">
        <v>215</v>
      </c>
      <c r="E640" s="227" t="s">
        <v>355</v>
      </c>
      <c r="F640" s="228">
        <v>35065</v>
      </c>
      <c r="G640" s="227" t="s">
        <v>361</v>
      </c>
      <c r="H640" s="227" t="s">
        <v>364</v>
      </c>
      <c r="I640" s="227" t="s">
        <v>427</v>
      </c>
      <c r="J640" s="227" t="s">
        <v>335</v>
      </c>
      <c r="K640" s="227">
        <v>2014</v>
      </c>
      <c r="L640" s="227" t="s">
        <v>336</v>
      </c>
      <c r="T640" s="229"/>
      <c r="Y640" s="227" t="s">
        <v>3462</v>
      </c>
      <c r="Z640" s="227" t="s">
        <v>3463</v>
      </c>
      <c r="AA640" s="227" t="s">
        <v>3464</v>
      </c>
      <c r="AB640" s="227" t="s">
        <v>2867</v>
      </c>
    </row>
    <row r="641" spans="1:28" x14ac:dyDescent="0.2">
      <c r="A641" s="227">
        <v>213325</v>
      </c>
      <c r="B641" s="227" t="s">
        <v>1569</v>
      </c>
      <c r="C641" s="227" t="s">
        <v>1570</v>
      </c>
      <c r="D641" s="227" t="s">
        <v>257</v>
      </c>
      <c r="E641" s="227" t="s">
        <v>356</v>
      </c>
      <c r="F641" s="228">
        <v>35065</v>
      </c>
      <c r="G641" s="227" t="s">
        <v>334</v>
      </c>
      <c r="H641" s="227" t="s">
        <v>357</v>
      </c>
      <c r="I641" s="227" t="s">
        <v>427</v>
      </c>
      <c r="J641" s="227" t="s">
        <v>358</v>
      </c>
      <c r="K641" s="227">
        <v>2013</v>
      </c>
      <c r="L641" s="227" t="s">
        <v>344</v>
      </c>
      <c r="T641" s="229"/>
      <c r="Y641" s="227" t="s">
        <v>3281</v>
      </c>
      <c r="Z641" s="227" t="s">
        <v>3282</v>
      </c>
      <c r="AA641" s="227" t="s">
        <v>3283</v>
      </c>
      <c r="AB641" s="227" t="s">
        <v>2823</v>
      </c>
    </row>
    <row r="642" spans="1:28" x14ac:dyDescent="0.2">
      <c r="A642" s="227">
        <v>213750</v>
      </c>
      <c r="B642" s="227" t="s">
        <v>1618</v>
      </c>
      <c r="C642" s="227" t="s">
        <v>1619</v>
      </c>
      <c r="D642" s="227" t="s">
        <v>252</v>
      </c>
      <c r="E642" s="227" t="s">
        <v>356</v>
      </c>
      <c r="F642" s="228">
        <v>35065</v>
      </c>
      <c r="G642" s="227" t="s">
        <v>1620</v>
      </c>
      <c r="H642" s="227" t="s">
        <v>357</v>
      </c>
      <c r="I642" s="227" t="s">
        <v>427</v>
      </c>
      <c r="J642" s="227" t="s">
        <v>358</v>
      </c>
      <c r="K642" s="227">
        <v>2014</v>
      </c>
      <c r="L642" s="227" t="s">
        <v>349</v>
      </c>
      <c r="T642" s="229"/>
      <c r="Y642" s="227" t="s">
        <v>3382</v>
      </c>
      <c r="Z642" s="227" t="s">
        <v>3383</v>
      </c>
      <c r="AA642" s="227" t="s">
        <v>3206</v>
      </c>
      <c r="AB642" s="227" t="s">
        <v>2849</v>
      </c>
    </row>
    <row r="643" spans="1:28" x14ac:dyDescent="0.2">
      <c r="A643" s="227">
        <v>216288</v>
      </c>
      <c r="B643" s="227" t="s">
        <v>2014</v>
      </c>
      <c r="C643" s="227" t="s">
        <v>479</v>
      </c>
      <c r="D643" s="227" t="s">
        <v>2015</v>
      </c>
      <c r="E643" s="227" t="s">
        <v>355</v>
      </c>
      <c r="F643" s="228">
        <v>35065</v>
      </c>
      <c r="G643" s="227" t="s">
        <v>2016</v>
      </c>
      <c r="H643" s="227" t="s">
        <v>364</v>
      </c>
      <c r="I643" s="227" t="s">
        <v>427</v>
      </c>
      <c r="J643" s="227" t="s">
        <v>358</v>
      </c>
      <c r="K643" s="227">
        <v>2013</v>
      </c>
      <c r="L643" s="227" t="s">
        <v>336</v>
      </c>
      <c r="T643" s="229"/>
      <c r="Y643" s="227" t="s">
        <v>4191</v>
      </c>
      <c r="Z643" s="227" t="s">
        <v>3142</v>
      </c>
      <c r="AA643" s="227" t="s">
        <v>4192</v>
      </c>
      <c r="AB643" s="227" t="s">
        <v>2849</v>
      </c>
    </row>
    <row r="644" spans="1:28" x14ac:dyDescent="0.2">
      <c r="A644" s="227">
        <v>215636</v>
      </c>
      <c r="B644" s="227" t="s">
        <v>1440</v>
      </c>
      <c r="C644" s="227" t="s">
        <v>111</v>
      </c>
      <c r="D644" s="227" t="s">
        <v>485</v>
      </c>
      <c r="E644" s="227" t="s">
        <v>356</v>
      </c>
      <c r="F644" s="228">
        <v>35067</v>
      </c>
      <c r="G644" s="227" t="s">
        <v>688</v>
      </c>
      <c r="H644" s="227" t="s">
        <v>357</v>
      </c>
      <c r="I644" s="227" t="s">
        <v>427</v>
      </c>
      <c r="Q644" s="227">
        <v>2000</v>
      </c>
      <c r="T644" s="229"/>
      <c r="V644" s="227" t="s">
        <v>679</v>
      </c>
      <c r="W644" s="227" t="s">
        <v>2809</v>
      </c>
    </row>
    <row r="645" spans="1:28" x14ac:dyDescent="0.2">
      <c r="A645" s="227">
        <v>214969</v>
      </c>
      <c r="B645" s="227" t="s">
        <v>1413</v>
      </c>
      <c r="C645" s="227" t="s">
        <v>68</v>
      </c>
      <c r="D645" s="227" t="s">
        <v>417</v>
      </c>
      <c r="E645" s="227" t="s">
        <v>356</v>
      </c>
      <c r="F645" s="228">
        <v>35068</v>
      </c>
      <c r="G645" s="227" t="s">
        <v>567</v>
      </c>
      <c r="H645" s="227" t="s">
        <v>357</v>
      </c>
      <c r="I645" s="227" t="s">
        <v>427</v>
      </c>
      <c r="Q645" s="227">
        <v>2000</v>
      </c>
      <c r="T645" s="229"/>
      <c r="V645" s="227" t="s">
        <v>679</v>
      </c>
      <c r="W645" s="227" t="s">
        <v>2809</v>
      </c>
    </row>
    <row r="646" spans="1:28" x14ac:dyDescent="0.2">
      <c r="A646" s="227">
        <v>215484</v>
      </c>
      <c r="B646" s="227" t="s">
        <v>1419</v>
      </c>
      <c r="C646" s="227" t="s">
        <v>90</v>
      </c>
      <c r="D646" s="227" t="s">
        <v>1420</v>
      </c>
      <c r="E646" s="227" t="s">
        <v>356</v>
      </c>
      <c r="F646" s="228">
        <v>35072</v>
      </c>
      <c r="G646" s="227" t="s">
        <v>745</v>
      </c>
      <c r="H646" s="227" t="s">
        <v>357</v>
      </c>
      <c r="I646" s="227" t="s">
        <v>427</v>
      </c>
      <c r="Q646" s="227">
        <v>2000</v>
      </c>
      <c r="T646" s="229"/>
      <c r="V646" s="227" t="s">
        <v>679</v>
      </c>
      <c r="W646" s="227" t="s">
        <v>2809</v>
      </c>
    </row>
    <row r="647" spans="1:28" x14ac:dyDescent="0.2">
      <c r="A647" s="227">
        <v>213927</v>
      </c>
      <c r="B647" s="227" t="s">
        <v>1571</v>
      </c>
      <c r="C647" s="227" t="s">
        <v>103</v>
      </c>
      <c r="D647" s="227" t="s">
        <v>282</v>
      </c>
      <c r="E647" s="227" t="s">
        <v>356</v>
      </c>
      <c r="F647" s="228">
        <v>35072</v>
      </c>
      <c r="G647" s="227" t="s">
        <v>734</v>
      </c>
      <c r="H647" s="227" t="s">
        <v>357</v>
      </c>
      <c r="I647" s="227" t="s">
        <v>427</v>
      </c>
      <c r="Q647" s="227">
        <v>2000</v>
      </c>
      <c r="T647" s="229"/>
      <c r="W647" s="227" t="s">
        <v>2809</v>
      </c>
    </row>
    <row r="648" spans="1:28" x14ac:dyDescent="0.2">
      <c r="A648" s="227">
        <v>212071</v>
      </c>
      <c r="B648" s="227" t="s">
        <v>1606</v>
      </c>
      <c r="C648" s="227" t="s">
        <v>103</v>
      </c>
      <c r="D648" s="227" t="s">
        <v>2215</v>
      </c>
      <c r="E648" s="227" t="s">
        <v>356</v>
      </c>
      <c r="F648" s="228">
        <v>35074</v>
      </c>
      <c r="G648" s="227" t="s">
        <v>2216</v>
      </c>
      <c r="H648" s="227" t="s">
        <v>357</v>
      </c>
      <c r="I648" s="227" t="s">
        <v>427</v>
      </c>
      <c r="Q648" s="227">
        <v>2000</v>
      </c>
      <c r="T648" s="229"/>
      <c r="W648" s="227" t="s">
        <v>2809</v>
      </c>
    </row>
    <row r="649" spans="1:28" x14ac:dyDescent="0.2">
      <c r="A649" s="227">
        <v>215477</v>
      </c>
      <c r="B649" s="227" t="s">
        <v>1203</v>
      </c>
      <c r="C649" s="227" t="s">
        <v>71</v>
      </c>
      <c r="D649" s="227" t="s">
        <v>219</v>
      </c>
      <c r="E649" s="227" t="s">
        <v>356</v>
      </c>
      <c r="F649" s="228">
        <v>35074</v>
      </c>
      <c r="G649" s="227" t="s">
        <v>346</v>
      </c>
      <c r="H649" s="227" t="s">
        <v>357</v>
      </c>
      <c r="I649" s="227" t="s">
        <v>427</v>
      </c>
      <c r="Q649" s="227">
        <v>2000</v>
      </c>
      <c r="T649" s="229"/>
      <c r="U649" s="227" t="s">
        <v>679</v>
      </c>
      <c r="V649" s="227" t="s">
        <v>679</v>
      </c>
      <c r="W649" s="227" t="s">
        <v>2809</v>
      </c>
    </row>
    <row r="650" spans="1:28" x14ac:dyDescent="0.2">
      <c r="A650" s="227">
        <v>211769</v>
      </c>
      <c r="B650" s="227" t="s">
        <v>1559</v>
      </c>
      <c r="C650" s="227" t="s">
        <v>149</v>
      </c>
      <c r="D650" s="227" t="s">
        <v>2199</v>
      </c>
      <c r="E650" s="227" t="s">
        <v>356</v>
      </c>
      <c r="F650" s="228">
        <v>35077</v>
      </c>
      <c r="G650" s="227" t="s">
        <v>882</v>
      </c>
      <c r="H650" s="227" t="s">
        <v>357</v>
      </c>
      <c r="I650" s="227" t="s">
        <v>427</v>
      </c>
      <c r="Q650" s="227">
        <v>2000</v>
      </c>
      <c r="T650" s="229"/>
      <c r="W650" s="227" t="s">
        <v>2809</v>
      </c>
    </row>
    <row r="651" spans="1:28" x14ac:dyDescent="0.2">
      <c r="A651" s="227">
        <v>214550</v>
      </c>
      <c r="B651" s="227" t="s">
        <v>2022</v>
      </c>
      <c r="C651" s="227" t="s">
        <v>163</v>
      </c>
      <c r="D651" s="227" t="s">
        <v>2439</v>
      </c>
      <c r="E651" s="227" t="s">
        <v>356</v>
      </c>
      <c r="F651" s="228">
        <v>35079</v>
      </c>
      <c r="G651" s="227" t="s">
        <v>595</v>
      </c>
      <c r="H651" s="227" t="s">
        <v>357</v>
      </c>
      <c r="I651" s="227" t="s">
        <v>427</v>
      </c>
      <c r="J651" s="227" t="s">
        <v>358</v>
      </c>
      <c r="K651" s="227">
        <v>2013</v>
      </c>
      <c r="L651" s="227" t="s">
        <v>347</v>
      </c>
      <c r="T651" s="229"/>
      <c r="Y651" s="227" t="s">
        <v>3517</v>
      </c>
      <c r="Z651" s="227" t="s">
        <v>3518</v>
      </c>
      <c r="AA651" s="227" t="s">
        <v>3519</v>
      </c>
      <c r="AB651" s="227" t="s">
        <v>3520</v>
      </c>
    </row>
    <row r="652" spans="1:28" x14ac:dyDescent="0.2">
      <c r="A652" s="227">
        <v>215345</v>
      </c>
      <c r="B652" s="227" t="s">
        <v>1423</v>
      </c>
      <c r="C652" s="227" t="s">
        <v>149</v>
      </c>
      <c r="D652" s="227" t="s">
        <v>242</v>
      </c>
      <c r="E652" s="227" t="s">
        <v>356</v>
      </c>
      <c r="F652" s="228">
        <v>35079</v>
      </c>
      <c r="G652" s="227" t="s">
        <v>334</v>
      </c>
      <c r="H652" s="227" t="s">
        <v>357</v>
      </c>
      <c r="I652" s="227" t="s">
        <v>427</v>
      </c>
      <c r="J652" s="227" t="s">
        <v>358</v>
      </c>
      <c r="K652" s="227">
        <v>2013</v>
      </c>
      <c r="L652" s="227" t="s">
        <v>336</v>
      </c>
      <c r="T652" s="229"/>
      <c r="Y652" s="227" t="s">
        <v>3735</v>
      </c>
      <c r="Z652" s="227" t="s">
        <v>2946</v>
      </c>
      <c r="AA652" s="227" t="s">
        <v>2967</v>
      </c>
      <c r="AB652" s="227" t="s">
        <v>2820</v>
      </c>
    </row>
    <row r="653" spans="1:28" x14ac:dyDescent="0.2">
      <c r="A653" s="227">
        <v>214926</v>
      </c>
      <c r="B653" s="227" t="s">
        <v>1564</v>
      </c>
      <c r="C653" s="227" t="s">
        <v>106</v>
      </c>
      <c r="D653" s="227" t="s">
        <v>535</v>
      </c>
      <c r="E653" s="227" t="s">
        <v>356</v>
      </c>
      <c r="F653" s="228">
        <v>35081</v>
      </c>
      <c r="G653" s="227" t="s">
        <v>2183</v>
      </c>
      <c r="H653" s="227" t="s">
        <v>357</v>
      </c>
      <c r="I653" s="227" t="s">
        <v>427</v>
      </c>
      <c r="T653" s="229"/>
    </row>
    <row r="654" spans="1:28" x14ac:dyDescent="0.2">
      <c r="A654" s="227">
        <v>214312</v>
      </c>
      <c r="B654" s="227" t="s">
        <v>2414</v>
      </c>
      <c r="C654" s="227" t="s">
        <v>71</v>
      </c>
      <c r="D654" s="227" t="s">
        <v>2415</v>
      </c>
      <c r="E654" s="227" t="s">
        <v>356</v>
      </c>
      <c r="F654" s="228">
        <v>35084</v>
      </c>
      <c r="G654" s="227" t="s">
        <v>991</v>
      </c>
      <c r="H654" s="227" t="s">
        <v>357</v>
      </c>
      <c r="I654" s="227" t="s">
        <v>427</v>
      </c>
      <c r="J654" s="227" t="s">
        <v>358</v>
      </c>
      <c r="K654" s="227">
        <v>2014</v>
      </c>
      <c r="L654" s="227" t="s">
        <v>343</v>
      </c>
      <c r="T654" s="229"/>
      <c r="Y654" s="227" t="s">
        <v>3468</v>
      </c>
      <c r="Z654" s="227" t="s">
        <v>2868</v>
      </c>
      <c r="AA654" s="227" t="s">
        <v>3469</v>
      </c>
      <c r="AB654" s="227" t="s">
        <v>2820</v>
      </c>
    </row>
    <row r="655" spans="1:28" x14ac:dyDescent="0.2">
      <c r="A655" s="227">
        <v>212931</v>
      </c>
      <c r="B655" s="227" t="s">
        <v>2276</v>
      </c>
      <c r="C655" s="227" t="s">
        <v>1583</v>
      </c>
      <c r="D655" s="227" t="s">
        <v>2277</v>
      </c>
      <c r="E655" s="227" t="s">
        <v>356</v>
      </c>
      <c r="F655" s="228">
        <v>35095</v>
      </c>
      <c r="G655" s="227" t="s">
        <v>2278</v>
      </c>
      <c r="H655" s="227" t="s">
        <v>357</v>
      </c>
      <c r="I655" s="227" t="s">
        <v>427</v>
      </c>
      <c r="T655" s="229"/>
    </row>
    <row r="656" spans="1:28" x14ac:dyDescent="0.2">
      <c r="A656" s="227">
        <v>215764</v>
      </c>
      <c r="B656" s="227" t="s">
        <v>1823</v>
      </c>
      <c r="C656" s="227" t="s">
        <v>69</v>
      </c>
      <c r="D656" s="227" t="s">
        <v>2599</v>
      </c>
      <c r="E656" s="227" t="s">
        <v>356</v>
      </c>
      <c r="F656" s="228">
        <v>35102</v>
      </c>
      <c r="G656" s="227" t="s">
        <v>1824</v>
      </c>
      <c r="H656" s="227" t="s">
        <v>357</v>
      </c>
      <c r="I656" s="227" t="s">
        <v>427</v>
      </c>
      <c r="J656" s="227" t="s">
        <v>335</v>
      </c>
      <c r="K656" s="227">
        <v>2014</v>
      </c>
      <c r="L656" s="227" t="s">
        <v>344</v>
      </c>
      <c r="T656" s="229"/>
      <c r="Y656" s="227" t="s">
        <v>3898</v>
      </c>
      <c r="Z656" s="227" t="s">
        <v>2855</v>
      </c>
      <c r="AA656" s="227" t="s">
        <v>2856</v>
      </c>
      <c r="AB656" s="227" t="s">
        <v>2869</v>
      </c>
    </row>
    <row r="657" spans="1:28" x14ac:dyDescent="0.2">
      <c r="A657" s="227">
        <v>215328</v>
      </c>
      <c r="B657" s="227" t="s">
        <v>2523</v>
      </c>
      <c r="C657" s="227" t="s">
        <v>1580</v>
      </c>
      <c r="D657" s="227" t="s">
        <v>2470</v>
      </c>
      <c r="E657" s="227" t="s">
        <v>356</v>
      </c>
      <c r="F657" s="228">
        <v>35109</v>
      </c>
      <c r="G657" s="227" t="s">
        <v>334</v>
      </c>
      <c r="H657" s="227" t="s">
        <v>357</v>
      </c>
      <c r="I657" s="227" t="s">
        <v>427</v>
      </c>
      <c r="J657" s="227" t="s">
        <v>335</v>
      </c>
      <c r="K657" s="227">
        <v>2014</v>
      </c>
      <c r="L657" s="227" t="s">
        <v>334</v>
      </c>
      <c r="T657" s="229"/>
      <c r="Y657" s="227" t="s">
        <v>3724</v>
      </c>
      <c r="Z657" s="227" t="s">
        <v>3725</v>
      </c>
      <c r="AA657" s="227" t="s">
        <v>3726</v>
      </c>
      <c r="AB657" s="227" t="s">
        <v>2823</v>
      </c>
    </row>
    <row r="658" spans="1:28" x14ac:dyDescent="0.2">
      <c r="A658" s="227">
        <v>215730</v>
      </c>
      <c r="B658" s="227" t="s">
        <v>1599</v>
      </c>
      <c r="C658" s="227" t="s">
        <v>158</v>
      </c>
      <c r="D658" s="227" t="s">
        <v>2587</v>
      </c>
      <c r="E658" s="227" t="s">
        <v>356</v>
      </c>
      <c r="F658" s="228">
        <v>35111</v>
      </c>
      <c r="G658" s="227" t="s">
        <v>2588</v>
      </c>
      <c r="H658" s="227" t="s">
        <v>357</v>
      </c>
      <c r="I658" s="227" t="s">
        <v>427</v>
      </c>
      <c r="J658" s="227" t="s">
        <v>335</v>
      </c>
      <c r="K658" s="227">
        <v>2014</v>
      </c>
      <c r="L658" s="227" t="s">
        <v>336</v>
      </c>
      <c r="T658" s="229"/>
      <c r="Y658" s="227" t="s">
        <v>3872</v>
      </c>
      <c r="Z658" s="227" t="s">
        <v>3236</v>
      </c>
      <c r="AA658" s="227" t="s">
        <v>3873</v>
      </c>
      <c r="AB658" s="227" t="s">
        <v>3874</v>
      </c>
    </row>
    <row r="659" spans="1:28" x14ac:dyDescent="0.2">
      <c r="A659" s="227">
        <v>213421</v>
      </c>
      <c r="B659" s="227" t="s">
        <v>1253</v>
      </c>
      <c r="C659" s="227" t="s">
        <v>65</v>
      </c>
      <c r="D659" s="227" t="s">
        <v>215</v>
      </c>
      <c r="E659" s="227" t="s">
        <v>355</v>
      </c>
      <c r="F659" s="228">
        <v>35139</v>
      </c>
      <c r="G659" s="227" t="s">
        <v>334</v>
      </c>
      <c r="H659" s="227" t="s">
        <v>357</v>
      </c>
      <c r="I659" s="227" t="s">
        <v>427</v>
      </c>
      <c r="Q659" s="227">
        <v>2000</v>
      </c>
      <c r="T659" s="229"/>
      <c r="U659" s="227" t="s">
        <v>679</v>
      </c>
      <c r="V659" s="227" t="s">
        <v>679</v>
      </c>
      <c r="W659" s="227" t="s">
        <v>2809</v>
      </c>
    </row>
    <row r="660" spans="1:28" x14ac:dyDescent="0.2">
      <c r="A660" s="227">
        <v>214918</v>
      </c>
      <c r="B660" s="227" t="s">
        <v>1601</v>
      </c>
      <c r="C660" s="227" t="s">
        <v>106</v>
      </c>
      <c r="D660" s="227" t="s">
        <v>2474</v>
      </c>
      <c r="E660" s="227" t="s">
        <v>356</v>
      </c>
      <c r="F660" s="228">
        <v>35144</v>
      </c>
      <c r="G660" s="227" t="s">
        <v>946</v>
      </c>
      <c r="H660" s="227" t="s">
        <v>357</v>
      </c>
      <c r="I660" s="227" t="s">
        <v>427</v>
      </c>
      <c r="J660" s="227" t="s">
        <v>335</v>
      </c>
      <c r="K660" s="227">
        <v>2014</v>
      </c>
      <c r="L660" s="227" t="s">
        <v>336</v>
      </c>
      <c r="T660" s="229"/>
      <c r="Y660" s="227" t="s">
        <v>3609</v>
      </c>
      <c r="Z660" s="227" t="s">
        <v>2822</v>
      </c>
      <c r="AA660" s="227" t="s">
        <v>2967</v>
      </c>
      <c r="AB660" s="227" t="s">
        <v>3610</v>
      </c>
    </row>
    <row r="661" spans="1:28" x14ac:dyDescent="0.2">
      <c r="A661" s="227">
        <v>215966</v>
      </c>
      <c r="B661" s="227" t="s">
        <v>2117</v>
      </c>
      <c r="C661" s="227" t="s">
        <v>90</v>
      </c>
      <c r="D661" s="227" t="s">
        <v>2652</v>
      </c>
      <c r="E661" s="227" t="s">
        <v>356</v>
      </c>
      <c r="F661" s="228">
        <v>35145</v>
      </c>
      <c r="G661" s="227" t="s">
        <v>926</v>
      </c>
      <c r="H661" s="227" t="s">
        <v>357</v>
      </c>
      <c r="I661" s="227" t="s">
        <v>427</v>
      </c>
      <c r="J661" s="227" t="s">
        <v>358</v>
      </c>
      <c r="K661" s="227">
        <v>2014</v>
      </c>
      <c r="L661" s="227" t="s">
        <v>344</v>
      </c>
      <c r="T661" s="229"/>
      <c r="Y661" s="227" t="s">
        <v>4020</v>
      </c>
      <c r="Z661" s="227" t="s">
        <v>3087</v>
      </c>
      <c r="AA661" s="227" t="s">
        <v>4021</v>
      </c>
      <c r="AB661" s="227" t="s">
        <v>2908</v>
      </c>
    </row>
    <row r="662" spans="1:28" x14ac:dyDescent="0.2">
      <c r="A662" s="227">
        <v>215064</v>
      </c>
      <c r="B662" s="227" t="s">
        <v>1611</v>
      </c>
      <c r="C662" s="227" t="s">
        <v>1612</v>
      </c>
      <c r="D662" s="227" t="s">
        <v>2494</v>
      </c>
      <c r="E662" s="227" t="s">
        <v>356</v>
      </c>
      <c r="F662" s="228">
        <v>35156</v>
      </c>
      <c r="G662" s="227" t="s">
        <v>946</v>
      </c>
      <c r="H662" s="227" t="s">
        <v>357</v>
      </c>
      <c r="I662" s="227" t="s">
        <v>427</v>
      </c>
      <c r="J662" s="227" t="s">
        <v>335</v>
      </c>
      <c r="K662" s="227">
        <v>2014</v>
      </c>
      <c r="L662" s="227" t="s">
        <v>351</v>
      </c>
      <c r="T662" s="229"/>
      <c r="Y662" s="227" t="s">
        <v>3650</v>
      </c>
      <c r="Z662" s="227" t="s">
        <v>3651</v>
      </c>
      <c r="AA662" s="227" t="s">
        <v>2877</v>
      </c>
      <c r="AB662" s="227" t="s">
        <v>2820</v>
      </c>
    </row>
    <row r="663" spans="1:28" x14ac:dyDescent="0.2">
      <c r="A663" s="227">
        <v>215801</v>
      </c>
      <c r="B663" s="227" t="s">
        <v>2612</v>
      </c>
      <c r="C663" s="227" t="s">
        <v>72</v>
      </c>
      <c r="D663" s="227" t="s">
        <v>245</v>
      </c>
      <c r="E663" s="227" t="s">
        <v>356</v>
      </c>
      <c r="F663" s="228">
        <v>35157</v>
      </c>
      <c r="G663" s="227" t="s">
        <v>334</v>
      </c>
      <c r="H663" s="227" t="s">
        <v>357</v>
      </c>
      <c r="I663" s="227" t="s">
        <v>427</v>
      </c>
      <c r="J663" s="227" t="s">
        <v>358</v>
      </c>
      <c r="K663" s="227">
        <v>2016</v>
      </c>
      <c r="L663" s="227" t="s">
        <v>336</v>
      </c>
      <c r="T663" s="229"/>
      <c r="Y663" s="227" t="s">
        <v>3925</v>
      </c>
      <c r="Z663" s="227" t="s">
        <v>3926</v>
      </c>
      <c r="AA663" s="227" t="s">
        <v>2837</v>
      </c>
      <c r="AB663" s="227" t="s">
        <v>2823</v>
      </c>
    </row>
    <row r="664" spans="1:28" x14ac:dyDescent="0.2">
      <c r="A664" s="227">
        <v>216247</v>
      </c>
      <c r="B664" s="227" t="s">
        <v>2089</v>
      </c>
      <c r="C664" s="227" t="s">
        <v>2090</v>
      </c>
      <c r="D664" s="227" t="s">
        <v>978</v>
      </c>
      <c r="E664" s="227" t="s">
        <v>356</v>
      </c>
      <c r="F664" s="228">
        <v>35160</v>
      </c>
      <c r="G664" s="227" t="s">
        <v>2091</v>
      </c>
      <c r="H664" s="227" t="s">
        <v>357</v>
      </c>
      <c r="I664" s="227" t="s">
        <v>427</v>
      </c>
      <c r="J664" s="227" t="s">
        <v>358</v>
      </c>
      <c r="K664" s="227">
        <v>2018</v>
      </c>
      <c r="L664" s="227" t="s">
        <v>336</v>
      </c>
      <c r="T664" s="229"/>
      <c r="Y664" s="227" t="s">
        <v>4162</v>
      </c>
      <c r="Z664" s="227" t="s">
        <v>4163</v>
      </c>
      <c r="AA664" s="227" t="s">
        <v>4164</v>
      </c>
      <c r="AB664" s="227" t="s">
        <v>4165</v>
      </c>
    </row>
    <row r="665" spans="1:28" x14ac:dyDescent="0.2">
      <c r="A665" s="227">
        <v>213090</v>
      </c>
      <c r="B665" s="227" t="s">
        <v>1699</v>
      </c>
      <c r="C665" s="227" t="s">
        <v>62</v>
      </c>
      <c r="D665" s="227" t="s">
        <v>2289</v>
      </c>
      <c r="E665" s="227" t="s">
        <v>356</v>
      </c>
      <c r="F665" s="228">
        <v>35180</v>
      </c>
      <c r="G665" s="227" t="s">
        <v>2290</v>
      </c>
      <c r="H665" s="227" t="s">
        <v>357</v>
      </c>
      <c r="I665" s="227" t="s">
        <v>427</v>
      </c>
      <c r="J665" s="227" t="s">
        <v>358</v>
      </c>
      <c r="K665" s="227">
        <v>2016</v>
      </c>
      <c r="L665" s="227" t="s">
        <v>349</v>
      </c>
      <c r="T665" s="229"/>
      <c r="Y665" s="227" t="s">
        <v>3229</v>
      </c>
      <c r="Z665" s="227" t="s">
        <v>3192</v>
      </c>
      <c r="AA665" s="227" t="s">
        <v>3058</v>
      </c>
      <c r="AB665" s="227" t="s">
        <v>2876</v>
      </c>
    </row>
    <row r="666" spans="1:28" x14ac:dyDescent="0.2">
      <c r="A666" s="227">
        <v>211356</v>
      </c>
      <c r="B666" s="227" t="s">
        <v>1621</v>
      </c>
      <c r="C666" s="227" t="s">
        <v>75</v>
      </c>
      <c r="D666" s="227" t="s">
        <v>2178</v>
      </c>
      <c r="E666" s="227" t="s">
        <v>356</v>
      </c>
      <c r="F666" s="228">
        <v>35190</v>
      </c>
      <c r="G666" s="227" t="s">
        <v>882</v>
      </c>
      <c r="H666" s="227" t="s">
        <v>357</v>
      </c>
      <c r="I666" s="227" t="s">
        <v>427</v>
      </c>
      <c r="J666" s="227" t="s">
        <v>358</v>
      </c>
      <c r="K666" s="227">
        <v>2014</v>
      </c>
      <c r="L666" s="227" t="s">
        <v>350</v>
      </c>
      <c r="T666" s="229"/>
      <c r="Y666" s="227" t="s">
        <v>3005</v>
      </c>
      <c r="Z666" s="227" t="s">
        <v>3006</v>
      </c>
      <c r="AA666" s="227" t="s">
        <v>3007</v>
      </c>
      <c r="AB666" s="227" t="s">
        <v>2823</v>
      </c>
    </row>
    <row r="667" spans="1:28" x14ac:dyDescent="0.2">
      <c r="A667" s="227">
        <v>215941</v>
      </c>
      <c r="B667" s="227" t="s">
        <v>1812</v>
      </c>
      <c r="C667" s="227" t="s">
        <v>153</v>
      </c>
      <c r="D667" s="227" t="s">
        <v>2591</v>
      </c>
      <c r="E667" s="227" t="s">
        <v>356</v>
      </c>
      <c r="F667" s="228">
        <v>35200</v>
      </c>
      <c r="G667" s="227" t="s">
        <v>927</v>
      </c>
      <c r="H667" s="227" t="s">
        <v>357</v>
      </c>
      <c r="I667" s="227" t="s">
        <v>427</v>
      </c>
      <c r="J667" s="227" t="s">
        <v>335</v>
      </c>
      <c r="K667" s="227">
        <v>2016</v>
      </c>
      <c r="L667" s="227" t="s">
        <v>343</v>
      </c>
      <c r="T667" s="229"/>
      <c r="Y667" s="227" t="s">
        <v>4001</v>
      </c>
      <c r="Z667" s="227" t="s">
        <v>4002</v>
      </c>
      <c r="AA667" s="227" t="s">
        <v>4003</v>
      </c>
      <c r="AB667" s="227" t="s">
        <v>2843</v>
      </c>
    </row>
    <row r="668" spans="1:28" x14ac:dyDescent="0.2">
      <c r="A668" s="227">
        <v>213314</v>
      </c>
      <c r="B668" s="227" t="s">
        <v>1232</v>
      </c>
      <c r="C668" s="227" t="s">
        <v>68</v>
      </c>
      <c r="D668" s="227" t="s">
        <v>249</v>
      </c>
      <c r="E668" s="227" t="s">
        <v>355</v>
      </c>
      <c r="F668" s="228">
        <v>35201</v>
      </c>
      <c r="G668" s="227" t="s">
        <v>334</v>
      </c>
      <c r="H668" s="227" t="s">
        <v>357</v>
      </c>
      <c r="I668" s="227" t="s">
        <v>427</v>
      </c>
      <c r="Q668" s="227">
        <v>2000</v>
      </c>
      <c r="T668" s="229"/>
      <c r="U668" s="227" t="s">
        <v>679</v>
      </c>
      <c r="V668" s="227" t="s">
        <v>679</v>
      </c>
      <c r="W668" s="227" t="s">
        <v>2809</v>
      </c>
    </row>
    <row r="669" spans="1:28" x14ac:dyDescent="0.2">
      <c r="A669" s="227">
        <v>215495</v>
      </c>
      <c r="B669" s="227" t="s">
        <v>1633</v>
      </c>
      <c r="C669" s="227" t="s">
        <v>70</v>
      </c>
      <c r="D669" s="227" t="s">
        <v>2546</v>
      </c>
      <c r="E669" s="227" t="s">
        <v>356</v>
      </c>
      <c r="F669" s="228">
        <v>35204</v>
      </c>
      <c r="G669" s="227" t="s">
        <v>882</v>
      </c>
      <c r="H669" s="227" t="s">
        <v>357</v>
      </c>
      <c r="I669" s="227" t="s">
        <v>427</v>
      </c>
      <c r="J669" s="227" t="s">
        <v>358</v>
      </c>
      <c r="K669" s="227">
        <v>2015</v>
      </c>
      <c r="L669" s="227" t="s">
        <v>334</v>
      </c>
      <c r="T669" s="229"/>
      <c r="Y669" s="227" t="s">
        <v>3774</v>
      </c>
      <c r="Z669" s="227" t="s">
        <v>3775</v>
      </c>
      <c r="AA669" s="227" t="s">
        <v>3259</v>
      </c>
      <c r="AB669" s="227" t="s">
        <v>2843</v>
      </c>
    </row>
    <row r="670" spans="1:28" x14ac:dyDescent="0.2">
      <c r="A670" s="227">
        <v>215144</v>
      </c>
      <c r="B670" s="227" t="s">
        <v>1194</v>
      </c>
      <c r="C670" s="227" t="s">
        <v>106</v>
      </c>
      <c r="D670" s="227" t="s">
        <v>443</v>
      </c>
      <c r="E670" s="227" t="s">
        <v>356</v>
      </c>
      <c r="F670" s="228">
        <v>35214</v>
      </c>
      <c r="G670" s="227" t="s">
        <v>578</v>
      </c>
      <c r="H670" s="227" t="s">
        <v>357</v>
      </c>
      <c r="I670" s="227" t="s">
        <v>427</v>
      </c>
      <c r="Q670" s="227">
        <v>2000</v>
      </c>
      <c r="T670" s="229"/>
      <c r="U670" s="227" t="s">
        <v>679</v>
      </c>
      <c r="V670" s="227" t="s">
        <v>679</v>
      </c>
      <c r="W670" s="227" t="s">
        <v>2809</v>
      </c>
    </row>
    <row r="671" spans="1:28" x14ac:dyDescent="0.2">
      <c r="A671" s="227">
        <v>212204</v>
      </c>
      <c r="B671" s="227" t="s">
        <v>1934</v>
      </c>
      <c r="C671" s="227" t="s">
        <v>525</v>
      </c>
      <c r="D671" s="227" t="s">
        <v>298</v>
      </c>
      <c r="E671" s="227" t="s">
        <v>355</v>
      </c>
      <c r="F671" s="228">
        <v>35228</v>
      </c>
      <c r="G671" s="227" t="s">
        <v>334</v>
      </c>
      <c r="H671" s="227" t="s">
        <v>357</v>
      </c>
      <c r="I671" s="227" t="s">
        <v>427</v>
      </c>
      <c r="J671" s="227" t="s">
        <v>358</v>
      </c>
      <c r="K671" s="227">
        <v>2016</v>
      </c>
      <c r="L671" s="227" t="s">
        <v>334</v>
      </c>
      <c r="T671" s="229"/>
      <c r="Y671" s="227" t="s">
        <v>3099</v>
      </c>
      <c r="Z671" s="227" t="s">
        <v>3100</v>
      </c>
      <c r="AA671" s="227" t="s">
        <v>3101</v>
      </c>
      <c r="AB671" s="227" t="s">
        <v>3102</v>
      </c>
    </row>
    <row r="672" spans="1:28" x14ac:dyDescent="0.2">
      <c r="A672" s="227">
        <v>215721</v>
      </c>
      <c r="B672" s="227" t="s">
        <v>2114</v>
      </c>
      <c r="C672" s="227" t="s">
        <v>73</v>
      </c>
      <c r="D672" s="227" t="s">
        <v>2586</v>
      </c>
      <c r="E672" s="227" t="s">
        <v>356</v>
      </c>
      <c r="F672" s="228">
        <v>35231</v>
      </c>
      <c r="G672" s="227" t="s">
        <v>882</v>
      </c>
      <c r="H672" s="227" t="s">
        <v>357</v>
      </c>
      <c r="I672" s="227" t="s">
        <v>427</v>
      </c>
      <c r="J672" s="227" t="s">
        <v>358</v>
      </c>
      <c r="K672" s="227">
        <v>2015</v>
      </c>
      <c r="L672" s="227" t="s">
        <v>349</v>
      </c>
      <c r="T672" s="229"/>
      <c r="Y672" s="227" t="s">
        <v>3868</v>
      </c>
      <c r="Z672" s="227" t="s">
        <v>3869</v>
      </c>
      <c r="AA672" s="227" t="s">
        <v>3760</v>
      </c>
      <c r="AB672" s="227" t="s">
        <v>2838</v>
      </c>
    </row>
    <row r="673" spans="1:28" x14ac:dyDescent="0.2">
      <c r="A673" s="227">
        <v>215425</v>
      </c>
      <c r="B673" s="227" t="s">
        <v>1700</v>
      </c>
      <c r="C673" s="227" t="s">
        <v>172</v>
      </c>
      <c r="D673" s="227" t="s">
        <v>292</v>
      </c>
      <c r="E673" s="227" t="s">
        <v>356</v>
      </c>
      <c r="F673" s="228">
        <v>35231</v>
      </c>
      <c r="G673" s="227" t="s">
        <v>334</v>
      </c>
      <c r="H673" s="227" t="s">
        <v>357</v>
      </c>
      <c r="I673" s="227" t="s">
        <v>427</v>
      </c>
      <c r="J673" s="227" t="s">
        <v>358</v>
      </c>
      <c r="K673" s="227">
        <v>2016</v>
      </c>
      <c r="L673" s="227" t="s">
        <v>349</v>
      </c>
      <c r="T673" s="229"/>
      <c r="Y673" s="227" t="s">
        <v>3758</v>
      </c>
      <c r="Z673" s="227" t="s">
        <v>3759</v>
      </c>
      <c r="AA673" s="227" t="s">
        <v>3344</v>
      </c>
      <c r="AB673" s="227" t="s">
        <v>2823</v>
      </c>
    </row>
    <row r="674" spans="1:28" x14ac:dyDescent="0.2">
      <c r="A674" s="227">
        <v>216043</v>
      </c>
      <c r="B674" s="227" t="s">
        <v>1584</v>
      </c>
      <c r="C674" s="227" t="s">
        <v>114</v>
      </c>
      <c r="D674" s="227" t="s">
        <v>2661</v>
      </c>
      <c r="E674" s="227" t="s">
        <v>356</v>
      </c>
      <c r="F674" s="228">
        <v>35239</v>
      </c>
      <c r="G674" s="227" t="s">
        <v>882</v>
      </c>
      <c r="H674" s="227" t="s">
        <v>357</v>
      </c>
      <c r="I674" s="227" t="s">
        <v>427</v>
      </c>
      <c r="J674" s="227" t="s">
        <v>358</v>
      </c>
      <c r="K674" s="227">
        <v>2014</v>
      </c>
      <c r="L674" s="227" t="s">
        <v>334</v>
      </c>
      <c r="T674" s="229"/>
      <c r="Y674" s="227" t="s">
        <v>4047</v>
      </c>
      <c r="Z674" s="227" t="s">
        <v>3222</v>
      </c>
      <c r="AA674" s="227" t="s">
        <v>2993</v>
      </c>
      <c r="AB674" s="227" t="s">
        <v>2823</v>
      </c>
    </row>
    <row r="675" spans="1:28" x14ac:dyDescent="0.2">
      <c r="A675" s="227">
        <v>216389</v>
      </c>
      <c r="B675" s="227" t="s">
        <v>2025</v>
      </c>
      <c r="C675" s="227" t="s">
        <v>71</v>
      </c>
      <c r="D675" s="227" t="s">
        <v>2756</v>
      </c>
      <c r="E675" s="227" t="s">
        <v>356</v>
      </c>
      <c r="F675" s="228">
        <v>35251</v>
      </c>
      <c r="G675" s="227" t="s">
        <v>882</v>
      </c>
      <c r="H675" s="227" t="s">
        <v>357</v>
      </c>
      <c r="I675" s="227" t="s">
        <v>427</v>
      </c>
      <c r="J675" s="227" t="s">
        <v>335</v>
      </c>
      <c r="K675" s="227">
        <v>2014</v>
      </c>
      <c r="L675" s="227" t="s">
        <v>334</v>
      </c>
      <c r="T675" s="229"/>
      <c r="Y675" s="227" t="s">
        <v>4272</v>
      </c>
      <c r="Z675" s="227" t="s">
        <v>2868</v>
      </c>
      <c r="AA675" s="227" t="s">
        <v>4273</v>
      </c>
      <c r="AB675" s="227" t="s">
        <v>2823</v>
      </c>
    </row>
    <row r="676" spans="1:28" x14ac:dyDescent="0.2">
      <c r="A676" s="227">
        <v>215907</v>
      </c>
      <c r="B676" s="227" t="s">
        <v>2104</v>
      </c>
      <c r="C676" s="227" t="s">
        <v>2105</v>
      </c>
      <c r="D676" s="227" t="s">
        <v>2635</v>
      </c>
      <c r="E676" s="227" t="s">
        <v>356</v>
      </c>
      <c r="F676" s="228">
        <v>35256</v>
      </c>
      <c r="G676" s="227" t="s">
        <v>2636</v>
      </c>
      <c r="H676" s="227" t="s">
        <v>357</v>
      </c>
      <c r="I676" s="227" t="s">
        <v>427</v>
      </c>
      <c r="J676" s="227" t="s">
        <v>358</v>
      </c>
      <c r="K676" s="227">
        <v>2017</v>
      </c>
      <c r="L676" s="227" t="s">
        <v>334</v>
      </c>
      <c r="T676" s="229"/>
      <c r="Y676" s="227" t="s">
        <v>3975</v>
      </c>
      <c r="Z676" s="227" t="s">
        <v>3976</v>
      </c>
      <c r="AA676" s="227" t="s">
        <v>3977</v>
      </c>
      <c r="AB676" s="227" t="s">
        <v>2820</v>
      </c>
    </row>
    <row r="677" spans="1:28" x14ac:dyDescent="0.2">
      <c r="A677" s="227">
        <v>216350</v>
      </c>
      <c r="B677" s="227" t="s">
        <v>2044</v>
      </c>
      <c r="C677" s="227" t="s">
        <v>71</v>
      </c>
      <c r="D677" s="227" t="s">
        <v>2747</v>
      </c>
      <c r="E677" s="227" t="s">
        <v>356</v>
      </c>
      <c r="F677" s="228">
        <v>35256</v>
      </c>
      <c r="G677" s="227" t="s">
        <v>2748</v>
      </c>
      <c r="H677" s="227" t="s">
        <v>357</v>
      </c>
      <c r="I677" s="227" t="s">
        <v>427</v>
      </c>
      <c r="J677" s="227" t="s">
        <v>335</v>
      </c>
      <c r="K677" s="227">
        <v>2015</v>
      </c>
      <c r="L677" s="227" t="s">
        <v>341</v>
      </c>
      <c r="T677" s="229"/>
      <c r="Y677" s="227" t="s">
        <v>4245</v>
      </c>
      <c r="Z677" s="227" t="s">
        <v>3595</v>
      </c>
      <c r="AA677" s="227" t="s">
        <v>4246</v>
      </c>
      <c r="AB677" s="227" t="s">
        <v>3017</v>
      </c>
    </row>
    <row r="678" spans="1:28" x14ac:dyDescent="0.2">
      <c r="A678" s="227">
        <v>216407</v>
      </c>
      <c r="B678" s="227" t="s">
        <v>2026</v>
      </c>
      <c r="C678" s="227" t="s">
        <v>87</v>
      </c>
      <c r="D678" s="227" t="s">
        <v>2028</v>
      </c>
      <c r="E678" s="227" t="s">
        <v>355</v>
      </c>
      <c r="F678" s="228">
        <v>35257</v>
      </c>
      <c r="G678" s="227" t="s">
        <v>882</v>
      </c>
      <c r="H678" s="227" t="s">
        <v>357</v>
      </c>
      <c r="I678" s="227" t="s">
        <v>427</v>
      </c>
      <c r="J678" s="227" t="s">
        <v>335</v>
      </c>
      <c r="K678" s="227">
        <v>2014</v>
      </c>
      <c r="L678" s="227" t="s">
        <v>334</v>
      </c>
      <c r="T678" s="229"/>
      <c r="Y678" s="227" t="s">
        <v>4280</v>
      </c>
      <c r="Z678" s="227" t="s">
        <v>3154</v>
      </c>
      <c r="AA678" s="227" t="s">
        <v>4281</v>
      </c>
      <c r="AB678" s="227" t="s">
        <v>2838</v>
      </c>
    </row>
    <row r="679" spans="1:28" x14ac:dyDescent="0.2">
      <c r="A679" s="227">
        <v>215716</v>
      </c>
      <c r="B679" s="227" t="s">
        <v>2585</v>
      </c>
      <c r="C679" s="227" t="s">
        <v>62</v>
      </c>
      <c r="D679" s="227" t="s">
        <v>2165</v>
      </c>
      <c r="E679" s="227" t="s">
        <v>356</v>
      </c>
      <c r="F679" s="228">
        <v>35260</v>
      </c>
      <c r="G679" s="227" t="s">
        <v>882</v>
      </c>
      <c r="H679" s="227" t="s">
        <v>357</v>
      </c>
      <c r="I679" s="227" t="s">
        <v>427</v>
      </c>
      <c r="J679" s="227" t="s">
        <v>358</v>
      </c>
      <c r="K679" s="227">
        <v>2016</v>
      </c>
      <c r="L679" s="227" t="s">
        <v>336</v>
      </c>
      <c r="T679" s="229"/>
      <c r="Y679" s="227" t="s">
        <v>3863</v>
      </c>
      <c r="Z679" s="227" t="s">
        <v>3864</v>
      </c>
      <c r="AA679" s="227" t="s">
        <v>3089</v>
      </c>
      <c r="AB679" s="227" t="s">
        <v>2823</v>
      </c>
    </row>
    <row r="680" spans="1:28" x14ac:dyDescent="0.2">
      <c r="A680" s="227">
        <v>215542</v>
      </c>
      <c r="B680" s="227" t="s">
        <v>1579</v>
      </c>
      <c r="C680" s="227" t="s">
        <v>68</v>
      </c>
      <c r="D680" s="227" t="s">
        <v>306</v>
      </c>
      <c r="E680" s="227" t="s">
        <v>356</v>
      </c>
      <c r="F680" s="228">
        <v>35271</v>
      </c>
      <c r="G680" s="227" t="s">
        <v>334</v>
      </c>
      <c r="H680" s="227" t="s">
        <v>357</v>
      </c>
      <c r="I680" s="227" t="s">
        <v>427</v>
      </c>
      <c r="J680" s="227" t="s">
        <v>4402</v>
      </c>
      <c r="K680" s="227">
        <v>2013</v>
      </c>
      <c r="L680" s="227" t="s">
        <v>350</v>
      </c>
      <c r="T680" s="229"/>
      <c r="Y680" s="227" t="s">
        <v>3782</v>
      </c>
      <c r="Z680" s="227" t="s">
        <v>3783</v>
      </c>
      <c r="AA680" s="227" t="s">
        <v>3784</v>
      </c>
      <c r="AB680" s="227" t="s">
        <v>2849</v>
      </c>
    </row>
    <row r="681" spans="1:28" x14ac:dyDescent="0.2">
      <c r="A681" s="227">
        <v>215474</v>
      </c>
      <c r="B681" s="227" t="s">
        <v>1374</v>
      </c>
      <c r="C681" s="227" t="s">
        <v>90</v>
      </c>
      <c r="D681" s="227" t="s">
        <v>236</v>
      </c>
      <c r="E681" s="227" t="s">
        <v>356</v>
      </c>
      <c r="F681" s="228">
        <v>35282</v>
      </c>
      <c r="G681" s="227" t="s">
        <v>564</v>
      </c>
      <c r="H681" s="227" t="s">
        <v>357</v>
      </c>
      <c r="I681" s="227" t="s">
        <v>427</v>
      </c>
      <c r="Q681" s="227">
        <v>2000</v>
      </c>
      <c r="T681" s="229"/>
      <c r="V681" s="227" t="s">
        <v>679</v>
      </c>
      <c r="W681" s="227" t="s">
        <v>2809</v>
      </c>
    </row>
    <row r="682" spans="1:28" x14ac:dyDescent="0.2">
      <c r="A682" s="227">
        <v>214938</v>
      </c>
      <c r="B682" s="227" t="s">
        <v>2477</v>
      </c>
      <c r="C682" s="227" t="s">
        <v>160</v>
      </c>
      <c r="D682" s="227" t="s">
        <v>230</v>
      </c>
      <c r="E682" s="227" t="s">
        <v>356</v>
      </c>
      <c r="F682" s="228">
        <v>35283</v>
      </c>
      <c r="G682" s="227" t="s">
        <v>586</v>
      </c>
      <c r="H682" s="227" t="s">
        <v>357</v>
      </c>
      <c r="I682" s="227" t="s">
        <v>427</v>
      </c>
      <c r="J682" s="227" t="s">
        <v>335</v>
      </c>
      <c r="K682" s="227">
        <v>2014</v>
      </c>
      <c r="L682" s="227" t="s">
        <v>336</v>
      </c>
      <c r="T682" s="229"/>
      <c r="Y682" s="227" t="s">
        <v>3615</v>
      </c>
      <c r="Z682" s="227" t="s">
        <v>3616</v>
      </c>
      <c r="AA682" s="227" t="s">
        <v>3617</v>
      </c>
      <c r="AB682" s="227" t="s">
        <v>3618</v>
      </c>
    </row>
    <row r="683" spans="1:28" x14ac:dyDescent="0.2">
      <c r="A683" s="227">
        <v>212487</v>
      </c>
      <c r="B683" s="227" t="s">
        <v>753</v>
      </c>
      <c r="C683" s="227" t="s">
        <v>68</v>
      </c>
      <c r="D683" s="227" t="s">
        <v>2252</v>
      </c>
      <c r="E683" s="227" t="s">
        <v>356</v>
      </c>
      <c r="F683" s="228">
        <v>35285</v>
      </c>
      <c r="G683" s="227" t="s">
        <v>882</v>
      </c>
      <c r="H683" s="227" t="s">
        <v>357</v>
      </c>
      <c r="I683" s="227" t="s">
        <v>427</v>
      </c>
      <c r="J683" s="227" t="s">
        <v>358</v>
      </c>
      <c r="K683" s="227">
        <v>2015</v>
      </c>
      <c r="L683" s="227" t="s">
        <v>336</v>
      </c>
      <c r="T683" s="229"/>
      <c r="Y683" s="227" t="s">
        <v>3148</v>
      </c>
      <c r="Z683" s="227" t="s">
        <v>2922</v>
      </c>
      <c r="AA683" s="227" t="s">
        <v>2877</v>
      </c>
      <c r="AB683" s="227" t="s">
        <v>2849</v>
      </c>
    </row>
    <row r="684" spans="1:28" x14ac:dyDescent="0.2">
      <c r="A684" s="227">
        <v>211559</v>
      </c>
      <c r="B684" s="227" t="s">
        <v>1641</v>
      </c>
      <c r="C684" s="227" t="s">
        <v>159</v>
      </c>
      <c r="D684" s="227" t="s">
        <v>301</v>
      </c>
      <c r="E684" s="227" t="s">
        <v>355</v>
      </c>
      <c r="F684" s="228">
        <v>35304</v>
      </c>
      <c r="G684" s="227" t="s">
        <v>334</v>
      </c>
      <c r="H684" s="227" t="s">
        <v>357</v>
      </c>
      <c r="I684" s="227" t="s">
        <v>427</v>
      </c>
      <c r="J684" s="227" t="s">
        <v>358</v>
      </c>
      <c r="K684" s="227">
        <v>2015</v>
      </c>
      <c r="L684" s="227" t="s">
        <v>334</v>
      </c>
      <c r="T684" s="229"/>
      <c r="Y684" s="227" t="s">
        <v>3027</v>
      </c>
      <c r="Z684" s="227" t="s">
        <v>2924</v>
      </c>
      <c r="AA684" s="227" t="s">
        <v>2947</v>
      </c>
      <c r="AB684" s="227" t="s">
        <v>2823</v>
      </c>
    </row>
    <row r="685" spans="1:28" x14ac:dyDescent="0.2">
      <c r="A685" s="227">
        <v>213450</v>
      </c>
      <c r="B685" s="227" t="s">
        <v>2121</v>
      </c>
      <c r="C685" s="227" t="s">
        <v>119</v>
      </c>
      <c r="D685" s="227" t="s">
        <v>2332</v>
      </c>
      <c r="E685" s="227" t="s">
        <v>356</v>
      </c>
      <c r="F685" s="228">
        <v>35321</v>
      </c>
      <c r="G685" s="227" t="s">
        <v>924</v>
      </c>
      <c r="H685" s="227" t="s">
        <v>357</v>
      </c>
      <c r="I685" s="227" t="s">
        <v>427</v>
      </c>
      <c r="J685" s="227" t="s">
        <v>335</v>
      </c>
      <c r="K685" s="227">
        <v>2014</v>
      </c>
      <c r="L685" s="227" t="s">
        <v>336</v>
      </c>
      <c r="T685" s="229"/>
      <c r="Y685" s="227" t="s">
        <v>3306</v>
      </c>
      <c r="Z685" s="227" t="s">
        <v>3307</v>
      </c>
      <c r="AA685" s="227" t="s">
        <v>3308</v>
      </c>
      <c r="AB685" s="227" t="s">
        <v>2971</v>
      </c>
    </row>
    <row r="686" spans="1:28" x14ac:dyDescent="0.2">
      <c r="A686" s="227">
        <v>215900</v>
      </c>
      <c r="B686" s="227" t="s">
        <v>2103</v>
      </c>
      <c r="C686" s="227" t="s">
        <v>157</v>
      </c>
      <c r="D686" s="227" t="s">
        <v>2633</v>
      </c>
      <c r="E686" s="227" t="s">
        <v>356</v>
      </c>
      <c r="F686" s="228">
        <v>35324</v>
      </c>
      <c r="G686" s="227" t="s">
        <v>2176</v>
      </c>
      <c r="H686" s="227" t="s">
        <v>357</v>
      </c>
      <c r="I686" s="227" t="s">
        <v>427</v>
      </c>
      <c r="Q686" s="227">
        <v>2000</v>
      </c>
      <c r="T686" s="229"/>
      <c r="W686" s="227" t="s">
        <v>2809</v>
      </c>
    </row>
    <row r="687" spans="1:28" x14ac:dyDescent="0.2">
      <c r="A687" s="227">
        <v>215574</v>
      </c>
      <c r="B687" s="227" t="s">
        <v>1598</v>
      </c>
      <c r="C687" s="227" t="s">
        <v>68</v>
      </c>
      <c r="D687" s="227" t="s">
        <v>2560</v>
      </c>
      <c r="E687" s="227" t="s">
        <v>356</v>
      </c>
      <c r="F687" s="228">
        <v>35331</v>
      </c>
      <c r="G687" s="227" t="s">
        <v>2561</v>
      </c>
      <c r="H687" s="227" t="s">
        <v>357</v>
      </c>
      <c r="I687" s="227" t="s">
        <v>427</v>
      </c>
      <c r="J687" s="227" t="s">
        <v>335</v>
      </c>
      <c r="K687" s="227">
        <v>2014</v>
      </c>
      <c r="L687" s="227" t="s">
        <v>342</v>
      </c>
      <c r="T687" s="229"/>
      <c r="Y687" s="227" t="s">
        <v>3802</v>
      </c>
      <c r="Z687" s="227" t="s">
        <v>3803</v>
      </c>
      <c r="AA687" s="227" t="s">
        <v>3804</v>
      </c>
      <c r="AB687" s="227" t="s">
        <v>3734</v>
      </c>
    </row>
    <row r="688" spans="1:28" x14ac:dyDescent="0.2">
      <c r="A688" s="227">
        <v>214306</v>
      </c>
      <c r="B688" s="227" t="s">
        <v>1594</v>
      </c>
      <c r="C688" s="227" t="s">
        <v>103</v>
      </c>
      <c r="D688" s="227" t="s">
        <v>2413</v>
      </c>
      <c r="E688" s="227" t="s">
        <v>356</v>
      </c>
      <c r="F688" s="228">
        <v>35335</v>
      </c>
      <c r="G688" s="227" t="s">
        <v>882</v>
      </c>
      <c r="H688" s="227" t="s">
        <v>357</v>
      </c>
      <c r="I688" s="227" t="s">
        <v>427</v>
      </c>
      <c r="Q688" s="227">
        <v>2000</v>
      </c>
      <c r="T688" s="229"/>
      <c r="W688" s="227" t="s">
        <v>2809</v>
      </c>
    </row>
    <row r="689" spans="1:28" x14ac:dyDescent="0.2">
      <c r="A689" s="227">
        <v>213403</v>
      </c>
      <c r="B689" s="227" t="s">
        <v>1736</v>
      </c>
      <c r="C689" s="227" t="s">
        <v>416</v>
      </c>
      <c r="D689" s="227" t="s">
        <v>2330</v>
      </c>
      <c r="E689" s="227" t="s">
        <v>356</v>
      </c>
      <c r="F689" s="228">
        <v>35341</v>
      </c>
      <c r="G689" s="227" t="s">
        <v>882</v>
      </c>
      <c r="H689" s="227" t="s">
        <v>357</v>
      </c>
      <c r="I689" s="227" t="s">
        <v>427</v>
      </c>
      <c r="J689" s="227" t="s">
        <v>358</v>
      </c>
      <c r="K689" s="227">
        <v>2017</v>
      </c>
      <c r="L689" s="227" t="s">
        <v>336</v>
      </c>
      <c r="T689" s="229"/>
      <c r="Y689" s="227" t="s">
        <v>3299</v>
      </c>
      <c r="Z689" s="227" t="s">
        <v>3300</v>
      </c>
      <c r="AA689" s="227" t="s">
        <v>3301</v>
      </c>
      <c r="AB689" s="227" t="s">
        <v>2823</v>
      </c>
    </row>
    <row r="690" spans="1:28" x14ac:dyDescent="0.2">
      <c r="A690" s="227">
        <v>216182</v>
      </c>
      <c r="B690" s="227" t="s">
        <v>1626</v>
      </c>
      <c r="C690" s="227" t="s">
        <v>1627</v>
      </c>
      <c r="D690" s="227" t="s">
        <v>2136</v>
      </c>
      <c r="E690" s="227" t="s">
        <v>356</v>
      </c>
      <c r="F690" s="228">
        <v>35346</v>
      </c>
      <c r="G690" s="227" t="s">
        <v>341</v>
      </c>
      <c r="H690" s="227" t="s">
        <v>541</v>
      </c>
      <c r="I690" s="227" t="s">
        <v>427</v>
      </c>
      <c r="T690" s="229"/>
    </row>
    <row r="691" spans="1:28" x14ac:dyDescent="0.2">
      <c r="A691" s="227">
        <v>213283</v>
      </c>
      <c r="B691" s="227" t="s">
        <v>1676</v>
      </c>
      <c r="C691" s="227" t="s">
        <v>170</v>
      </c>
      <c r="D691" s="227" t="s">
        <v>2314</v>
      </c>
      <c r="E691" s="227" t="s">
        <v>356</v>
      </c>
      <c r="F691" s="228">
        <v>35348</v>
      </c>
      <c r="G691" s="227" t="s">
        <v>945</v>
      </c>
      <c r="H691" s="227" t="s">
        <v>357</v>
      </c>
      <c r="I691" s="227" t="s">
        <v>427</v>
      </c>
      <c r="Q691" s="227">
        <v>2000</v>
      </c>
      <c r="T691" s="229"/>
      <c r="W691" s="227" t="s">
        <v>2809</v>
      </c>
    </row>
    <row r="692" spans="1:28" x14ac:dyDescent="0.2">
      <c r="A692" s="227">
        <v>215494</v>
      </c>
      <c r="B692" s="227" t="s">
        <v>1603</v>
      </c>
      <c r="C692" s="227" t="s">
        <v>127</v>
      </c>
      <c r="D692" s="227" t="s">
        <v>2545</v>
      </c>
      <c r="E692" s="227" t="s">
        <v>356</v>
      </c>
      <c r="F692" s="228">
        <v>35367</v>
      </c>
      <c r="G692" s="227" t="s">
        <v>889</v>
      </c>
      <c r="H692" s="227" t="s">
        <v>364</v>
      </c>
      <c r="I692" s="227" t="s">
        <v>427</v>
      </c>
      <c r="J692" s="227" t="s">
        <v>358</v>
      </c>
      <c r="K692" s="227">
        <v>2014</v>
      </c>
      <c r="L692" s="227" t="s">
        <v>336</v>
      </c>
      <c r="T692" s="229"/>
      <c r="Y692" s="227" t="s">
        <v>3772</v>
      </c>
      <c r="Z692" s="227" t="s">
        <v>2938</v>
      </c>
      <c r="AA692" s="227" t="s">
        <v>3271</v>
      </c>
      <c r="AB692" s="227" t="s">
        <v>3773</v>
      </c>
    </row>
    <row r="693" spans="1:28" x14ac:dyDescent="0.2">
      <c r="A693" s="227">
        <v>215883</v>
      </c>
      <c r="B693" s="227" t="s">
        <v>1948</v>
      </c>
      <c r="C693" s="227" t="s">
        <v>138</v>
      </c>
      <c r="D693" s="227" t="s">
        <v>2625</v>
      </c>
      <c r="E693" s="227" t="s">
        <v>355</v>
      </c>
      <c r="F693" s="228">
        <v>35370</v>
      </c>
      <c r="G693" s="227" t="s">
        <v>1007</v>
      </c>
      <c r="H693" s="227" t="s">
        <v>357</v>
      </c>
      <c r="I693" s="227" t="s">
        <v>427</v>
      </c>
      <c r="J693" s="227" t="s">
        <v>335</v>
      </c>
      <c r="K693" s="227">
        <v>2014</v>
      </c>
      <c r="L693" s="227" t="s">
        <v>351</v>
      </c>
      <c r="T693" s="229"/>
      <c r="Y693" s="227" t="s">
        <v>3963</v>
      </c>
      <c r="Z693" s="227" t="s">
        <v>2890</v>
      </c>
      <c r="AA693" s="227" t="s">
        <v>3964</v>
      </c>
      <c r="AB693" s="227" t="s">
        <v>2820</v>
      </c>
    </row>
    <row r="694" spans="1:28" x14ac:dyDescent="0.2">
      <c r="A694" s="227">
        <v>216065</v>
      </c>
      <c r="B694" s="227" t="s">
        <v>1656</v>
      </c>
      <c r="C694" s="227" t="s">
        <v>2674</v>
      </c>
      <c r="D694" s="227" t="s">
        <v>1657</v>
      </c>
      <c r="E694" s="227" t="s">
        <v>355</v>
      </c>
      <c r="F694" s="228">
        <v>35404</v>
      </c>
      <c r="G694" s="227" t="s">
        <v>334</v>
      </c>
      <c r="H694" s="227" t="s">
        <v>357</v>
      </c>
      <c r="I694" s="227" t="s">
        <v>427</v>
      </c>
      <c r="J694" s="227" t="s">
        <v>335</v>
      </c>
      <c r="K694" s="227">
        <v>2014</v>
      </c>
      <c r="L694" s="227" t="s">
        <v>349</v>
      </c>
      <c r="T694" s="229"/>
      <c r="Y694" s="227" t="s">
        <v>4064</v>
      </c>
      <c r="Z694" s="227" t="s">
        <v>4065</v>
      </c>
      <c r="AA694" s="227" t="s">
        <v>4066</v>
      </c>
      <c r="AB694" s="227" t="s">
        <v>2823</v>
      </c>
    </row>
    <row r="695" spans="1:28" x14ac:dyDescent="0.2">
      <c r="A695" s="227">
        <v>216435</v>
      </c>
      <c r="B695" s="227" t="s">
        <v>2035</v>
      </c>
      <c r="C695" s="227" t="s">
        <v>850</v>
      </c>
      <c r="D695" s="227" t="s">
        <v>2766</v>
      </c>
      <c r="E695" s="227" t="s">
        <v>356</v>
      </c>
      <c r="F695" s="228">
        <v>35414</v>
      </c>
      <c r="G695" s="227" t="s">
        <v>2144</v>
      </c>
      <c r="H695" s="227" t="s">
        <v>357</v>
      </c>
      <c r="I695" s="227" t="s">
        <v>427</v>
      </c>
      <c r="J695" s="227" t="s">
        <v>358</v>
      </c>
      <c r="K695" s="227">
        <v>2015</v>
      </c>
      <c r="L695" s="227" t="s">
        <v>344</v>
      </c>
      <c r="T695" s="229"/>
      <c r="Y695" s="227" t="s">
        <v>4300</v>
      </c>
      <c r="Z695" s="227" t="s">
        <v>4301</v>
      </c>
      <c r="AA695" s="227" t="s">
        <v>4302</v>
      </c>
      <c r="AB695" s="227" t="s">
        <v>4303</v>
      </c>
    </row>
    <row r="696" spans="1:28" x14ac:dyDescent="0.2">
      <c r="A696" s="227">
        <v>213824</v>
      </c>
      <c r="B696" s="227" t="s">
        <v>1905</v>
      </c>
      <c r="C696" s="227" t="s">
        <v>168</v>
      </c>
      <c r="D696" s="227" t="s">
        <v>2212</v>
      </c>
      <c r="E696" s="227" t="s">
        <v>356</v>
      </c>
      <c r="F696" s="228">
        <v>35431</v>
      </c>
      <c r="G696" s="227" t="s">
        <v>995</v>
      </c>
      <c r="H696" s="227" t="s">
        <v>357</v>
      </c>
      <c r="I696" s="227" t="s">
        <v>427</v>
      </c>
      <c r="J696" s="227" t="s">
        <v>358</v>
      </c>
      <c r="K696" s="227">
        <v>2014</v>
      </c>
      <c r="L696" s="227" t="s">
        <v>336</v>
      </c>
      <c r="T696" s="229"/>
      <c r="Y696" s="227" t="s">
        <v>3394</v>
      </c>
      <c r="Z696" s="227" t="s">
        <v>3395</v>
      </c>
      <c r="AA696" s="227" t="s">
        <v>3396</v>
      </c>
      <c r="AB696" s="227" t="s">
        <v>3397</v>
      </c>
    </row>
    <row r="697" spans="1:28" x14ac:dyDescent="0.2">
      <c r="A697" s="227">
        <v>215763</v>
      </c>
      <c r="B697" s="227" t="s">
        <v>1906</v>
      </c>
      <c r="C697" s="227" t="s">
        <v>1874</v>
      </c>
      <c r="D697" s="227" t="s">
        <v>2598</v>
      </c>
      <c r="E697" s="227" t="s">
        <v>356</v>
      </c>
      <c r="F697" s="228">
        <v>35431</v>
      </c>
      <c r="G697" s="227" t="s">
        <v>894</v>
      </c>
      <c r="H697" s="227" t="s">
        <v>357</v>
      </c>
      <c r="I697" s="227" t="s">
        <v>427</v>
      </c>
      <c r="J697" s="227" t="s">
        <v>358</v>
      </c>
      <c r="K697" s="227">
        <v>2014</v>
      </c>
      <c r="L697" s="227" t="s">
        <v>336</v>
      </c>
      <c r="T697" s="229"/>
      <c r="Y697" s="227" t="s">
        <v>3896</v>
      </c>
      <c r="Z697" s="227" t="s">
        <v>3897</v>
      </c>
      <c r="AA697" s="227" t="s">
        <v>2897</v>
      </c>
      <c r="AB697" s="227" t="s">
        <v>2964</v>
      </c>
    </row>
    <row r="698" spans="1:28" x14ac:dyDescent="0.2">
      <c r="A698" s="227">
        <v>211986</v>
      </c>
      <c r="B698" s="227" t="s">
        <v>1879</v>
      </c>
      <c r="C698" s="227" t="s">
        <v>402</v>
      </c>
      <c r="D698" s="227" t="s">
        <v>2210</v>
      </c>
      <c r="E698" s="227" t="s">
        <v>356</v>
      </c>
      <c r="F698" s="228">
        <v>35431</v>
      </c>
      <c r="G698" s="227" t="s">
        <v>2211</v>
      </c>
      <c r="H698" s="227" t="s">
        <v>357</v>
      </c>
      <c r="I698" s="227" t="s">
        <v>427</v>
      </c>
      <c r="J698" s="227" t="s">
        <v>358</v>
      </c>
      <c r="K698" s="227">
        <v>2014</v>
      </c>
      <c r="L698" s="227" t="s">
        <v>334</v>
      </c>
      <c r="T698" s="229"/>
      <c r="Y698" s="227" t="s">
        <v>3076</v>
      </c>
      <c r="Z698" s="227" t="s">
        <v>3077</v>
      </c>
      <c r="AA698" s="227" t="s">
        <v>3078</v>
      </c>
      <c r="AB698" s="227" t="s">
        <v>3079</v>
      </c>
    </row>
    <row r="699" spans="1:28" x14ac:dyDescent="0.2">
      <c r="A699" s="227">
        <v>214898</v>
      </c>
      <c r="B699" s="227" t="s">
        <v>1610</v>
      </c>
      <c r="C699" s="227" t="s">
        <v>415</v>
      </c>
      <c r="D699" s="227" t="s">
        <v>2467</v>
      </c>
      <c r="E699" s="227" t="s">
        <v>356</v>
      </c>
      <c r="F699" s="228">
        <v>35431</v>
      </c>
      <c r="G699" s="227" t="s">
        <v>2468</v>
      </c>
      <c r="H699" s="227" t="s">
        <v>357</v>
      </c>
      <c r="I699" s="227" t="s">
        <v>427</v>
      </c>
      <c r="J699" s="227" t="s">
        <v>335</v>
      </c>
      <c r="K699" s="227">
        <v>2014</v>
      </c>
      <c r="L699" s="227" t="s">
        <v>351</v>
      </c>
      <c r="T699" s="229"/>
      <c r="Y699" s="227" t="s">
        <v>3596</v>
      </c>
      <c r="Z699" s="227" t="s">
        <v>3597</v>
      </c>
      <c r="AA699" s="227" t="s">
        <v>3429</v>
      </c>
      <c r="AB699" s="227" t="s">
        <v>3598</v>
      </c>
    </row>
    <row r="700" spans="1:28" x14ac:dyDescent="0.2">
      <c r="A700" s="227">
        <v>216176</v>
      </c>
      <c r="B700" s="227" t="s">
        <v>1632</v>
      </c>
      <c r="C700" s="227" t="s">
        <v>68</v>
      </c>
      <c r="D700" s="227" t="s">
        <v>2697</v>
      </c>
      <c r="E700" s="227" t="s">
        <v>356</v>
      </c>
      <c r="F700" s="228">
        <v>35431</v>
      </c>
      <c r="G700" s="227" t="s">
        <v>882</v>
      </c>
      <c r="H700" s="227" t="s">
        <v>357</v>
      </c>
      <c r="I700" s="227" t="s">
        <v>427</v>
      </c>
      <c r="J700" s="227" t="s">
        <v>358</v>
      </c>
      <c r="K700" s="227">
        <v>2015</v>
      </c>
      <c r="L700" s="227" t="s">
        <v>334</v>
      </c>
      <c r="T700" s="229"/>
      <c r="Y700" s="227" t="s">
        <v>4103</v>
      </c>
      <c r="Z700" s="227" t="s">
        <v>2844</v>
      </c>
      <c r="AA700" s="227" t="s">
        <v>4104</v>
      </c>
      <c r="AB700" s="227" t="s">
        <v>2823</v>
      </c>
    </row>
    <row r="701" spans="1:28" x14ac:dyDescent="0.2">
      <c r="A701" s="227">
        <v>216298</v>
      </c>
      <c r="B701" s="227" t="s">
        <v>2031</v>
      </c>
      <c r="C701" s="227" t="s">
        <v>746</v>
      </c>
      <c r="D701" s="227" t="s">
        <v>2735</v>
      </c>
      <c r="E701" s="227" t="s">
        <v>355</v>
      </c>
      <c r="F701" s="228">
        <v>35431</v>
      </c>
      <c r="G701" s="227" t="s">
        <v>956</v>
      </c>
      <c r="H701" s="227" t="s">
        <v>357</v>
      </c>
      <c r="I701" s="227" t="s">
        <v>427</v>
      </c>
      <c r="J701" s="227" t="s">
        <v>335</v>
      </c>
      <c r="K701" s="227">
        <v>2015</v>
      </c>
      <c r="L701" s="227" t="s">
        <v>336</v>
      </c>
      <c r="T701" s="229"/>
      <c r="Y701" s="227" t="s">
        <v>4198</v>
      </c>
      <c r="Z701" s="227" t="s">
        <v>4199</v>
      </c>
      <c r="AA701" s="227" t="s">
        <v>4200</v>
      </c>
      <c r="AB701" s="227" t="s">
        <v>4201</v>
      </c>
    </row>
    <row r="702" spans="1:28" x14ac:dyDescent="0.2">
      <c r="A702" s="227">
        <v>216007</v>
      </c>
      <c r="B702" s="227" t="s">
        <v>1655</v>
      </c>
      <c r="C702" s="227" t="s">
        <v>116</v>
      </c>
      <c r="D702" s="227" t="s">
        <v>2212</v>
      </c>
      <c r="E702" s="227" t="s">
        <v>355</v>
      </c>
      <c r="F702" s="228">
        <v>35431</v>
      </c>
      <c r="G702" s="227" t="s">
        <v>2656</v>
      </c>
      <c r="H702" s="227" t="s">
        <v>357</v>
      </c>
      <c r="I702" s="227" t="s">
        <v>427</v>
      </c>
      <c r="J702" s="227" t="s">
        <v>4402</v>
      </c>
      <c r="K702" s="227">
        <v>2015</v>
      </c>
      <c r="L702" s="227" t="s">
        <v>351</v>
      </c>
      <c r="T702" s="229"/>
      <c r="Y702" s="227" t="s">
        <v>4035</v>
      </c>
      <c r="Z702" s="227" t="s">
        <v>2961</v>
      </c>
      <c r="AA702" s="227" t="s">
        <v>4036</v>
      </c>
      <c r="AB702" s="227" t="s">
        <v>4037</v>
      </c>
    </row>
    <row r="703" spans="1:28" x14ac:dyDescent="0.2">
      <c r="A703" s="227">
        <v>216372</v>
      </c>
      <c r="B703" s="227" t="s">
        <v>2036</v>
      </c>
      <c r="C703" s="227" t="s">
        <v>70</v>
      </c>
      <c r="D703" s="227" t="s">
        <v>2754</v>
      </c>
      <c r="E703" s="227" t="s">
        <v>356</v>
      </c>
      <c r="F703" s="228">
        <v>35431</v>
      </c>
      <c r="G703" s="227" t="s">
        <v>946</v>
      </c>
      <c r="H703" s="227" t="s">
        <v>357</v>
      </c>
      <c r="I703" s="227" t="s">
        <v>427</v>
      </c>
      <c r="J703" s="227" t="s">
        <v>335</v>
      </c>
      <c r="K703" s="227">
        <v>2014</v>
      </c>
      <c r="L703" s="227" t="s">
        <v>346</v>
      </c>
      <c r="T703" s="229"/>
      <c r="Y703" s="227" t="s">
        <v>4265</v>
      </c>
      <c r="Z703" s="227" t="s">
        <v>3085</v>
      </c>
      <c r="AA703" s="227" t="s">
        <v>3351</v>
      </c>
      <c r="AB703" s="227" t="s">
        <v>2829</v>
      </c>
    </row>
    <row r="704" spans="1:28" x14ac:dyDescent="0.2">
      <c r="A704" s="227">
        <v>214153</v>
      </c>
      <c r="B704" s="227" t="s">
        <v>1044</v>
      </c>
      <c r="C704" s="227" t="s">
        <v>1045</v>
      </c>
      <c r="D704" s="227" t="s">
        <v>447</v>
      </c>
      <c r="E704" s="227" t="s">
        <v>356</v>
      </c>
      <c r="F704" s="228">
        <v>35431</v>
      </c>
      <c r="G704" s="227" t="s">
        <v>334</v>
      </c>
      <c r="H704" s="227" t="s">
        <v>657</v>
      </c>
      <c r="I704" s="227" t="s">
        <v>427</v>
      </c>
      <c r="Q704" s="227">
        <v>2000</v>
      </c>
      <c r="T704" s="229"/>
      <c r="U704" s="227" t="s">
        <v>679</v>
      </c>
      <c r="V704" s="227" t="s">
        <v>679</v>
      </c>
      <c r="W704" s="227" t="s">
        <v>2809</v>
      </c>
    </row>
    <row r="705" spans="1:28" x14ac:dyDescent="0.2">
      <c r="A705" s="227">
        <v>215570</v>
      </c>
      <c r="B705" s="227" t="s">
        <v>1407</v>
      </c>
      <c r="C705" s="227" t="s">
        <v>865</v>
      </c>
      <c r="D705" s="227" t="s">
        <v>417</v>
      </c>
      <c r="E705" s="227" t="s">
        <v>356</v>
      </c>
      <c r="F705" s="228">
        <v>35431</v>
      </c>
      <c r="G705" s="227" t="s">
        <v>334</v>
      </c>
      <c r="H705" s="227" t="s">
        <v>357</v>
      </c>
      <c r="I705" s="227" t="s">
        <v>427</v>
      </c>
      <c r="J705" s="227" t="s">
        <v>358</v>
      </c>
      <c r="K705" s="227">
        <v>2014</v>
      </c>
      <c r="L705" s="227" t="s">
        <v>334</v>
      </c>
      <c r="T705" s="229"/>
      <c r="Y705" s="227" t="s">
        <v>3795</v>
      </c>
      <c r="Z705" s="227" t="s">
        <v>3796</v>
      </c>
      <c r="AA705" s="227" t="s">
        <v>3150</v>
      </c>
      <c r="AB705" s="227" t="s">
        <v>2823</v>
      </c>
    </row>
    <row r="706" spans="1:28" x14ac:dyDescent="0.2">
      <c r="A706" s="227">
        <v>214140</v>
      </c>
      <c r="B706" s="227" t="s">
        <v>1591</v>
      </c>
      <c r="C706" s="227" t="s">
        <v>520</v>
      </c>
      <c r="D706" s="227" t="s">
        <v>460</v>
      </c>
      <c r="E706" s="227" t="s">
        <v>356</v>
      </c>
      <c r="F706" s="228">
        <v>35431</v>
      </c>
      <c r="G706" s="227" t="s">
        <v>334</v>
      </c>
      <c r="H706" s="227" t="s">
        <v>357</v>
      </c>
      <c r="I706" s="227" t="s">
        <v>427</v>
      </c>
      <c r="J706" s="227" t="s">
        <v>358</v>
      </c>
      <c r="K706" s="227">
        <v>2016</v>
      </c>
      <c r="L706" s="227" t="s">
        <v>334</v>
      </c>
      <c r="T706" s="229"/>
      <c r="Y706" s="227" t="s">
        <v>3444</v>
      </c>
      <c r="Z706" s="227" t="s">
        <v>3445</v>
      </c>
      <c r="AA706" s="227" t="s">
        <v>3446</v>
      </c>
      <c r="AB706" s="227" t="s">
        <v>2823</v>
      </c>
    </row>
    <row r="707" spans="1:28" x14ac:dyDescent="0.2">
      <c r="A707" s="227">
        <v>211351</v>
      </c>
      <c r="B707" s="227" t="s">
        <v>1405</v>
      </c>
      <c r="C707" s="227" t="s">
        <v>66</v>
      </c>
      <c r="D707" s="227" t="s">
        <v>1406</v>
      </c>
      <c r="E707" s="227" t="s">
        <v>356</v>
      </c>
      <c r="F707" s="228">
        <v>35431</v>
      </c>
      <c r="G707" s="227" t="s">
        <v>334</v>
      </c>
      <c r="H707" s="227" t="s">
        <v>357</v>
      </c>
      <c r="I707" s="227" t="s">
        <v>427</v>
      </c>
      <c r="Q707" s="227">
        <v>2000</v>
      </c>
      <c r="T707" s="229"/>
      <c r="V707" s="227" t="s">
        <v>679</v>
      </c>
      <c r="W707" s="227" t="s">
        <v>2809</v>
      </c>
    </row>
    <row r="708" spans="1:28" x14ac:dyDescent="0.2">
      <c r="A708" s="227">
        <v>213221</v>
      </c>
      <c r="B708" s="227" t="s">
        <v>1717</v>
      </c>
      <c r="C708" s="227" t="s">
        <v>136</v>
      </c>
      <c r="D708" s="227" t="s">
        <v>505</v>
      </c>
      <c r="E708" s="227" t="s">
        <v>356</v>
      </c>
      <c r="F708" s="228">
        <v>35431</v>
      </c>
      <c r="G708" s="227" t="s">
        <v>334</v>
      </c>
      <c r="H708" s="227" t="s">
        <v>357</v>
      </c>
      <c r="I708" s="227" t="s">
        <v>427</v>
      </c>
      <c r="Q708" s="227">
        <v>2000</v>
      </c>
      <c r="T708" s="229"/>
      <c r="W708" s="227" t="s">
        <v>2809</v>
      </c>
    </row>
    <row r="709" spans="1:28" x14ac:dyDescent="0.2">
      <c r="A709" s="227">
        <v>212438</v>
      </c>
      <c r="B709" s="227" t="s">
        <v>2053</v>
      </c>
      <c r="C709" s="227" t="s">
        <v>1229</v>
      </c>
      <c r="D709" s="227" t="s">
        <v>2243</v>
      </c>
      <c r="E709" s="227" t="s">
        <v>356</v>
      </c>
      <c r="F709" s="228">
        <v>35432</v>
      </c>
      <c r="G709" s="227" t="s">
        <v>2244</v>
      </c>
      <c r="H709" s="227" t="s">
        <v>357</v>
      </c>
      <c r="I709" s="227" t="s">
        <v>427</v>
      </c>
      <c r="J709" s="227" t="s">
        <v>358</v>
      </c>
      <c r="K709" s="227">
        <v>2016</v>
      </c>
      <c r="L709" s="227" t="s">
        <v>334</v>
      </c>
      <c r="T709" s="229"/>
      <c r="Y709" s="227" t="s">
        <v>3140</v>
      </c>
      <c r="Z709" s="227" t="s">
        <v>3141</v>
      </c>
      <c r="AA709" s="227" t="s">
        <v>2958</v>
      </c>
      <c r="AB709" s="227" t="s">
        <v>2872</v>
      </c>
    </row>
    <row r="710" spans="1:28" x14ac:dyDescent="0.2">
      <c r="A710" s="227">
        <v>212228</v>
      </c>
      <c r="B710" s="227" t="s">
        <v>1586</v>
      </c>
      <c r="C710" s="227" t="s">
        <v>68</v>
      </c>
      <c r="D710" s="227" t="s">
        <v>2224</v>
      </c>
      <c r="E710" s="227" t="s">
        <v>356</v>
      </c>
      <c r="F710" s="228">
        <v>35432</v>
      </c>
      <c r="G710" s="227" t="s">
        <v>882</v>
      </c>
      <c r="H710" s="227" t="s">
        <v>357</v>
      </c>
      <c r="I710" s="227" t="s">
        <v>427</v>
      </c>
      <c r="Q710" s="227">
        <v>2000</v>
      </c>
      <c r="T710" s="229"/>
      <c r="W710" s="227" t="s">
        <v>2809</v>
      </c>
    </row>
    <row r="711" spans="1:28" x14ac:dyDescent="0.2">
      <c r="A711" s="227">
        <v>216347</v>
      </c>
      <c r="B711" s="227" t="s">
        <v>2033</v>
      </c>
      <c r="C711" s="227" t="s">
        <v>452</v>
      </c>
      <c r="D711" s="227" t="s">
        <v>2746</v>
      </c>
      <c r="E711" s="227" t="s">
        <v>356</v>
      </c>
      <c r="F711" s="228">
        <v>35433</v>
      </c>
      <c r="G711" s="227" t="s">
        <v>974</v>
      </c>
      <c r="H711" s="227" t="s">
        <v>357</v>
      </c>
      <c r="I711" s="227" t="s">
        <v>427</v>
      </c>
      <c r="J711" s="227" t="s">
        <v>358</v>
      </c>
      <c r="K711" s="227">
        <v>2014</v>
      </c>
      <c r="L711" s="227" t="s">
        <v>343</v>
      </c>
      <c r="T711" s="229"/>
      <c r="Y711" s="227" t="s">
        <v>4241</v>
      </c>
      <c r="Z711" s="227" t="s">
        <v>4242</v>
      </c>
      <c r="AA711" s="227" t="s">
        <v>4243</v>
      </c>
      <c r="AB711" s="227" t="s">
        <v>4244</v>
      </c>
    </row>
    <row r="712" spans="1:28" x14ac:dyDescent="0.2">
      <c r="A712" s="227">
        <v>216518</v>
      </c>
      <c r="B712" s="227" t="s">
        <v>2029</v>
      </c>
      <c r="C712" s="227" t="s">
        <v>493</v>
      </c>
      <c r="D712" s="227" t="s">
        <v>2030</v>
      </c>
      <c r="E712" s="227" t="s">
        <v>356</v>
      </c>
      <c r="F712" s="228">
        <v>35434</v>
      </c>
      <c r="G712" s="227" t="s">
        <v>578</v>
      </c>
      <c r="H712" s="227" t="s">
        <v>357</v>
      </c>
      <c r="I712" s="227" t="s">
        <v>427</v>
      </c>
      <c r="J712" s="227" t="s">
        <v>335</v>
      </c>
      <c r="K712" s="227">
        <v>2014</v>
      </c>
      <c r="L712" s="227" t="s">
        <v>336</v>
      </c>
      <c r="T712" s="229"/>
      <c r="Y712" s="227" t="s">
        <v>4340</v>
      </c>
      <c r="Z712" s="227" t="s">
        <v>3083</v>
      </c>
      <c r="AA712" s="227" t="s">
        <v>4341</v>
      </c>
      <c r="AB712" s="227" t="s">
        <v>3434</v>
      </c>
    </row>
    <row r="713" spans="1:28" x14ac:dyDescent="0.2">
      <c r="A713" s="227">
        <v>214507</v>
      </c>
      <c r="B713" s="227" t="s">
        <v>1592</v>
      </c>
      <c r="C713" s="227" t="s">
        <v>109</v>
      </c>
      <c r="D713" s="227" t="s">
        <v>2432</v>
      </c>
      <c r="E713" s="227" t="s">
        <v>356</v>
      </c>
      <c r="F713" s="228">
        <v>35435</v>
      </c>
      <c r="G713" s="227" t="s">
        <v>882</v>
      </c>
      <c r="H713" s="227" t="s">
        <v>357</v>
      </c>
      <c r="I713" s="227" t="s">
        <v>427</v>
      </c>
      <c r="J713" s="227" t="s">
        <v>358</v>
      </c>
      <c r="K713" s="227">
        <v>2015</v>
      </c>
      <c r="L713" s="227" t="s">
        <v>334</v>
      </c>
      <c r="T713" s="229"/>
      <c r="Y713" s="227" t="s">
        <v>3510</v>
      </c>
      <c r="Z713" s="227" t="s">
        <v>3511</v>
      </c>
      <c r="AA713" s="227" t="s">
        <v>2935</v>
      </c>
      <c r="AB713" s="227" t="s">
        <v>2867</v>
      </c>
    </row>
    <row r="714" spans="1:28" x14ac:dyDescent="0.2">
      <c r="A714" s="227">
        <v>215798</v>
      </c>
      <c r="B714" s="227" t="s">
        <v>2609</v>
      </c>
      <c r="C714" s="227" t="s">
        <v>506</v>
      </c>
      <c r="D714" s="227" t="s">
        <v>2610</v>
      </c>
      <c r="E714" s="227" t="s">
        <v>356</v>
      </c>
      <c r="F714" s="228">
        <v>35435</v>
      </c>
      <c r="G714" s="227" t="s">
        <v>2142</v>
      </c>
      <c r="H714" s="227" t="s">
        <v>357</v>
      </c>
      <c r="I714" s="227" t="s">
        <v>427</v>
      </c>
      <c r="J714" s="227" t="s">
        <v>335</v>
      </c>
      <c r="K714" s="227">
        <v>2013</v>
      </c>
      <c r="L714" s="227" t="s">
        <v>343</v>
      </c>
      <c r="T714" s="229"/>
      <c r="Y714" s="227" t="s">
        <v>3919</v>
      </c>
      <c r="Z714" s="227" t="s">
        <v>3920</v>
      </c>
      <c r="AA714" s="227" t="s">
        <v>3752</v>
      </c>
      <c r="AB714" s="227" t="s">
        <v>3921</v>
      </c>
    </row>
    <row r="715" spans="1:28" x14ac:dyDescent="0.2">
      <c r="A715" s="227">
        <v>213309</v>
      </c>
      <c r="B715" s="227" t="s">
        <v>2317</v>
      </c>
      <c r="C715" s="227" t="s">
        <v>1638</v>
      </c>
      <c r="D715" s="227" t="s">
        <v>2318</v>
      </c>
      <c r="E715" s="227" t="s">
        <v>356</v>
      </c>
      <c r="F715" s="228">
        <v>35439</v>
      </c>
      <c r="G715" s="227" t="s">
        <v>910</v>
      </c>
      <c r="H715" s="227" t="s">
        <v>357</v>
      </c>
      <c r="I715" s="227" t="s">
        <v>427</v>
      </c>
      <c r="J715" s="227" t="s">
        <v>358</v>
      </c>
      <c r="K715" s="227">
        <v>2014</v>
      </c>
      <c r="L715" s="227" t="s">
        <v>342</v>
      </c>
      <c r="T715" s="229"/>
      <c r="Y715" s="227" t="s">
        <v>3273</v>
      </c>
      <c r="Z715" s="227" t="s">
        <v>3274</v>
      </c>
      <c r="AA715" s="227" t="s">
        <v>3122</v>
      </c>
      <c r="AB715" s="227" t="s">
        <v>2845</v>
      </c>
    </row>
    <row r="716" spans="1:28" x14ac:dyDescent="0.2">
      <c r="A716" s="227">
        <v>211574</v>
      </c>
      <c r="B716" s="227" t="s">
        <v>2182</v>
      </c>
      <c r="C716" s="227" t="s">
        <v>68</v>
      </c>
      <c r="D716" s="227" t="s">
        <v>235</v>
      </c>
      <c r="E716" s="227" t="s">
        <v>356</v>
      </c>
      <c r="F716" s="228">
        <v>35440</v>
      </c>
      <c r="G716" s="227" t="s">
        <v>344</v>
      </c>
      <c r="H716" s="227" t="s">
        <v>658</v>
      </c>
      <c r="I716" s="227" t="s">
        <v>427</v>
      </c>
      <c r="J716" s="227" t="s">
        <v>335</v>
      </c>
      <c r="K716" s="227">
        <v>2014</v>
      </c>
      <c r="L716" s="227" t="s">
        <v>334</v>
      </c>
      <c r="T716" s="229"/>
      <c r="Y716" s="227" t="s">
        <v>3032</v>
      </c>
      <c r="Z716" s="227" t="s">
        <v>2844</v>
      </c>
      <c r="AA716" s="227" t="s">
        <v>3033</v>
      </c>
      <c r="AB716" s="227" t="s">
        <v>2849</v>
      </c>
    </row>
    <row r="717" spans="1:28" x14ac:dyDescent="0.2">
      <c r="A717" s="227">
        <v>215343</v>
      </c>
      <c r="B717" s="227" t="s">
        <v>1813</v>
      </c>
      <c r="C717" s="227" t="s">
        <v>1814</v>
      </c>
      <c r="D717" s="227" t="s">
        <v>556</v>
      </c>
      <c r="E717" s="227" t="s">
        <v>356</v>
      </c>
      <c r="F717" s="228">
        <v>35443</v>
      </c>
      <c r="G717" s="227" t="s">
        <v>910</v>
      </c>
      <c r="H717" s="227" t="s">
        <v>357</v>
      </c>
      <c r="I717" s="227" t="s">
        <v>427</v>
      </c>
      <c r="J717" s="227" t="s">
        <v>358</v>
      </c>
      <c r="K717" s="227">
        <v>2015</v>
      </c>
      <c r="L717" s="227" t="s">
        <v>343</v>
      </c>
      <c r="T717" s="229"/>
      <c r="Y717" s="227" t="s">
        <v>3732</v>
      </c>
      <c r="Z717" s="227" t="s">
        <v>2844</v>
      </c>
      <c r="AA717" s="227" t="s">
        <v>3733</v>
      </c>
      <c r="AB717" s="227" t="s">
        <v>3734</v>
      </c>
    </row>
    <row r="718" spans="1:28" x14ac:dyDescent="0.2">
      <c r="A718" s="227">
        <v>213189</v>
      </c>
      <c r="B718" s="227" t="s">
        <v>2303</v>
      </c>
      <c r="C718" s="227" t="s">
        <v>92</v>
      </c>
      <c r="D718" s="227" t="s">
        <v>482</v>
      </c>
      <c r="E718" s="227" t="s">
        <v>356</v>
      </c>
      <c r="F718" s="228">
        <v>35443</v>
      </c>
      <c r="G718" s="227" t="s">
        <v>334</v>
      </c>
      <c r="H718" s="227" t="s">
        <v>357</v>
      </c>
      <c r="I718" s="227" t="s">
        <v>427</v>
      </c>
      <c r="J718" s="227" t="s">
        <v>358</v>
      </c>
      <c r="K718" s="227">
        <v>2014</v>
      </c>
      <c r="L718" s="227" t="s">
        <v>334</v>
      </c>
      <c r="T718" s="229"/>
      <c r="Y718" s="227" t="s">
        <v>3245</v>
      </c>
      <c r="Z718" s="227" t="s">
        <v>3246</v>
      </c>
      <c r="AA718" s="227" t="s">
        <v>3247</v>
      </c>
      <c r="AB718" s="227" t="s">
        <v>2867</v>
      </c>
    </row>
    <row r="719" spans="1:28" x14ac:dyDescent="0.2">
      <c r="A719" s="227">
        <v>215898</v>
      </c>
      <c r="B719" s="227" t="s">
        <v>1881</v>
      </c>
      <c r="C719" s="227" t="s">
        <v>62</v>
      </c>
      <c r="D719" s="227" t="s">
        <v>2632</v>
      </c>
      <c r="E719" s="227" t="s">
        <v>356</v>
      </c>
      <c r="F719" s="228">
        <v>35445</v>
      </c>
      <c r="G719" s="227" t="s">
        <v>881</v>
      </c>
      <c r="H719" s="227" t="s">
        <v>357</v>
      </c>
      <c r="I719" s="227" t="s">
        <v>427</v>
      </c>
      <c r="Q719" s="227">
        <v>2000</v>
      </c>
      <c r="T719" s="229"/>
    </row>
    <row r="720" spans="1:28" x14ac:dyDescent="0.2">
      <c r="A720" s="227">
        <v>215597</v>
      </c>
      <c r="B720" s="227" t="s">
        <v>2567</v>
      </c>
      <c r="C720" s="227" t="s">
        <v>94</v>
      </c>
      <c r="D720" s="227" t="s">
        <v>2568</v>
      </c>
      <c r="E720" s="227" t="s">
        <v>356</v>
      </c>
      <c r="F720" s="228">
        <v>35446</v>
      </c>
      <c r="G720" s="227" t="s">
        <v>901</v>
      </c>
      <c r="H720" s="227" t="s">
        <v>357</v>
      </c>
      <c r="I720" s="227" t="s">
        <v>427</v>
      </c>
      <c r="Q720" s="227">
        <v>2000</v>
      </c>
      <c r="T720" s="229"/>
      <c r="W720" s="227" t="s">
        <v>2809</v>
      </c>
    </row>
    <row r="721" spans="1:28" x14ac:dyDescent="0.2">
      <c r="A721" s="227">
        <v>216403</v>
      </c>
      <c r="B721" s="227" t="s">
        <v>2048</v>
      </c>
      <c r="C721" s="227" t="s">
        <v>752</v>
      </c>
      <c r="D721" s="227" t="s">
        <v>277</v>
      </c>
      <c r="E721" s="227" t="s">
        <v>355</v>
      </c>
      <c r="F721" s="228">
        <v>35447</v>
      </c>
      <c r="G721" s="227" t="s">
        <v>595</v>
      </c>
      <c r="H721" s="227" t="s">
        <v>357</v>
      </c>
      <c r="I721" s="227" t="s">
        <v>427</v>
      </c>
      <c r="J721" s="227" t="s">
        <v>335</v>
      </c>
      <c r="K721" s="227">
        <v>2015</v>
      </c>
      <c r="L721" s="227" t="s">
        <v>347</v>
      </c>
      <c r="T721" s="229"/>
      <c r="Y721" s="227" t="s">
        <v>4279</v>
      </c>
      <c r="Z721" s="227" t="s">
        <v>3776</v>
      </c>
      <c r="AA721" s="227" t="s">
        <v>2945</v>
      </c>
      <c r="AB721" s="227" t="s">
        <v>3658</v>
      </c>
    </row>
    <row r="722" spans="1:28" x14ac:dyDescent="0.2">
      <c r="A722" s="227">
        <v>215586</v>
      </c>
      <c r="B722" s="227" t="s">
        <v>1616</v>
      </c>
      <c r="C722" s="227" t="s">
        <v>106</v>
      </c>
      <c r="D722" s="227" t="s">
        <v>454</v>
      </c>
      <c r="E722" s="227" t="s">
        <v>356</v>
      </c>
      <c r="F722" s="228">
        <v>35453</v>
      </c>
      <c r="G722" s="227" t="s">
        <v>1617</v>
      </c>
      <c r="H722" s="227" t="s">
        <v>357</v>
      </c>
      <c r="I722" s="227" t="s">
        <v>427</v>
      </c>
      <c r="J722" s="227" t="s">
        <v>335</v>
      </c>
      <c r="K722" s="227">
        <v>2014</v>
      </c>
      <c r="L722" s="227" t="s">
        <v>349</v>
      </c>
      <c r="T722" s="229"/>
      <c r="Y722" s="227" t="s">
        <v>3805</v>
      </c>
      <c r="Z722" s="227" t="s">
        <v>2822</v>
      </c>
      <c r="AA722" s="227" t="s">
        <v>3258</v>
      </c>
      <c r="AB722" s="227" t="s">
        <v>2876</v>
      </c>
    </row>
    <row r="723" spans="1:28" x14ac:dyDescent="0.2">
      <c r="A723" s="227">
        <v>214881</v>
      </c>
      <c r="B723" s="227" t="s">
        <v>1817</v>
      </c>
      <c r="C723" s="227" t="s">
        <v>68</v>
      </c>
      <c r="D723" s="227" t="s">
        <v>2464</v>
      </c>
      <c r="E723" s="227" t="s">
        <v>356</v>
      </c>
      <c r="F723" s="228">
        <v>35455</v>
      </c>
      <c r="G723" s="227" t="s">
        <v>1007</v>
      </c>
      <c r="H723" s="227" t="s">
        <v>357</v>
      </c>
      <c r="I723" s="227" t="s">
        <v>427</v>
      </c>
      <c r="J723" s="227" t="s">
        <v>335</v>
      </c>
      <c r="K723" s="227">
        <v>2014</v>
      </c>
      <c r="L723" s="227" t="s">
        <v>351</v>
      </c>
      <c r="T723" s="229"/>
      <c r="Y723" s="227" t="s">
        <v>3584</v>
      </c>
      <c r="Z723" s="227" t="s">
        <v>2844</v>
      </c>
      <c r="AA723" s="227" t="s">
        <v>3585</v>
      </c>
      <c r="AB723" s="227" t="s">
        <v>3586</v>
      </c>
    </row>
    <row r="724" spans="1:28" x14ac:dyDescent="0.2">
      <c r="A724" s="227">
        <v>216253</v>
      </c>
      <c r="B724" s="227" t="s">
        <v>2721</v>
      </c>
      <c r="C724" s="227" t="s">
        <v>2032</v>
      </c>
      <c r="D724" s="227" t="s">
        <v>2722</v>
      </c>
      <c r="E724" s="227" t="s">
        <v>356</v>
      </c>
      <c r="F724" s="228">
        <v>35455</v>
      </c>
      <c r="G724" s="227" t="s">
        <v>2723</v>
      </c>
      <c r="H724" s="227" t="s">
        <v>357</v>
      </c>
      <c r="I724" s="227" t="s">
        <v>427</v>
      </c>
      <c r="J724" s="227" t="s">
        <v>335</v>
      </c>
      <c r="K724" s="227">
        <v>2014</v>
      </c>
      <c r="L724" s="227" t="s">
        <v>336</v>
      </c>
      <c r="T724" s="229"/>
      <c r="Y724" s="227" t="s">
        <v>4171</v>
      </c>
      <c r="Z724" s="227" t="s">
        <v>4172</v>
      </c>
      <c r="AA724" s="227" t="s">
        <v>3713</v>
      </c>
      <c r="AB724" s="227" t="s">
        <v>3084</v>
      </c>
    </row>
    <row r="725" spans="1:28" x14ac:dyDescent="0.2">
      <c r="A725" s="227">
        <v>215390</v>
      </c>
      <c r="B725" s="227" t="s">
        <v>1922</v>
      </c>
      <c r="C725" s="227" t="s">
        <v>128</v>
      </c>
      <c r="D725" s="227" t="s">
        <v>2529</v>
      </c>
      <c r="E725" s="227" t="s">
        <v>356</v>
      </c>
      <c r="F725" s="228">
        <v>35456</v>
      </c>
      <c r="G725" s="227" t="s">
        <v>2352</v>
      </c>
      <c r="H725" s="227" t="s">
        <v>357</v>
      </c>
      <c r="I725" s="227" t="s">
        <v>427</v>
      </c>
      <c r="J725" s="227" t="s">
        <v>358</v>
      </c>
      <c r="K725" s="227">
        <v>2015</v>
      </c>
      <c r="L725" s="227" t="s">
        <v>334</v>
      </c>
      <c r="T725" s="229"/>
      <c r="Y725" s="227" t="s">
        <v>3746</v>
      </c>
      <c r="Z725" s="227" t="s">
        <v>3747</v>
      </c>
      <c r="AA725" s="227" t="s">
        <v>3121</v>
      </c>
      <c r="AB725" s="227" t="s">
        <v>3748</v>
      </c>
    </row>
    <row r="726" spans="1:28" x14ac:dyDescent="0.2">
      <c r="A726" s="227">
        <v>216046</v>
      </c>
      <c r="B726" s="227" t="s">
        <v>2662</v>
      </c>
      <c r="C726" s="227" t="s">
        <v>64</v>
      </c>
      <c r="D726" s="227" t="s">
        <v>259</v>
      </c>
      <c r="E726" s="227" t="s">
        <v>356</v>
      </c>
      <c r="F726" s="228">
        <v>35458</v>
      </c>
      <c r="G726" s="227" t="s">
        <v>2663</v>
      </c>
      <c r="H726" s="227" t="s">
        <v>357</v>
      </c>
      <c r="I726" s="227" t="s">
        <v>427</v>
      </c>
      <c r="J726" s="227" t="s">
        <v>335</v>
      </c>
      <c r="K726" s="227">
        <v>2015</v>
      </c>
      <c r="L726" s="227" t="s">
        <v>336</v>
      </c>
      <c r="T726" s="229"/>
      <c r="Y726" s="227" t="s">
        <v>4051</v>
      </c>
      <c r="Z726" s="227" t="s">
        <v>2914</v>
      </c>
      <c r="AA726" s="227" t="s">
        <v>2896</v>
      </c>
      <c r="AB726" s="227" t="s">
        <v>2843</v>
      </c>
    </row>
    <row r="727" spans="1:28" x14ac:dyDescent="0.2">
      <c r="A727" s="227">
        <v>212568</v>
      </c>
      <c r="B727" s="227" t="s">
        <v>1258</v>
      </c>
      <c r="C727" s="227" t="s">
        <v>411</v>
      </c>
      <c r="D727" s="227" t="s">
        <v>284</v>
      </c>
      <c r="E727" s="227" t="s">
        <v>355</v>
      </c>
      <c r="F727" s="228">
        <v>35458</v>
      </c>
      <c r="G727" s="227" t="s">
        <v>599</v>
      </c>
      <c r="H727" s="227" t="s">
        <v>357</v>
      </c>
      <c r="I727" s="227" t="s">
        <v>427</v>
      </c>
      <c r="Q727" s="227">
        <v>2000</v>
      </c>
      <c r="T727" s="229"/>
      <c r="U727" s="227" t="s">
        <v>679</v>
      </c>
      <c r="V727" s="227" t="s">
        <v>679</v>
      </c>
      <c r="W727" s="227" t="s">
        <v>2809</v>
      </c>
    </row>
    <row r="728" spans="1:28" x14ac:dyDescent="0.2">
      <c r="A728" s="227">
        <v>212645</v>
      </c>
      <c r="B728" s="227" t="s">
        <v>1697</v>
      </c>
      <c r="C728" s="227" t="s">
        <v>469</v>
      </c>
      <c r="D728" s="227" t="s">
        <v>2264</v>
      </c>
      <c r="E728" s="227" t="s">
        <v>356</v>
      </c>
      <c r="F728" s="228">
        <v>35468</v>
      </c>
      <c r="G728" s="227" t="s">
        <v>884</v>
      </c>
      <c r="H728" s="227" t="s">
        <v>357</v>
      </c>
      <c r="I728" s="227" t="s">
        <v>427</v>
      </c>
      <c r="Q728" s="227">
        <v>2000</v>
      </c>
      <c r="T728" s="229"/>
    </row>
    <row r="729" spans="1:28" x14ac:dyDescent="0.2">
      <c r="A729" s="227">
        <v>215337</v>
      </c>
      <c r="B729" s="227" t="s">
        <v>1780</v>
      </c>
      <c r="C729" s="227" t="s">
        <v>1781</v>
      </c>
      <c r="D729" s="227" t="s">
        <v>2525</v>
      </c>
      <c r="E729" s="227" t="s">
        <v>356</v>
      </c>
      <c r="F729" s="228">
        <v>35469</v>
      </c>
      <c r="G729" s="227" t="s">
        <v>2144</v>
      </c>
      <c r="H729" s="227" t="s">
        <v>357</v>
      </c>
      <c r="I729" s="227" t="s">
        <v>427</v>
      </c>
      <c r="J729" s="227" t="s">
        <v>358</v>
      </c>
      <c r="K729" s="227">
        <v>2015</v>
      </c>
      <c r="L729" s="227" t="s">
        <v>334</v>
      </c>
      <c r="T729" s="229"/>
      <c r="Y729" s="227" t="s">
        <v>3728</v>
      </c>
      <c r="Z729" s="227" t="s">
        <v>3729</v>
      </c>
      <c r="AA729" s="227" t="s">
        <v>3730</v>
      </c>
      <c r="AB729" s="227" t="s">
        <v>2884</v>
      </c>
    </row>
    <row r="730" spans="1:28" x14ac:dyDescent="0.2">
      <c r="A730" s="227">
        <v>212420</v>
      </c>
      <c r="B730" s="227" t="s">
        <v>1414</v>
      </c>
      <c r="C730" s="227" t="s">
        <v>123</v>
      </c>
      <c r="D730" s="227" t="s">
        <v>1415</v>
      </c>
      <c r="E730" s="227" t="s">
        <v>356</v>
      </c>
      <c r="F730" s="228">
        <v>35471</v>
      </c>
      <c r="G730" s="227" t="s">
        <v>539</v>
      </c>
      <c r="H730" s="227" t="s">
        <v>357</v>
      </c>
      <c r="I730" s="227" t="s">
        <v>427</v>
      </c>
      <c r="J730" s="227" t="s">
        <v>358</v>
      </c>
      <c r="K730" s="227">
        <v>2016</v>
      </c>
      <c r="L730" s="227" t="s">
        <v>334</v>
      </c>
      <c r="T730" s="229"/>
      <c r="Y730" s="227" t="s">
        <v>3136</v>
      </c>
      <c r="Z730" s="227" t="s">
        <v>2992</v>
      </c>
      <c r="AA730" s="227" t="s">
        <v>3137</v>
      </c>
      <c r="AB730" s="227" t="s">
        <v>3138</v>
      </c>
    </row>
    <row r="731" spans="1:28" x14ac:dyDescent="0.2">
      <c r="A731" s="227">
        <v>215473</v>
      </c>
      <c r="B731" s="227" t="s">
        <v>1298</v>
      </c>
      <c r="C731" s="227" t="s">
        <v>116</v>
      </c>
      <c r="D731" s="227" t="s">
        <v>261</v>
      </c>
      <c r="E731" s="227" t="s">
        <v>355</v>
      </c>
      <c r="F731" s="228">
        <v>35472</v>
      </c>
      <c r="G731" s="227" t="s">
        <v>360</v>
      </c>
      <c r="H731" s="227" t="s">
        <v>357</v>
      </c>
      <c r="I731" s="227" t="s">
        <v>427</v>
      </c>
      <c r="Q731" s="227">
        <v>2000</v>
      </c>
      <c r="T731" s="229"/>
      <c r="U731" s="227" t="s">
        <v>679</v>
      </c>
      <c r="V731" s="227" t="s">
        <v>679</v>
      </c>
      <c r="W731" s="227" t="s">
        <v>2809</v>
      </c>
    </row>
    <row r="732" spans="1:28" x14ac:dyDescent="0.2">
      <c r="A732" s="227">
        <v>216089</v>
      </c>
      <c r="B732" s="227" t="s">
        <v>1649</v>
      </c>
      <c r="C732" s="227" t="s">
        <v>469</v>
      </c>
      <c r="D732" s="227" t="s">
        <v>2678</v>
      </c>
      <c r="E732" s="227" t="s">
        <v>355</v>
      </c>
      <c r="F732" s="228">
        <v>35475</v>
      </c>
      <c r="G732" s="227" t="s">
        <v>2368</v>
      </c>
      <c r="H732" s="227" t="s">
        <v>357</v>
      </c>
      <c r="I732" s="227" t="s">
        <v>427</v>
      </c>
      <c r="J732" s="227" t="s">
        <v>358</v>
      </c>
      <c r="K732" s="227">
        <v>2015</v>
      </c>
      <c r="L732" s="227" t="s">
        <v>336</v>
      </c>
      <c r="T732" s="229"/>
      <c r="Y732" s="227" t="s">
        <v>4070</v>
      </c>
      <c r="Z732" s="227" t="s">
        <v>3149</v>
      </c>
      <c r="AA732" s="227" t="s">
        <v>4033</v>
      </c>
      <c r="AB732" s="227" t="s">
        <v>2823</v>
      </c>
    </row>
    <row r="733" spans="1:28" x14ac:dyDescent="0.2">
      <c r="A733" s="227">
        <v>215791</v>
      </c>
      <c r="B733" s="227" t="s">
        <v>1637</v>
      </c>
      <c r="C733" s="227" t="s">
        <v>177</v>
      </c>
      <c r="D733" s="227" t="s">
        <v>2607</v>
      </c>
      <c r="E733" s="227" t="s">
        <v>356</v>
      </c>
      <c r="F733" s="228">
        <v>35481</v>
      </c>
      <c r="G733" s="227" t="s">
        <v>882</v>
      </c>
      <c r="H733" s="227" t="s">
        <v>357</v>
      </c>
      <c r="I733" s="227" t="s">
        <v>427</v>
      </c>
      <c r="J733" s="227" t="s">
        <v>358</v>
      </c>
      <c r="K733" s="227">
        <v>2015</v>
      </c>
      <c r="L733" s="227" t="s">
        <v>334</v>
      </c>
      <c r="T733" s="229"/>
      <c r="Y733" s="227" t="s">
        <v>3915</v>
      </c>
      <c r="Z733" s="227" t="s">
        <v>2956</v>
      </c>
      <c r="AA733" s="227" t="s">
        <v>3916</v>
      </c>
      <c r="AB733" s="227" t="s">
        <v>2823</v>
      </c>
    </row>
    <row r="734" spans="1:28" x14ac:dyDescent="0.2">
      <c r="A734" s="227">
        <v>214785</v>
      </c>
      <c r="B734" s="227" t="s">
        <v>2043</v>
      </c>
      <c r="C734" s="227" t="s">
        <v>126</v>
      </c>
      <c r="D734" s="227" t="s">
        <v>2457</v>
      </c>
      <c r="E734" s="227" t="s">
        <v>355</v>
      </c>
      <c r="F734" s="228">
        <v>35483</v>
      </c>
      <c r="G734" s="227" t="s">
        <v>915</v>
      </c>
      <c r="H734" s="227" t="s">
        <v>357</v>
      </c>
      <c r="I734" s="227" t="s">
        <v>427</v>
      </c>
      <c r="J734" s="227" t="s">
        <v>358</v>
      </c>
      <c r="K734" s="227">
        <v>2015</v>
      </c>
      <c r="L734" s="227" t="s">
        <v>334</v>
      </c>
      <c r="T734" s="229"/>
      <c r="Y734" s="227" t="s">
        <v>3558</v>
      </c>
      <c r="Z734" s="227" t="s">
        <v>2909</v>
      </c>
      <c r="AA734" s="227" t="s">
        <v>2930</v>
      </c>
      <c r="AB734" s="227" t="s">
        <v>3237</v>
      </c>
    </row>
    <row r="735" spans="1:28" x14ac:dyDescent="0.2">
      <c r="A735" s="227">
        <v>215419</v>
      </c>
      <c r="B735" s="227" t="s">
        <v>2537</v>
      </c>
      <c r="C735" s="227" t="s">
        <v>94</v>
      </c>
      <c r="D735" s="227" t="s">
        <v>390</v>
      </c>
      <c r="E735" s="227" t="s">
        <v>356</v>
      </c>
      <c r="F735" s="228">
        <v>35485</v>
      </c>
      <c r="G735" s="227" t="s">
        <v>564</v>
      </c>
      <c r="H735" s="227" t="s">
        <v>357</v>
      </c>
      <c r="I735" s="227" t="s">
        <v>427</v>
      </c>
      <c r="J735" s="227" t="s">
        <v>335</v>
      </c>
      <c r="K735" s="227">
        <v>2015</v>
      </c>
      <c r="L735" s="227" t="s">
        <v>344</v>
      </c>
      <c r="T735" s="229"/>
      <c r="Y735" s="227" t="s">
        <v>3756</v>
      </c>
      <c r="Z735" s="227" t="s">
        <v>3129</v>
      </c>
      <c r="AA735" s="227" t="s">
        <v>3757</v>
      </c>
      <c r="AB735" s="227" t="s">
        <v>2840</v>
      </c>
    </row>
    <row r="736" spans="1:28" x14ac:dyDescent="0.2">
      <c r="A736" s="227">
        <v>214937</v>
      </c>
      <c r="B736" s="227" t="s">
        <v>1484</v>
      </c>
      <c r="C736" s="227" t="s">
        <v>483</v>
      </c>
      <c r="D736" s="227" t="s">
        <v>1485</v>
      </c>
      <c r="E736" s="227" t="s">
        <v>355</v>
      </c>
      <c r="F736" s="228">
        <v>35512</v>
      </c>
      <c r="G736" s="227" t="s">
        <v>334</v>
      </c>
      <c r="H736" s="227" t="s">
        <v>357</v>
      </c>
      <c r="I736" s="227" t="s">
        <v>427</v>
      </c>
      <c r="Q736" s="227">
        <v>2000</v>
      </c>
      <c r="T736" s="229"/>
      <c r="V736" s="227" t="s">
        <v>679</v>
      </c>
      <c r="W736" s="227" t="s">
        <v>2809</v>
      </c>
    </row>
    <row r="737" spans="1:28" x14ac:dyDescent="0.2">
      <c r="A737" s="227">
        <v>215699</v>
      </c>
      <c r="B737" s="227" t="s">
        <v>2581</v>
      </c>
      <c r="C737" s="227" t="s">
        <v>66</v>
      </c>
      <c r="D737" s="227" t="s">
        <v>2582</v>
      </c>
      <c r="E737" s="227" t="s">
        <v>356</v>
      </c>
      <c r="F737" s="228">
        <v>35513</v>
      </c>
      <c r="G737" s="227" t="s">
        <v>882</v>
      </c>
      <c r="H737" s="227" t="s">
        <v>357</v>
      </c>
      <c r="I737" s="227" t="s">
        <v>427</v>
      </c>
      <c r="J737" s="227" t="s">
        <v>335</v>
      </c>
      <c r="K737" s="227">
        <v>2015</v>
      </c>
      <c r="L737" s="227" t="s">
        <v>336</v>
      </c>
      <c r="T737" s="229"/>
      <c r="Y737" s="227" t="s">
        <v>3853</v>
      </c>
      <c r="Z737" s="227" t="s">
        <v>3854</v>
      </c>
      <c r="AA737" s="227" t="s">
        <v>3855</v>
      </c>
      <c r="AB737" s="227" t="s">
        <v>2838</v>
      </c>
    </row>
    <row r="738" spans="1:28" x14ac:dyDescent="0.2">
      <c r="A738" s="227">
        <v>216106</v>
      </c>
      <c r="B738" s="227" t="s">
        <v>1877</v>
      </c>
      <c r="C738" s="227" t="s">
        <v>1878</v>
      </c>
      <c r="D738" s="227" t="s">
        <v>2684</v>
      </c>
      <c r="E738" s="227" t="s">
        <v>356</v>
      </c>
      <c r="F738" s="228">
        <v>35537</v>
      </c>
      <c r="G738" s="227" t="s">
        <v>2685</v>
      </c>
      <c r="H738" s="227" t="s">
        <v>357</v>
      </c>
      <c r="I738" s="227" t="s">
        <v>427</v>
      </c>
      <c r="T738" s="229"/>
    </row>
    <row r="739" spans="1:28" x14ac:dyDescent="0.2">
      <c r="A739" s="227">
        <v>213487</v>
      </c>
      <c r="B739" s="227" t="s">
        <v>1723</v>
      </c>
      <c r="C739" s="227" t="s">
        <v>87</v>
      </c>
      <c r="D739" s="227" t="s">
        <v>557</v>
      </c>
      <c r="E739" s="227" t="s">
        <v>356</v>
      </c>
      <c r="F739" s="228">
        <v>35537</v>
      </c>
      <c r="G739" s="227" t="s">
        <v>737</v>
      </c>
      <c r="H739" s="227" t="s">
        <v>357</v>
      </c>
      <c r="I739" s="227" t="s">
        <v>427</v>
      </c>
      <c r="Q739" s="227">
        <v>2000</v>
      </c>
      <c r="T739" s="229"/>
      <c r="W739" s="227" t="s">
        <v>2809</v>
      </c>
    </row>
    <row r="740" spans="1:28" x14ac:dyDescent="0.2">
      <c r="A740" s="227">
        <v>216396</v>
      </c>
      <c r="B740" s="227" t="s">
        <v>2045</v>
      </c>
      <c r="C740" s="227" t="s">
        <v>149</v>
      </c>
      <c r="D740" s="227" t="s">
        <v>2171</v>
      </c>
      <c r="E740" s="227" t="s">
        <v>356</v>
      </c>
      <c r="F740" s="228">
        <v>35540</v>
      </c>
      <c r="G740" s="227" t="s">
        <v>882</v>
      </c>
      <c r="H740" s="227" t="s">
        <v>357</v>
      </c>
      <c r="I740" s="227" t="s">
        <v>427</v>
      </c>
      <c r="J740" s="227" t="s">
        <v>335</v>
      </c>
      <c r="K740" s="227">
        <v>2015</v>
      </c>
      <c r="L740" s="227" t="s">
        <v>336</v>
      </c>
      <c r="T740" s="229"/>
      <c r="Y740" s="227" t="s">
        <v>4274</v>
      </c>
      <c r="Z740" s="227" t="s">
        <v>3195</v>
      </c>
      <c r="AA740" s="227" t="s">
        <v>2974</v>
      </c>
      <c r="AB740" s="227" t="s">
        <v>2823</v>
      </c>
    </row>
    <row r="741" spans="1:28" x14ac:dyDescent="0.2">
      <c r="A741" s="227">
        <v>214337</v>
      </c>
      <c r="B741" s="227" t="s">
        <v>1932</v>
      </c>
      <c r="C741" s="227" t="s">
        <v>68</v>
      </c>
      <c r="D741" s="227" t="s">
        <v>2419</v>
      </c>
      <c r="E741" s="227" t="s">
        <v>355</v>
      </c>
      <c r="F741" s="228">
        <v>35545</v>
      </c>
      <c r="G741" s="227" t="s">
        <v>2218</v>
      </c>
      <c r="H741" s="227" t="s">
        <v>357</v>
      </c>
      <c r="I741" s="227" t="s">
        <v>427</v>
      </c>
      <c r="J741" s="227" t="s">
        <v>335</v>
      </c>
      <c r="K741" s="227">
        <v>2017</v>
      </c>
      <c r="L741" s="227" t="s">
        <v>334</v>
      </c>
      <c r="T741" s="229"/>
      <c r="Y741" s="227" t="s">
        <v>3475</v>
      </c>
      <c r="Z741" s="227" t="s">
        <v>2824</v>
      </c>
      <c r="AA741" s="227" t="s">
        <v>3476</v>
      </c>
      <c r="AB741" s="227" t="s">
        <v>3477</v>
      </c>
    </row>
    <row r="742" spans="1:28" x14ac:dyDescent="0.2">
      <c r="A742" s="227">
        <v>215635</v>
      </c>
      <c r="B742" s="227" t="s">
        <v>1629</v>
      </c>
      <c r="C742" s="227" t="s">
        <v>130</v>
      </c>
      <c r="D742" s="227" t="s">
        <v>952</v>
      </c>
      <c r="E742" s="227" t="s">
        <v>356</v>
      </c>
      <c r="F742" s="228">
        <v>35545</v>
      </c>
      <c r="G742" s="227" t="s">
        <v>910</v>
      </c>
      <c r="H742" s="227" t="s">
        <v>357</v>
      </c>
      <c r="I742" s="227" t="s">
        <v>427</v>
      </c>
      <c r="T742" s="229"/>
    </row>
    <row r="743" spans="1:28" x14ac:dyDescent="0.2">
      <c r="A743" s="227">
        <v>214759</v>
      </c>
      <c r="B743" s="227" t="s">
        <v>1927</v>
      </c>
      <c r="C743" s="227" t="s">
        <v>104</v>
      </c>
      <c r="D743" s="227" t="s">
        <v>2455</v>
      </c>
      <c r="E743" s="227" t="s">
        <v>356</v>
      </c>
      <c r="F743" s="228">
        <v>35552</v>
      </c>
      <c r="G743" s="227" t="s">
        <v>882</v>
      </c>
      <c r="H743" s="227" t="s">
        <v>357</v>
      </c>
      <c r="I743" s="227" t="s">
        <v>427</v>
      </c>
      <c r="Q743" s="227">
        <v>2000</v>
      </c>
      <c r="T743" s="229"/>
      <c r="W743" s="227" t="s">
        <v>2809</v>
      </c>
    </row>
    <row r="744" spans="1:28" x14ac:dyDescent="0.2">
      <c r="A744" s="227">
        <v>215408</v>
      </c>
      <c r="B744" s="227" t="s">
        <v>2533</v>
      </c>
      <c r="C744" s="227" t="s">
        <v>2534</v>
      </c>
      <c r="D744" s="227" t="s">
        <v>2535</v>
      </c>
      <c r="E744" s="227" t="s">
        <v>356</v>
      </c>
      <c r="F744" s="228">
        <v>35564</v>
      </c>
      <c r="G744" s="227" t="s">
        <v>884</v>
      </c>
      <c r="H744" s="227" t="s">
        <v>357</v>
      </c>
      <c r="I744" s="227" t="s">
        <v>427</v>
      </c>
      <c r="J744" s="227" t="s">
        <v>335</v>
      </c>
      <c r="K744" s="227">
        <v>2014</v>
      </c>
      <c r="L744" s="227" t="s">
        <v>349</v>
      </c>
      <c r="T744" s="229"/>
      <c r="Y744" s="227" t="s">
        <v>3753</v>
      </c>
      <c r="Z744" s="227" t="s">
        <v>3754</v>
      </c>
      <c r="AA744" s="227" t="s">
        <v>3755</v>
      </c>
      <c r="AB744" s="227" t="s">
        <v>2854</v>
      </c>
    </row>
    <row r="745" spans="1:28" x14ac:dyDescent="0.2">
      <c r="A745" s="227">
        <v>215191</v>
      </c>
      <c r="B745" s="227" t="s">
        <v>1650</v>
      </c>
      <c r="C745" s="227" t="s">
        <v>89</v>
      </c>
      <c r="D745" s="227" t="s">
        <v>2510</v>
      </c>
      <c r="E745" s="227" t="s">
        <v>356</v>
      </c>
      <c r="F745" s="228">
        <v>35566</v>
      </c>
      <c r="G745" s="227" t="s">
        <v>926</v>
      </c>
      <c r="H745" s="227" t="s">
        <v>357</v>
      </c>
      <c r="I745" s="227" t="s">
        <v>427</v>
      </c>
      <c r="J745" s="227" t="s">
        <v>335</v>
      </c>
      <c r="K745" s="227">
        <v>2015</v>
      </c>
      <c r="L745" s="227" t="s">
        <v>343</v>
      </c>
      <c r="T745" s="229"/>
      <c r="Y745" s="227" t="s">
        <v>3685</v>
      </c>
      <c r="Z745" s="227" t="s">
        <v>3416</v>
      </c>
      <c r="AA745" s="227" t="s">
        <v>3033</v>
      </c>
      <c r="AB745" s="227" t="s">
        <v>2908</v>
      </c>
    </row>
    <row r="746" spans="1:28" x14ac:dyDescent="0.2">
      <c r="A746" s="227">
        <v>214545</v>
      </c>
      <c r="B746" s="227" t="s">
        <v>1613</v>
      </c>
      <c r="C746" s="227" t="s">
        <v>65</v>
      </c>
      <c r="D746" s="227" t="s">
        <v>2437</v>
      </c>
      <c r="E746" s="227" t="s">
        <v>356</v>
      </c>
      <c r="F746" s="228">
        <v>35570</v>
      </c>
      <c r="G746" s="227" t="s">
        <v>955</v>
      </c>
      <c r="H746" s="227" t="s">
        <v>357</v>
      </c>
      <c r="I746" s="227" t="s">
        <v>427</v>
      </c>
      <c r="J746" s="227" t="s">
        <v>358</v>
      </c>
      <c r="K746" s="227">
        <v>2014</v>
      </c>
      <c r="L746" s="227" t="s">
        <v>351</v>
      </c>
      <c r="T746" s="229"/>
      <c r="Y746" s="227" t="s">
        <v>3513</v>
      </c>
      <c r="Z746" s="227" t="s">
        <v>2871</v>
      </c>
      <c r="AA746" s="227" t="s">
        <v>3514</v>
      </c>
      <c r="AB746" s="227" t="s">
        <v>3239</v>
      </c>
    </row>
    <row r="747" spans="1:28" x14ac:dyDescent="0.2">
      <c r="A747" s="227">
        <v>214600</v>
      </c>
      <c r="B747" s="227" t="s">
        <v>1384</v>
      </c>
      <c r="C747" s="227" t="s">
        <v>87</v>
      </c>
      <c r="D747" s="227" t="s">
        <v>254</v>
      </c>
      <c r="E747" s="227" t="s">
        <v>356</v>
      </c>
      <c r="F747" s="228">
        <v>35572</v>
      </c>
      <c r="G747" s="227" t="s">
        <v>334</v>
      </c>
      <c r="H747" s="227" t="s">
        <v>357</v>
      </c>
      <c r="I747" s="227" t="s">
        <v>427</v>
      </c>
      <c r="Q747" s="227">
        <v>2000</v>
      </c>
      <c r="T747" s="229"/>
      <c r="V747" s="227" t="s">
        <v>679</v>
      </c>
      <c r="W747" s="227" t="s">
        <v>2809</v>
      </c>
    </row>
    <row r="748" spans="1:28" x14ac:dyDescent="0.2">
      <c r="A748" s="227">
        <v>212671</v>
      </c>
      <c r="B748" s="227" t="s">
        <v>1820</v>
      </c>
      <c r="C748" s="227" t="s">
        <v>128</v>
      </c>
      <c r="D748" s="227" t="s">
        <v>2265</v>
      </c>
      <c r="E748" s="227" t="s">
        <v>356</v>
      </c>
      <c r="F748" s="228">
        <v>35577</v>
      </c>
      <c r="G748" s="227" t="s">
        <v>2266</v>
      </c>
      <c r="H748" s="227" t="s">
        <v>357</v>
      </c>
      <c r="I748" s="227" t="s">
        <v>427</v>
      </c>
      <c r="J748" s="227" t="s">
        <v>358</v>
      </c>
      <c r="K748" s="227">
        <v>2016</v>
      </c>
      <c r="L748" s="227" t="s">
        <v>349</v>
      </c>
      <c r="T748" s="229"/>
      <c r="Y748" s="227" t="s">
        <v>3171</v>
      </c>
      <c r="Z748" s="227" t="s">
        <v>3172</v>
      </c>
      <c r="AA748" s="227" t="s">
        <v>3173</v>
      </c>
      <c r="AB748" s="227" t="s">
        <v>3174</v>
      </c>
    </row>
    <row r="749" spans="1:28" x14ac:dyDescent="0.2">
      <c r="A749" s="227">
        <v>213218</v>
      </c>
      <c r="B749" s="227" t="s">
        <v>2307</v>
      </c>
      <c r="C749" s="227" t="s">
        <v>68</v>
      </c>
      <c r="D749" s="227" t="s">
        <v>2308</v>
      </c>
      <c r="E749" s="227" t="s">
        <v>356</v>
      </c>
      <c r="F749" s="228">
        <v>35596</v>
      </c>
      <c r="G749" s="227" t="s">
        <v>961</v>
      </c>
      <c r="H749" s="227" t="s">
        <v>357</v>
      </c>
      <c r="I749" s="227" t="s">
        <v>427</v>
      </c>
      <c r="J749" s="227" t="s">
        <v>335</v>
      </c>
      <c r="K749" s="227">
        <v>2015</v>
      </c>
      <c r="L749" s="227" t="s">
        <v>334</v>
      </c>
      <c r="T749" s="229"/>
      <c r="Y749" s="227" t="s">
        <v>3252</v>
      </c>
      <c r="Z749" s="227" t="s">
        <v>2894</v>
      </c>
      <c r="AA749" s="227" t="s">
        <v>3071</v>
      </c>
      <c r="AB749" s="227" t="s">
        <v>3253</v>
      </c>
    </row>
    <row r="750" spans="1:28" x14ac:dyDescent="0.2">
      <c r="A750" s="227">
        <v>212106</v>
      </c>
      <c r="B750" s="227" t="s">
        <v>1287</v>
      </c>
      <c r="C750" s="227" t="s">
        <v>852</v>
      </c>
      <c r="D750" s="227" t="s">
        <v>247</v>
      </c>
      <c r="E750" s="227" t="s">
        <v>355</v>
      </c>
      <c r="F750" s="228">
        <v>35596</v>
      </c>
      <c r="G750" s="227" t="s">
        <v>334</v>
      </c>
      <c r="H750" s="227" t="s">
        <v>357</v>
      </c>
      <c r="I750" s="227" t="s">
        <v>427</v>
      </c>
      <c r="Q750" s="227">
        <v>2000</v>
      </c>
      <c r="T750" s="229"/>
      <c r="U750" s="227" t="s">
        <v>679</v>
      </c>
      <c r="V750" s="227" t="s">
        <v>679</v>
      </c>
      <c r="W750" s="227" t="s">
        <v>2809</v>
      </c>
    </row>
    <row r="751" spans="1:28" x14ac:dyDescent="0.2">
      <c r="A751" s="227">
        <v>215331</v>
      </c>
      <c r="B751" s="227" t="s">
        <v>1955</v>
      </c>
      <c r="C751" s="227" t="s">
        <v>68</v>
      </c>
      <c r="D751" s="227" t="s">
        <v>2524</v>
      </c>
      <c r="E751" s="227" t="s">
        <v>355</v>
      </c>
      <c r="F751" s="228">
        <v>35597</v>
      </c>
      <c r="G751" s="227" t="s">
        <v>882</v>
      </c>
      <c r="H751" s="227" t="s">
        <v>357</v>
      </c>
      <c r="I751" s="227" t="s">
        <v>427</v>
      </c>
      <c r="J751" s="227" t="s">
        <v>358</v>
      </c>
      <c r="K751" s="227">
        <v>2016</v>
      </c>
      <c r="L751" s="227" t="s">
        <v>334</v>
      </c>
      <c r="T751" s="229"/>
      <c r="Y751" s="227" t="s">
        <v>3727</v>
      </c>
      <c r="Z751" s="227" t="s">
        <v>2824</v>
      </c>
      <c r="AA751" s="227" t="s">
        <v>3240</v>
      </c>
      <c r="AB751" s="227" t="s">
        <v>2823</v>
      </c>
    </row>
    <row r="752" spans="1:28" x14ac:dyDescent="0.2">
      <c r="A752" s="227">
        <v>214257</v>
      </c>
      <c r="B752" s="227" t="s">
        <v>1288</v>
      </c>
      <c r="C752" s="227" t="s">
        <v>1289</v>
      </c>
      <c r="D752" s="227" t="s">
        <v>269</v>
      </c>
      <c r="E752" s="227" t="s">
        <v>355</v>
      </c>
      <c r="F752" s="228">
        <v>35606</v>
      </c>
      <c r="G752" s="227" t="s">
        <v>334</v>
      </c>
      <c r="H752" s="227" t="s">
        <v>357</v>
      </c>
      <c r="I752" s="227" t="s">
        <v>427</v>
      </c>
      <c r="Q752" s="227">
        <v>2000</v>
      </c>
      <c r="T752" s="229"/>
      <c r="U752" s="227" t="s">
        <v>679</v>
      </c>
      <c r="V752" s="227" t="s">
        <v>679</v>
      </c>
      <c r="W752" s="227" t="s">
        <v>2809</v>
      </c>
    </row>
    <row r="753" spans="1:28" x14ac:dyDescent="0.2">
      <c r="A753" s="227">
        <v>213150</v>
      </c>
      <c r="B753" s="227" t="s">
        <v>2124</v>
      </c>
      <c r="C753" s="227" t="s">
        <v>359</v>
      </c>
      <c r="D753" s="227" t="s">
        <v>2297</v>
      </c>
      <c r="E753" s="227" t="s">
        <v>355</v>
      </c>
      <c r="F753" s="228">
        <v>35607</v>
      </c>
      <c r="G753" s="227" t="s">
        <v>882</v>
      </c>
      <c r="H753" s="227" t="s">
        <v>357</v>
      </c>
      <c r="I753" s="227" t="s">
        <v>427</v>
      </c>
      <c r="T753" s="229"/>
    </row>
    <row r="754" spans="1:28" x14ac:dyDescent="0.2">
      <c r="A754" s="227">
        <v>214332</v>
      </c>
      <c r="B754" s="227" t="s">
        <v>1848</v>
      </c>
      <c r="C754" s="227" t="s">
        <v>106</v>
      </c>
      <c r="D754" s="227" t="s">
        <v>2418</v>
      </c>
      <c r="E754" s="227" t="s">
        <v>356</v>
      </c>
      <c r="F754" s="228">
        <v>35610</v>
      </c>
      <c r="G754" s="227" t="s">
        <v>889</v>
      </c>
      <c r="H754" s="227" t="s">
        <v>364</v>
      </c>
      <c r="I754" s="227" t="s">
        <v>427</v>
      </c>
      <c r="Q754" s="227">
        <v>2000</v>
      </c>
      <c r="T754" s="229"/>
      <c r="W754" s="227" t="s">
        <v>2809</v>
      </c>
    </row>
    <row r="755" spans="1:28" x14ac:dyDescent="0.2">
      <c r="A755" s="227">
        <v>215563</v>
      </c>
      <c r="B755" s="227" t="s">
        <v>2122</v>
      </c>
      <c r="C755" s="227" t="s">
        <v>66</v>
      </c>
      <c r="D755" s="227" t="s">
        <v>2556</v>
      </c>
      <c r="E755" s="227" t="s">
        <v>356</v>
      </c>
      <c r="F755" s="228">
        <v>35621</v>
      </c>
      <c r="G755" s="227" t="s">
        <v>924</v>
      </c>
      <c r="H755" s="227" t="s">
        <v>357</v>
      </c>
      <c r="I755" s="227" t="s">
        <v>427</v>
      </c>
      <c r="J755" s="227" t="s">
        <v>335</v>
      </c>
      <c r="K755" s="227">
        <v>2016</v>
      </c>
      <c r="L755" s="227" t="s">
        <v>336</v>
      </c>
      <c r="T755" s="229"/>
      <c r="Y755" s="227" t="s">
        <v>3791</v>
      </c>
      <c r="Z755" s="227" t="s">
        <v>3792</v>
      </c>
      <c r="AA755" s="227" t="s">
        <v>3793</v>
      </c>
      <c r="AB755" s="227" t="s">
        <v>3794</v>
      </c>
    </row>
    <row r="756" spans="1:28" x14ac:dyDescent="0.2">
      <c r="A756" s="227">
        <v>214896</v>
      </c>
      <c r="B756" s="227" t="s">
        <v>1788</v>
      </c>
      <c r="C756" s="227" t="s">
        <v>106</v>
      </c>
      <c r="D756" s="227" t="s">
        <v>504</v>
      </c>
      <c r="E756" s="227" t="s">
        <v>356</v>
      </c>
      <c r="F756" s="228">
        <v>35629</v>
      </c>
      <c r="G756" s="227" t="s">
        <v>334</v>
      </c>
      <c r="H756" s="227" t="s">
        <v>357</v>
      </c>
      <c r="I756" s="227" t="s">
        <v>427</v>
      </c>
      <c r="J756" s="227" t="s">
        <v>358</v>
      </c>
      <c r="K756" s="227">
        <v>2015</v>
      </c>
      <c r="L756" s="227" t="s">
        <v>334</v>
      </c>
      <c r="T756" s="229"/>
      <c r="Y756" s="227" t="s">
        <v>3594</v>
      </c>
      <c r="Z756" s="227" t="s">
        <v>2822</v>
      </c>
      <c r="AA756" s="227" t="s">
        <v>3417</v>
      </c>
      <c r="AB756" s="227" t="s">
        <v>2820</v>
      </c>
    </row>
    <row r="757" spans="1:28" x14ac:dyDescent="0.2">
      <c r="A757" s="227">
        <v>216071</v>
      </c>
      <c r="B757" s="227" t="s">
        <v>2675</v>
      </c>
      <c r="C757" s="227" t="s">
        <v>104</v>
      </c>
      <c r="D757" s="227" t="s">
        <v>2676</v>
      </c>
      <c r="E757" s="227" t="s">
        <v>355</v>
      </c>
      <c r="F757" s="228">
        <v>35632</v>
      </c>
      <c r="G757" s="227" t="s">
        <v>334</v>
      </c>
      <c r="H757" s="227" t="s">
        <v>364</v>
      </c>
      <c r="I757" s="227" t="s">
        <v>427</v>
      </c>
      <c r="T757" s="229"/>
    </row>
    <row r="758" spans="1:28" x14ac:dyDescent="0.2">
      <c r="A758" s="227">
        <v>213514</v>
      </c>
      <c r="B758" s="227" t="s">
        <v>1684</v>
      </c>
      <c r="C758" s="227" t="s">
        <v>106</v>
      </c>
      <c r="D758" s="227" t="s">
        <v>390</v>
      </c>
      <c r="E758" s="227" t="s">
        <v>356</v>
      </c>
      <c r="F758" s="228">
        <v>35638</v>
      </c>
      <c r="G758" s="227" t="s">
        <v>2135</v>
      </c>
      <c r="H758" s="227" t="s">
        <v>357</v>
      </c>
      <c r="I758" s="227" t="s">
        <v>427</v>
      </c>
      <c r="J758" s="227" t="s">
        <v>358</v>
      </c>
      <c r="K758" s="227">
        <v>2016</v>
      </c>
      <c r="L758" s="227" t="s">
        <v>336</v>
      </c>
      <c r="T758" s="229"/>
      <c r="Y758" s="227" t="s">
        <v>3327</v>
      </c>
      <c r="Z758" s="227" t="s">
        <v>2860</v>
      </c>
      <c r="AA758" s="227" t="s">
        <v>3328</v>
      </c>
      <c r="AB758" s="227" t="s">
        <v>3329</v>
      </c>
    </row>
    <row r="759" spans="1:28" x14ac:dyDescent="0.2">
      <c r="A759" s="227">
        <v>216178</v>
      </c>
      <c r="B759" s="227" t="s">
        <v>1387</v>
      </c>
      <c r="C759" s="227" t="s">
        <v>508</v>
      </c>
      <c r="D759" s="227" t="s">
        <v>509</v>
      </c>
      <c r="E759" s="227" t="s">
        <v>356</v>
      </c>
      <c r="F759" s="228">
        <v>35640</v>
      </c>
      <c r="G759" s="227" t="s">
        <v>555</v>
      </c>
      <c r="H759" s="227" t="s">
        <v>357</v>
      </c>
      <c r="I759" s="227" t="s">
        <v>427</v>
      </c>
      <c r="Q759" s="227">
        <v>2000</v>
      </c>
      <c r="T759" s="229"/>
      <c r="V759" s="227" t="s">
        <v>679</v>
      </c>
      <c r="W759" s="227" t="s">
        <v>2809</v>
      </c>
    </row>
    <row r="760" spans="1:28" x14ac:dyDescent="0.2">
      <c r="A760" s="227">
        <v>215184</v>
      </c>
      <c r="B760" s="227" t="s">
        <v>1385</v>
      </c>
      <c r="C760" s="227" t="s">
        <v>182</v>
      </c>
      <c r="D760" s="227" t="s">
        <v>764</v>
      </c>
      <c r="E760" s="227" t="s">
        <v>356</v>
      </c>
      <c r="F760" s="228">
        <v>35643</v>
      </c>
      <c r="G760" s="227" t="s">
        <v>594</v>
      </c>
      <c r="H760" s="227" t="s">
        <v>357</v>
      </c>
      <c r="I760" s="227" t="s">
        <v>427</v>
      </c>
      <c r="J760" s="227" t="s">
        <v>335</v>
      </c>
      <c r="K760" s="227">
        <v>2015</v>
      </c>
      <c r="L760" s="227" t="s">
        <v>334</v>
      </c>
      <c r="T760" s="229"/>
      <c r="Y760" s="227" t="s">
        <v>3679</v>
      </c>
      <c r="Z760" s="227" t="s">
        <v>2965</v>
      </c>
      <c r="AA760" s="227" t="s">
        <v>3680</v>
      </c>
      <c r="AB760" s="227" t="s">
        <v>3681</v>
      </c>
    </row>
    <row r="761" spans="1:28" x14ac:dyDescent="0.2">
      <c r="A761" s="227">
        <v>215316</v>
      </c>
      <c r="B761" s="227" t="s">
        <v>1658</v>
      </c>
      <c r="C761" s="227" t="s">
        <v>1659</v>
      </c>
      <c r="D761" s="227" t="s">
        <v>1660</v>
      </c>
      <c r="E761" s="227" t="s">
        <v>356</v>
      </c>
      <c r="F761" s="228">
        <v>35646</v>
      </c>
      <c r="G761" s="227" t="s">
        <v>606</v>
      </c>
      <c r="H761" s="227" t="s">
        <v>357</v>
      </c>
      <c r="I761" s="227" t="s">
        <v>427</v>
      </c>
      <c r="T761" s="229"/>
    </row>
    <row r="762" spans="1:28" x14ac:dyDescent="0.2">
      <c r="A762" s="227">
        <v>215410</v>
      </c>
      <c r="B762" s="227" t="s">
        <v>1046</v>
      </c>
      <c r="C762" s="227" t="s">
        <v>486</v>
      </c>
      <c r="D762" s="227" t="s">
        <v>257</v>
      </c>
      <c r="E762" s="227" t="s">
        <v>355</v>
      </c>
      <c r="F762" s="228">
        <v>35651</v>
      </c>
      <c r="G762" s="227" t="s">
        <v>349</v>
      </c>
      <c r="H762" s="227" t="s">
        <v>365</v>
      </c>
      <c r="I762" s="227" t="s">
        <v>427</v>
      </c>
      <c r="Q762" s="227">
        <v>2000</v>
      </c>
      <c r="T762" s="229"/>
      <c r="U762" s="227" t="s">
        <v>679</v>
      </c>
      <c r="V762" s="227" t="s">
        <v>679</v>
      </c>
      <c r="W762" s="227" t="s">
        <v>2809</v>
      </c>
    </row>
    <row r="763" spans="1:28" x14ac:dyDescent="0.2">
      <c r="A763" s="227">
        <v>216436</v>
      </c>
      <c r="B763" s="227" t="s">
        <v>2038</v>
      </c>
      <c r="C763" s="227" t="s">
        <v>520</v>
      </c>
      <c r="D763" s="227" t="s">
        <v>2767</v>
      </c>
      <c r="E763" s="227" t="s">
        <v>356</v>
      </c>
      <c r="F763" s="228">
        <v>35655</v>
      </c>
      <c r="G763" s="227" t="s">
        <v>882</v>
      </c>
      <c r="H763" s="227" t="s">
        <v>357</v>
      </c>
      <c r="I763" s="227" t="s">
        <v>427</v>
      </c>
      <c r="T763" s="229"/>
    </row>
    <row r="764" spans="1:28" x14ac:dyDescent="0.2">
      <c r="A764" s="227">
        <v>215133</v>
      </c>
      <c r="B764" s="227" t="s">
        <v>1669</v>
      </c>
      <c r="C764" s="227" t="s">
        <v>395</v>
      </c>
      <c r="D764" s="227" t="s">
        <v>1670</v>
      </c>
      <c r="E764" s="227" t="s">
        <v>356</v>
      </c>
      <c r="F764" s="228">
        <v>35662</v>
      </c>
      <c r="G764" s="227" t="s">
        <v>334</v>
      </c>
      <c r="H764" s="227" t="s">
        <v>357</v>
      </c>
      <c r="I764" s="227" t="s">
        <v>427</v>
      </c>
      <c r="Q764" s="227">
        <v>2000</v>
      </c>
      <c r="T764" s="229"/>
    </row>
    <row r="765" spans="1:28" x14ac:dyDescent="0.2">
      <c r="A765" s="227">
        <v>214711</v>
      </c>
      <c r="B765" s="227" t="s">
        <v>2451</v>
      </c>
      <c r="C765" s="227" t="s">
        <v>121</v>
      </c>
      <c r="D765" s="227" t="s">
        <v>228</v>
      </c>
      <c r="E765" s="227" t="s">
        <v>356</v>
      </c>
      <c r="F765" s="228">
        <v>35667</v>
      </c>
      <c r="G765" s="227" t="s">
        <v>567</v>
      </c>
      <c r="H765" s="227" t="s">
        <v>364</v>
      </c>
      <c r="I765" s="227" t="s">
        <v>427</v>
      </c>
      <c r="Q765" s="227">
        <v>2000</v>
      </c>
      <c r="T765" s="229"/>
      <c r="W765" s="227" t="s">
        <v>2809</v>
      </c>
    </row>
    <row r="766" spans="1:28" x14ac:dyDescent="0.2">
      <c r="A766" s="227">
        <v>213553</v>
      </c>
      <c r="B766" s="227" t="s">
        <v>1634</v>
      </c>
      <c r="C766" s="227" t="s">
        <v>1635</v>
      </c>
      <c r="D766" s="227" t="s">
        <v>2345</v>
      </c>
      <c r="E766" s="227" t="s">
        <v>356</v>
      </c>
      <c r="F766" s="228">
        <v>35670</v>
      </c>
      <c r="G766" s="227" t="s">
        <v>882</v>
      </c>
      <c r="H766" s="227" t="s">
        <v>357</v>
      </c>
      <c r="I766" s="227" t="s">
        <v>427</v>
      </c>
      <c r="J766" s="227" t="s">
        <v>358</v>
      </c>
      <c r="K766" s="227">
        <v>2015</v>
      </c>
      <c r="L766" s="227" t="s">
        <v>334</v>
      </c>
      <c r="T766" s="229"/>
      <c r="Y766" s="227" t="s">
        <v>3339</v>
      </c>
      <c r="Z766" s="227" t="s">
        <v>3340</v>
      </c>
      <c r="AA766" s="227" t="s">
        <v>3341</v>
      </c>
      <c r="AB766" s="227" t="s">
        <v>2867</v>
      </c>
    </row>
    <row r="767" spans="1:28" x14ac:dyDescent="0.2">
      <c r="A767" s="227">
        <v>216416</v>
      </c>
      <c r="B767" s="227" t="s">
        <v>2760</v>
      </c>
      <c r="C767" s="227" t="s">
        <v>1509</v>
      </c>
      <c r="D767" s="227" t="s">
        <v>270</v>
      </c>
      <c r="E767" s="227" t="s">
        <v>355</v>
      </c>
      <c r="F767" s="228">
        <v>35673</v>
      </c>
      <c r="G767" s="227" t="s">
        <v>334</v>
      </c>
      <c r="H767" s="227" t="s">
        <v>357</v>
      </c>
      <c r="I767" s="227" t="s">
        <v>427</v>
      </c>
      <c r="J767" s="227" t="s">
        <v>358</v>
      </c>
      <c r="K767" s="227">
        <v>2015</v>
      </c>
      <c r="L767" s="227" t="s">
        <v>334</v>
      </c>
      <c r="T767" s="229"/>
      <c r="Y767" s="227" t="s">
        <v>4285</v>
      </c>
      <c r="Z767" s="227" t="s">
        <v>4286</v>
      </c>
      <c r="AA767" s="227" t="s">
        <v>3367</v>
      </c>
      <c r="AB767" s="227" t="s">
        <v>2867</v>
      </c>
    </row>
    <row r="768" spans="1:28" x14ac:dyDescent="0.2">
      <c r="A768" s="227">
        <v>216557</v>
      </c>
      <c r="B768" s="227" t="s">
        <v>2050</v>
      </c>
      <c r="C768" s="227" t="s">
        <v>1852</v>
      </c>
      <c r="D768" s="227" t="s">
        <v>2799</v>
      </c>
      <c r="E768" s="227" t="s">
        <v>356</v>
      </c>
      <c r="F768" s="228">
        <v>35678</v>
      </c>
      <c r="G768" s="227" t="s">
        <v>2800</v>
      </c>
      <c r="H768" s="227" t="s">
        <v>357</v>
      </c>
      <c r="I768" s="227" t="s">
        <v>427</v>
      </c>
      <c r="J768" s="227" t="s">
        <v>335</v>
      </c>
      <c r="K768" s="227">
        <v>2015</v>
      </c>
      <c r="L768" s="227" t="s">
        <v>341</v>
      </c>
      <c r="T768" s="229"/>
      <c r="Y768" s="227" t="s">
        <v>4372</v>
      </c>
      <c r="Z768" s="227" t="s">
        <v>4373</v>
      </c>
      <c r="AA768" s="227" t="s">
        <v>4374</v>
      </c>
      <c r="AB768" s="227" t="s">
        <v>4375</v>
      </c>
    </row>
    <row r="769" spans="1:28" x14ac:dyDescent="0.2">
      <c r="A769" s="227">
        <v>212787</v>
      </c>
      <c r="B769" s="227" t="s">
        <v>1299</v>
      </c>
      <c r="C769" s="227" t="s">
        <v>99</v>
      </c>
      <c r="D769" s="227" t="s">
        <v>1300</v>
      </c>
      <c r="E769" s="227" t="s">
        <v>355</v>
      </c>
      <c r="F769" s="228">
        <v>35679</v>
      </c>
      <c r="G769" s="227" t="s">
        <v>361</v>
      </c>
      <c r="H769" s="227" t="s">
        <v>357</v>
      </c>
      <c r="I769" s="227" t="s">
        <v>427</v>
      </c>
      <c r="Q769" s="227">
        <v>2000</v>
      </c>
      <c r="T769" s="229"/>
      <c r="U769" s="227" t="s">
        <v>679</v>
      </c>
      <c r="V769" s="227" t="s">
        <v>679</v>
      </c>
      <c r="W769" s="227" t="s">
        <v>2809</v>
      </c>
    </row>
    <row r="770" spans="1:28" x14ac:dyDescent="0.2">
      <c r="A770" s="227">
        <v>214764</v>
      </c>
      <c r="B770" s="227" t="s">
        <v>1654</v>
      </c>
      <c r="C770" s="227" t="s">
        <v>751</v>
      </c>
      <c r="D770" s="227" t="s">
        <v>316</v>
      </c>
      <c r="E770" s="227" t="s">
        <v>356</v>
      </c>
      <c r="F770" s="228">
        <v>35683</v>
      </c>
      <c r="G770" s="227" t="s">
        <v>344</v>
      </c>
      <c r="H770" s="227" t="s">
        <v>357</v>
      </c>
      <c r="I770" s="227" t="s">
        <v>427</v>
      </c>
      <c r="Q770" s="227">
        <v>2000</v>
      </c>
      <c r="T770" s="229"/>
      <c r="W770" s="227" t="s">
        <v>2809</v>
      </c>
    </row>
    <row r="771" spans="1:28" x14ac:dyDescent="0.2">
      <c r="A771" s="227">
        <v>215914</v>
      </c>
      <c r="B771" s="227" t="s">
        <v>1481</v>
      </c>
      <c r="C771" s="227" t="s">
        <v>388</v>
      </c>
      <c r="D771" s="227" t="s">
        <v>185</v>
      </c>
      <c r="E771" s="227" t="s">
        <v>355</v>
      </c>
      <c r="F771" s="228">
        <v>35683</v>
      </c>
      <c r="G771" s="227" t="s">
        <v>1482</v>
      </c>
      <c r="H771" s="227" t="s">
        <v>357</v>
      </c>
      <c r="I771" s="227" t="s">
        <v>427</v>
      </c>
      <c r="Q771" s="227">
        <v>2000</v>
      </c>
      <c r="T771" s="229"/>
      <c r="V771" s="227" t="s">
        <v>679</v>
      </c>
      <c r="W771" s="227" t="s">
        <v>2809</v>
      </c>
    </row>
    <row r="772" spans="1:28" x14ac:dyDescent="0.2">
      <c r="A772" s="227">
        <v>214494</v>
      </c>
      <c r="B772" s="227" t="s">
        <v>1714</v>
      </c>
      <c r="C772" s="227" t="s">
        <v>761</v>
      </c>
      <c r="D772" s="227" t="s">
        <v>2431</v>
      </c>
      <c r="E772" s="227" t="s">
        <v>356</v>
      </c>
      <c r="F772" s="228">
        <v>35700</v>
      </c>
      <c r="G772" s="227" t="s">
        <v>884</v>
      </c>
      <c r="H772" s="227" t="s">
        <v>357</v>
      </c>
      <c r="I772" s="227" t="s">
        <v>427</v>
      </c>
      <c r="J772" s="227" t="s">
        <v>358</v>
      </c>
      <c r="K772" s="227">
        <v>2017</v>
      </c>
      <c r="L772" s="227" t="s">
        <v>349</v>
      </c>
      <c r="T772" s="229"/>
      <c r="Y772" s="227" t="s">
        <v>3504</v>
      </c>
      <c r="Z772" s="227" t="s">
        <v>3505</v>
      </c>
      <c r="AA772" s="227" t="s">
        <v>3506</v>
      </c>
      <c r="AB772" s="227" t="s">
        <v>3507</v>
      </c>
    </row>
    <row r="773" spans="1:28" x14ac:dyDescent="0.2">
      <c r="A773" s="227">
        <v>216270</v>
      </c>
      <c r="B773" s="227" t="s">
        <v>2040</v>
      </c>
      <c r="C773" s="227" t="s">
        <v>75</v>
      </c>
      <c r="D773" s="227" t="s">
        <v>558</v>
      </c>
      <c r="E773" s="227" t="s">
        <v>356</v>
      </c>
      <c r="F773" s="228">
        <v>35701</v>
      </c>
      <c r="G773" s="227" t="s">
        <v>882</v>
      </c>
      <c r="H773" s="227" t="s">
        <v>357</v>
      </c>
      <c r="I773" s="227" t="s">
        <v>427</v>
      </c>
      <c r="J773" s="227" t="s">
        <v>358</v>
      </c>
      <c r="K773" s="227">
        <v>2015</v>
      </c>
      <c r="L773" s="227" t="s">
        <v>334</v>
      </c>
      <c r="T773" s="229"/>
      <c r="Y773" s="227" t="s">
        <v>4181</v>
      </c>
      <c r="Z773" s="227" t="s">
        <v>4182</v>
      </c>
      <c r="AA773" s="227" t="s">
        <v>2974</v>
      </c>
      <c r="AB773" s="227" t="s">
        <v>2823</v>
      </c>
    </row>
    <row r="774" spans="1:28" x14ac:dyDescent="0.2">
      <c r="A774" s="227">
        <v>215325</v>
      </c>
      <c r="B774" s="227" t="s">
        <v>1587</v>
      </c>
      <c r="C774" s="227" t="s">
        <v>65</v>
      </c>
      <c r="D774" s="227" t="s">
        <v>2521</v>
      </c>
      <c r="E774" s="227" t="s">
        <v>356</v>
      </c>
      <c r="F774" s="228">
        <v>35701</v>
      </c>
      <c r="G774" s="227" t="s">
        <v>2522</v>
      </c>
      <c r="H774" s="227" t="s">
        <v>357</v>
      </c>
      <c r="I774" s="227" t="s">
        <v>427</v>
      </c>
      <c r="J774" s="227" t="s">
        <v>358</v>
      </c>
      <c r="K774" s="227">
        <v>2015</v>
      </c>
      <c r="L774" s="227" t="s">
        <v>334</v>
      </c>
      <c r="T774" s="229"/>
      <c r="Y774" s="227" t="s">
        <v>3720</v>
      </c>
      <c r="Z774" s="227" t="s">
        <v>3721</v>
      </c>
      <c r="AA774" s="227" t="s">
        <v>3722</v>
      </c>
      <c r="AB774" s="227" t="s">
        <v>3723</v>
      </c>
    </row>
    <row r="775" spans="1:28" x14ac:dyDescent="0.2">
      <c r="A775" s="227">
        <v>215411</v>
      </c>
      <c r="B775" s="227" t="s">
        <v>1474</v>
      </c>
      <c r="C775" s="227" t="s">
        <v>122</v>
      </c>
      <c r="D775" s="227" t="s">
        <v>114</v>
      </c>
      <c r="E775" s="227" t="s">
        <v>355</v>
      </c>
      <c r="F775" s="228">
        <v>35710</v>
      </c>
      <c r="G775" s="227" t="s">
        <v>334</v>
      </c>
      <c r="H775" s="227" t="s">
        <v>357</v>
      </c>
      <c r="I775" s="227" t="s">
        <v>427</v>
      </c>
      <c r="Q775" s="227">
        <v>2000</v>
      </c>
      <c r="T775" s="229"/>
      <c r="V775" s="227" t="s">
        <v>679</v>
      </c>
      <c r="W775" s="227" t="s">
        <v>2809</v>
      </c>
    </row>
    <row r="776" spans="1:28" x14ac:dyDescent="0.2">
      <c r="A776" s="227">
        <v>215818</v>
      </c>
      <c r="B776" s="227" t="s">
        <v>1630</v>
      </c>
      <c r="C776" s="227" t="s">
        <v>154</v>
      </c>
      <c r="D776" s="227" t="s">
        <v>2615</v>
      </c>
      <c r="E776" s="227" t="s">
        <v>356</v>
      </c>
      <c r="F776" s="228">
        <v>35722</v>
      </c>
      <c r="G776" s="227" t="s">
        <v>882</v>
      </c>
      <c r="H776" s="227" t="s">
        <v>357</v>
      </c>
      <c r="I776" s="227" t="s">
        <v>427</v>
      </c>
      <c r="J776" s="227" t="s">
        <v>358</v>
      </c>
      <c r="K776" s="227">
        <v>2015</v>
      </c>
      <c r="L776" s="227" t="s">
        <v>334</v>
      </c>
      <c r="T776" s="229"/>
      <c r="Y776" s="227" t="s">
        <v>3933</v>
      </c>
      <c r="Z776" s="227" t="s">
        <v>3934</v>
      </c>
      <c r="AA776" s="227" t="s">
        <v>3935</v>
      </c>
      <c r="AB776" s="227" t="s">
        <v>2843</v>
      </c>
    </row>
    <row r="777" spans="1:28" x14ac:dyDescent="0.2">
      <c r="A777" s="227">
        <v>214996</v>
      </c>
      <c r="B777" s="227" t="s">
        <v>2486</v>
      </c>
      <c r="C777" s="227" t="s">
        <v>106</v>
      </c>
      <c r="D777" s="227" t="s">
        <v>271</v>
      </c>
      <c r="E777" s="227" t="s">
        <v>356</v>
      </c>
      <c r="F777" s="228">
        <v>35725</v>
      </c>
      <c r="G777" s="227" t="s">
        <v>334</v>
      </c>
      <c r="H777" s="227" t="s">
        <v>357</v>
      </c>
      <c r="I777" s="227" t="s">
        <v>427</v>
      </c>
      <c r="J777" s="227" t="s">
        <v>335</v>
      </c>
      <c r="K777" s="227">
        <v>2015</v>
      </c>
      <c r="L777" s="227" t="s">
        <v>334</v>
      </c>
      <c r="T777" s="229"/>
      <c r="Y777" s="227" t="s">
        <v>3634</v>
      </c>
      <c r="Z777" s="227" t="s">
        <v>2822</v>
      </c>
      <c r="AA777" s="227" t="s">
        <v>3070</v>
      </c>
      <c r="AB777" s="227" t="s">
        <v>2823</v>
      </c>
    </row>
    <row r="778" spans="1:28" x14ac:dyDescent="0.2">
      <c r="A778" s="227">
        <v>215301</v>
      </c>
      <c r="B778" s="227" t="s">
        <v>1375</v>
      </c>
      <c r="C778" s="227" t="s">
        <v>474</v>
      </c>
      <c r="D778" s="227" t="s">
        <v>1376</v>
      </c>
      <c r="E778" s="227" t="s">
        <v>356</v>
      </c>
      <c r="F778" s="228">
        <v>35756</v>
      </c>
      <c r="G778" s="227" t="s">
        <v>342</v>
      </c>
      <c r="H778" s="227" t="s">
        <v>357</v>
      </c>
      <c r="I778" s="227" t="s">
        <v>427</v>
      </c>
      <c r="J778" s="227" t="s">
        <v>358</v>
      </c>
      <c r="K778" s="227">
        <v>2015</v>
      </c>
      <c r="L778" s="227" t="s">
        <v>336</v>
      </c>
      <c r="T778" s="229"/>
      <c r="Y778" s="227" t="s">
        <v>3709</v>
      </c>
      <c r="Z778" s="227" t="s">
        <v>3710</v>
      </c>
      <c r="AA778" s="227" t="s">
        <v>3711</v>
      </c>
      <c r="AB778" s="227" t="s">
        <v>2845</v>
      </c>
    </row>
    <row r="779" spans="1:28" x14ac:dyDescent="0.2">
      <c r="A779" s="227">
        <v>215281</v>
      </c>
      <c r="B779" s="227" t="s">
        <v>1944</v>
      </c>
      <c r="C779" s="227" t="s">
        <v>106</v>
      </c>
      <c r="D779" s="227" t="s">
        <v>2133</v>
      </c>
      <c r="E779" s="227" t="s">
        <v>355</v>
      </c>
      <c r="F779" s="228">
        <v>35796</v>
      </c>
      <c r="G779" s="227" t="s">
        <v>921</v>
      </c>
      <c r="H779" s="227" t="s">
        <v>357</v>
      </c>
      <c r="I779" s="227" t="s">
        <v>427</v>
      </c>
      <c r="J779" s="227" t="s">
        <v>335</v>
      </c>
      <c r="K779" s="227">
        <v>2015</v>
      </c>
      <c r="L779" s="227" t="s">
        <v>334</v>
      </c>
      <c r="T779" s="229"/>
      <c r="Y779" s="227" t="s">
        <v>3700</v>
      </c>
      <c r="Z779" s="227" t="s">
        <v>2822</v>
      </c>
      <c r="AA779" s="227" t="s">
        <v>3701</v>
      </c>
      <c r="AB779" s="227" t="s">
        <v>3702</v>
      </c>
    </row>
    <row r="780" spans="1:28" x14ac:dyDescent="0.2">
      <c r="A780" s="227">
        <v>212219</v>
      </c>
      <c r="B780" s="227" t="s">
        <v>1804</v>
      </c>
      <c r="C780" s="227" t="s">
        <v>762</v>
      </c>
      <c r="D780" s="227" t="s">
        <v>2220</v>
      </c>
      <c r="E780" s="227" t="s">
        <v>356</v>
      </c>
      <c r="F780" s="228">
        <v>35796</v>
      </c>
      <c r="G780" s="227" t="s">
        <v>945</v>
      </c>
      <c r="H780" s="227" t="s">
        <v>357</v>
      </c>
      <c r="I780" s="227" t="s">
        <v>427</v>
      </c>
      <c r="J780" s="227" t="s">
        <v>358</v>
      </c>
      <c r="K780" s="227">
        <v>2015</v>
      </c>
      <c r="L780" s="227" t="s">
        <v>336</v>
      </c>
      <c r="T780" s="229"/>
      <c r="Y780" s="227" t="s">
        <v>3104</v>
      </c>
      <c r="Z780" s="227" t="s">
        <v>3105</v>
      </c>
      <c r="AA780" s="227" t="s">
        <v>3106</v>
      </c>
      <c r="AB780" s="227" t="s">
        <v>3107</v>
      </c>
    </row>
    <row r="781" spans="1:28" x14ac:dyDescent="0.2">
      <c r="A781" s="227">
        <v>215288</v>
      </c>
      <c r="B781" s="227" t="s">
        <v>1898</v>
      </c>
      <c r="C781" s="227" t="s">
        <v>169</v>
      </c>
      <c r="D781" s="227" t="s">
        <v>2187</v>
      </c>
      <c r="E781" s="227" t="s">
        <v>356</v>
      </c>
      <c r="F781" s="228">
        <v>35796</v>
      </c>
      <c r="G781" s="227" t="s">
        <v>882</v>
      </c>
      <c r="H781" s="227" t="s">
        <v>357</v>
      </c>
      <c r="I781" s="227" t="s">
        <v>427</v>
      </c>
      <c r="J781" s="227" t="s">
        <v>358</v>
      </c>
      <c r="K781" s="227">
        <v>2015</v>
      </c>
      <c r="L781" s="227" t="s">
        <v>334</v>
      </c>
      <c r="T781" s="229"/>
      <c r="Y781" s="227" t="s">
        <v>3707</v>
      </c>
      <c r="Z781" s="227" t="s">
        <v>3708</v>
      </c>
      <c r="AA781" s="227" t="s">
        <v>3038</v>
      </c>
      <c r="AB781" s="227" t="s">
        <v>2823</v>
      </c>
    </row>
    <row r="782" spans="1:28" x14ac:dyDescent="0.2">
      <c r="A782" s="227">
        <v>215572</v>
      </c>
      <c r="B782" s="227" t="s">
        <v>1678</v>
      </c>
      <c r="C782" s="227" t="s">
        <v>165</v>
      </c>
      <c r="D782" s="227" t="s">
        <v>2558</v>
      </c>
      <c r="E782" s="227" t="s">
        <v>356</v>
      </c>
      <c r="F782" s="228">
        <v>35796</v>
      </c>
      <c r="G782" s="227" t="s">
        <v>882</v>
      </c>
      <c r="H782" s="227" t="s">
        <v>357</v>
      </c>
      <c r="I782" s="227" t="s">
        <v>427</v>
      </c>
      <c r="J782" s="227" t="s">
        <v>335</v>
      </c>
      <c r="K782" s="227">
        <v>2016</v>
      </c>
      <c r="L782" s="227" t="s">
        <v>336</v>
      </c>
      <c r="T782" s="229"/>
      <c r="Y782" s="227" t="s">
        <v>3799</v>
      </c>
      <c r="Z782" s="227" t="s">
        <v>3800</v>
      </c>
      <c r="AA782" s="227" t="s">
        <v>2837</v>
      </c>
      <c r="AB782" s="227" t="s">
        <v>2823</v>
      </c>
    </row>
    <row r="783" spans="1:28" x14ac:dyDescent="0.2">
      <c r="A783" s="227">
        <v>215808</v>
      </c>
      <c r="B783" s="227" t="s">
        <v>1825</v>
      </c>
      <c r="C783" s="227" t="s">
        <v>2613</v>
      </c>
      <c r="D783" s="227" t="s">
        <v>2614</v>
      </c>
      <c r="E783" s="227" t="s">
        <v>356</v>
      </c>
      <c r="F783" s="228">
        <v>35796</v>
      </c>
      <c r="G783" s="227" t="s">
        <v>882</v>
      </c>
      <c r="H783" s="227" t="s">
        <v>357</v>
      </c>
      <c r="I783" s="227" t="s">
        <v>427</v>
      </c>
      <c r="J783" s="227" t="s">
        <v>335</v>
      </c>
      <c r="K783" s="227">
        <v>2015</v>
      </c>
      <c r="L783" s="227" t="s">
        <v>334</v>
      </c>
      <c r="T783" s="229"/>
      <c r="Y783" s="227" t="s">
        <v>3927</v>
      </c>
      <c r="Z783" s="227" t="s">
        <v>3928</v>
      </c>
      <c r="AA783" s="227" t="s">
        <v>2848</v>
      </c>
      <c r="AB783" s="227" t="s">
        <v>3929</v>
      </c>
    </row>
    <row r="784" spans="1:28" x14ac:dyDescent="0.2">
      <c r="A784" s="227">
        <v>216528</v>
      </c>
      <c r="B784" s="227" t="s">
        <v>2049</v>
      </c>
      <c r="C784" s="227" t="s">
        <v>68</v>
      </c>
      <c r="D784" s="227" t="s">
        <v>2794</v>
      </c>
      <c r="E784" s="227" t="s">
        <v>356</v>
      </c>
      <c r="F784" s="228">
        <v>35796</v>
      </c>
      <c r="G784" s="227" t="s">
        <v>954</v>
      </c>
      <c r="H784" s="227" t="s">
        <v>357</v>
      </c>
      <c r="I784" s="227" t="s">
        <v>427</v>
      </c>
      <c r="T784" s="229"/>
    </row>
    <row r="785" spans="1:28" x14ac:dyDescent="0.2">
      <c r="A785" s="227">
        <v>216566</v>
      </c>
      <c r="B785" s="227" t="s">
        <v>2047</v>
      </c>
      <c r="C785" s="227" t="s">
        <v>99</v>
      </c>
      <c r="D785" s="227" t="s">
        <v>2154</v>
      </c>
      <c r="E785" s="227" t="s">
        <v>356</v>
      </c>
      <c r="F785" s="228">
        <v>35796</v>
      </c>
      <c r="G785" s="227" t="s">
        <v>1004</v>
      </c>
      <c r="H785" s="227" t="s">
        <v>357</v>
      </c>
      <c r="I785" s="227" t="s">
        <v>427</v>
      </c>
      <c r="J785" s="227" t="s">
        <v>335</v>
      </c>
      <c r="K785" s="227">
        <v>2015</v>
      </c>
      <c r="L785" s="227" t="s">
        <v>336</v>
      </c>
      <c r="T785" s="229"/>
      <c r="Y785" s="227" t="s">
        <v>4385</v>
      </c>
      <c r="Z785" s="227" t="s">
        <v>4386</v>
      </c>
      <c r="AA785" s="227" t="s">
        <v>2915</v>
      </c>
      <c r="AB785" s="227" t="s">
        <v>4387</v>
      </c>
    </row>
    <row r="786" spans="1:28" x14ac:dyDescent="0.2">
      <c r="A786" s="227">
        <v>215928</v>
      </c>
      <c r="B786" s="227" t="s">
        <v>1652</v>
      </c>
      <c r="C786" s="227" t="s">
        <v>1653</v>
      </c>
      <c r="D786" s="227" t="s">
        <v>2641</v>
      </c>
      <c r="E786" s="227" t="s">
        <v>356</v>
      </c>
      <c r="F786" s="228">
        <v>35796</v>
      </c>
      <c r="G786" s="227" t="s">
        <v>2642</v>
      </c>
      <c r="H786" s="227" t="s">
        <v>357</v>
      </c>
      <c r="I786" s="227" t="s">
        <v>427</v>
      </c>
      <c r="J786" s="227" t="s">
        <v>335</v>
      </c>
      <c r="K786" s="227">
        <v>2015</v>
      </c>
      <c r="L786" s="227" t="s">
        <v>343</v>
      </c>
      <c r="T786" s="229"/>
      <c r="Y786" s="227" t="s">
        <v>3989</v>
      </c>
      <c r="Z786" s="227" t="s">
        <v>3990</v>
      </c>
      <c r="AA786" s="227" t="s">
        <v>3991</v>
      </c>
      <c r="AB786" s="227" t="s">
        <v>3992</v>
      </c>
    </row>
    <row r="787" spans="1:28" x14ac:dyDescent="0.2">
      <c r="A787" s="227">
        <v>212448</v>
      </c>
      <c r="B787" s="227" t="s">
        <v>1921</v>
      </c>
      <c r="C787" s="227" t="s">
        <v>2180</v>
      </c>
      <c r="D787" s="227" t="s">
        <v>2247</v>
      </c>
      <c r="E787" s="227" t="s">
        <v>356</v>
      </c>
      <c r="F787" s="228">
        <v>35796</v>
      </c>
      <c r="G787" s="227" t="s">
        <v>2248</v>
      </c>
      <c r="H787" s="227" t="s">
        <v>357</v>
      </c>
      <c r="I787" s="227" t="s">
        <v>427</v>
      </c>
      <c r="Q787" s="227">
        <v>2000</v>
      </c>
      <c r="T787" s="229"/>
      <c r="W787" s="227" t="s">
        <v>2809</v>
      </c>
    </row>
    <row r="788" spans="1:28" x14ac:dyDescent="0.2">
      <c r="A788" s="227">
        <v>216312</v>
      </c>
      <c r="B788" s="227" t="s">
        <v>2738</v>
      </c>
      <c r="C788" s="227" t="s">
        <v>89</v>
      </c>
      <c r="D788" s="227" t="s">
        <v>559</v>
      </c>
      <c r="E788" s="227" t="s">
        <v>356</v>
      </c>
      <c r="F788" s="228">
        <v>35796</v>
      </c>
      <c r="G788" s="227" t="s">
        <v>2739</v>
      </c>
      <c r="H788" s="227" t="s">
        <v>357</v>
      </c>
      <c r="I788" s="227" t="s">
        <v>427</v>
      </c>
      <c r="J788" s="227" t="s">
        <v>335</v>
      </c>
      <c r="K788" s="227">
        <v>2014</v>
      </c>
      <c r="L788" s="227" t="s">
        <v>344</v>
      </c>
      <c r="T788" s="229"/>
      <c r="Y788" s="227" t="s">
        <v>4208</v>
      </c>
      <c r="Z788" s="227" t="s">
        <v>3416</v>
      </c>
      <c r="AA788" s="227" t="s">
        <v>4209</v>
      </c>
      <c r="AB788" s="227" t="s">
        <v>4210</v>
      </c>
    </row>
    <row r="789" spans="1:28" x14ac:dyDescent="0.2">
      <c r="A789" s="227">
        <v>211698</v>
      </c>
      <c r="B789" s="227" t="s">
        <v>2191</v>
      </c>
      <c r="C789" s="227" t="s">
        <v>1737</v>
      </c>
      <c r="D789" s="227" t="s">
        <v>1016</v>
      </c>
      <c r="E789" s="227" t="s">
        <v>356</v>
      </c>
      <c r="F789" s="228">
        <v>35796</v>
      </c>
      <c r="G789" s="227" t="s">
        <v>2192</v>
      </c>
      <c r="H789" s="227" t="s">
        <v>357</v>
      </c>
      <c r="I789" s="227" t="s">
        <v>427</v>
      </c>
      <c r="Q789" s="227">
        <v>2000</v>
      </c>
      <c r="T789" s="229"/>
      <c r="W789" s="227" t="s">
        <v>2809</v>
      </c>
    </row>
    <row r="790" spans="1:28" x14ac:dyDescent="0.2">
      <c r="A790" s="227">
        <v>216449</v>
      </c>
      <c r="B790" s="227" t="s">
        <v>2774</v>
      </c>
      <c r="C790" s="227" t="s">
        <v>70</v>
      </c>
      <c r="D790" s="227" t="s">
        <v>186</v>
      </c>
      <c r="E790" s="227" t="s">
        <v>355</v>
      </c>
      <c r="F790" s="228">
        <v>35796</v>
      </c>
      <c r="G790" s="227" t="s">
        <v>2775</v>
      </c>
      <c r="H790" s="227" t="s">
        <v>357</v>
      </c>
      <c r="I790" s="227" t="s">
        <v>427</v>
      </c>
      <c r="J790" s="227" t="s">
        <v>335</v>
      </c>
      <c r="K790" s="227">
        <v>2016</v>
      </c>
      <c r="L790" s="227" t="s">
        <v>346</v>
      </c>
      <c r="T790" s="229"/>
      <c r="Y790" s="227" t="s">
        <v>4314</v>
      </c>
      <c r="Z790" s="227" t="s">
        <v>3085</v>
      </c>
      <c r="AA790" s="227" t="s">
        <v>2889</v>
      </c>
      <c r="AB790" s="227" t="s">
        <v>4315</v>
      </c>
    </row>
    <row r="791" spans="1:28" x14ac:dyDescent="0.2">
      <c r="A791" s="227">
        <v>214844</v>
      </c>
      <c r="B791" s="227" t="s">
        <v>1167</v>
      </c>
      <c r="C791" s="227" t="s">
        <v>122</v>
      </c>
      <c r="D791" s="227" t="s">
        <v>1168</v>
      </c>
      <c r="E791" s="227" t="s">
        <v>356</v>
      </c>
      <c r="F791" s="228">
        <v>35796</v>
      </c>
      <c r="G791" s="227" t="s">
        <v>609</v>
      </c>
      <c r="H791" s="227" t="s">
        <v>357</v>
      </c>
      <c r="I791" s="227" t="s">
        <v>427</v>
      </c>
      <c r="Q791" s="227">
        <v>2000</v>
      </c>
      <c r="T791" s="229"/>
      <c r="U791" s="227" t="s">
        <v>679</v>
      </c>
      <c r="V791" s="227" t="s">
        <v>679</v>
      </c>
      <c r="W791" s="227" t="s">
        <v>2809</v>
      </c>
    </row>
    <row r="792" spans="1:28" x14ac:dyDescent="0.2">
      <c r="A792" s="227">
        <v>213862</v>
      </c>
      <c r="B792" s="227" t="s">
        <v>1483</v>
      </c>
      <c r="C792" s="227" t="s">
        <v>128</v>
      </c>
      <c r="D792" s="227" t="s">
        <v>496</v>
      </c>
      <c r="E792" s="227" t="s">
        <v>355</v>
      </c>
      <c r="F792" s="228">
        <v>35796</v>
      </c>
      <c r="G792" s="227" t="s">
        <v>601</v>
      </c>
      <c r="H792" s="227" t="s">
        <v>357</v>
      </c>
      <c r="I792" s="227" t="s">
        <v>427</v>
      </c>
      <c r="J792" s="227" t="s">
        <v>358</v>
      </c>
      <c r="K792" s="227">
        <v>2016</v>
      </c>
      <c r="L792" s="227" t="s">
        <v>334</v>
      </c>
      <c r="T792" s="229"/>
      <c r="Y792" s="227" t="s">
        <v>3404</v>
      </c>
      <c r="Z792" s="227" t="s">
        <v>3000</v>
      </c>
      <c r="AA792" s="227" t="s">
        <v>3405</v>
      </c>
      <c r="AB792" s="227" t="s">
        <v>3406</v>
      </c>
    </row>
    <row r="793" spans="1:28" x14ac:dyDescent="0.2">
      <c r="A793" s="227">
        <v>214099</v>
      </c>
      <c r="B793" s="227" t="s">
        <v>1150</v>
      </c>
      <c r="C793" s="227" t="s">
        <v>123</v>
      </c>
      <c r="D793" s="227" t="s">
        <v>229</v>
      </c>
      <c r="E793" s="227" t="s">
        <v>356</v>
      </c>
      <c r="F793" s="228">
        <v>35796</v>
      </c>
      <c r="G793" s="227" t="s">
        <v>334</v>
      </c>
      <c r="H793" s="227" t="s">
        <v>357</v>
      </c>
      <c r="I793" s="227" t="s">
        <v>427</v>
      </c>
      <c r="Q793" s="227">
        <v>2000</v>
      </c>
      <c r="T793" s="229"/>
      <c r="U793" s="227" t="s">
        <v>679</v>
      </c>
      <c r="V793" s="227" t="s">
        <v>679</v>
      </c>
      <c r="W793" s="227" t="s">
        <v>2809</v>
      </c>
    </row>
    <row r="794" spans="1:28" x14ac:dyDescent="0.2">
      <c r="A794" s="227">
        <v>214300</v>
      </c>
      <c r="B794" s="227" t="s">
        <v>1408</v>
      </c>
      <c r="C794" s="227" t="s">
        <v>931</v>
      </c>
      <c r="D794" s="227" t="s">
        <v>270</v>
      </c>
      <c r="E794" s="227" t="s">
        <v>356</v>
      </c>
      <c r="F794" s="228">
        <v>35796</v>
      </c>
      <c r="G794" s="227" t="s">
        <v>334</v>
      </c>
      <c r="H794" s="227" t="s">
        <v>357</v>
      </c>
      <c r="I794" s="227" t="s">
        <v>427</v>
      </c>
      <c r="Q794" s="227">
        <v>2000</v>
      </c>
      <c r="T794" s="229"/>
      <c r="V794" s="227" t="s">
        <v>679</v>
      </c>
      <c r="W794" s="227" t="s">
        <v>2809</v>
      </c>
    </row>
    <row r="795" spans="1:28" x14ac:dyDescent="0.2">
      <c r="A795" s="227">
        <v>216521</v>
      </c>
      <c r="B795" s="227" t="s">
        <v>2046</v>
      </c>
      <c r="C795" s="227" t="s">
        <v>96</v>
      </c>
      <c r="D795" s="227" t="s">
        <v>222</v>
      </c>
      <c r="E795" s="227" t="s">
        <v>356</v>
      </c>
      <c r="F795" s="228">
        <v>35796</v>
      </c>
      <c r="G795" s="227" t="s">
        <v>334</v>
      </c>
      <c r="I795" s="227" t="s">
        <v>427</v>
      </c>
      <c r="Q795" s="227">
        <v>2000</v>
      </c>
      <c r="T795" s="229"/>
      <c r="W795" s="227" t="s">
        <v>2809</v>
      </c>
    </row>
    <row r="796" spans="1:28" x14ac:dyDescent="0.2">
      <c r="A796" s="227">
        <v>215922</v>
      </c>
      <c r="B796" s="227" t="s">
        <v>1942</v>
      </c>
      <c r="C796" s="227" t="s">
        <v>68</v>
      </c>
      <c r="D796" s="227" t="s">
        <v>241</v>
      </c>
      <c r="E796" s="227" t="s">
        <v>355</v>
      </c>
      <c r="F796" s="228">
        <v>35796</v>
      </c>
      <c r="G796" s="227" t="s">
        <v>1943</v>
      </c>
      <c r="H796" s="227" t="s">
        <v>357</v>
      </c>
      <c r="I796" s="227" t="s">
        <v>427</v>
      </c>
      <c r="J796" s="227" t="s">
        <v>335</v>
      </c>
      <c r="K796" s="227">
        <v>2015</v>
      </c>
      <c r="L796" s="227" t="s">
        <v>341</v>
      </c>
      <c r="T796" s="229"/>
      <c r="Y796" s="227" t="s">
        <v>3982</v>
      </c>
      <c r="Z796" s="227" t="s">
        <v>2951</v>
      </c>
      <c r="AA796" s="227" t="s">
        <v>3243</v>
      </c>
      <c r="AB796" s="227" t="s">
        <v>3017</v>
      </c>
    </row>
    <row r="797" spans="1:28" x14ac:dyDescent="0.2">
      <c r="A797" s="227">
        <v>213264</v>
      </c>
      <c r="B797" s="227" t="s">
        <v>1040</v>
      </c>
      <c r="C797" s="227" t="s">
        <v>395</v>
      </c>
      <c r="D797" s="227" t="s">
        <v>936</v>
      </c>
      <c r="E797" s="227" t="s">
        <v>356</v>
      </c>
      <c r="F797" s="228">
        <v>35797</v>
      </c>
      <c r="G797" s="227" t="s">
        <v>1041</v>
      </c>
      <c r="H797" s="227" t="s">
        <v>357</v>
      </c>
      <c r="I797" s="227" t="s">
        <v>427</v>
      </c>
      <c r="Q797" s="227">
        <v>2000</v>
      </c>
      <c r="T797" s="229"/>
    </row>
    <row r="798" spans="1:28" x14ac:dyDescent="0.2">
      <c r="A798" s="227">
        <v>214009</v>
      </c>
      <c r="B798" s="227" t="s">
        <v>2384</v>
      </c>
      <c r="C798" s="227" t="s">
        <v>1718</v>
      </c>
      <c r="D798" s="227" t="s">
        <v>1719</v>
      </c>
      <c r="E798" s="227" t="s">
        <v>356</v>
      </c>
      <c r="F798" s="228">
        <v>35798</v>
      </c>
      <c r="G798" s="227" t="s">
        <v>882</v>
      </c>
      <c r="H798" s="227" t="s">
        <v>357</v>
      </c>
      <c r="I798" s="227" t="s">
        <v>427</v>
      </c>
      <c r="J798" s="227" t="s">
        <v>358</v>
      </c>
      <c r="K798" s="227">
        <v>2017</v>
      </c>
      <c r="L798" s="227" t="s">
        <v>334</v>
      </c>
      <c r="T798" s="229"/>
      <c r="Y798" s="227" t="s">
        <v>3427</v>
      </c>
      <c r="Z798" s="227" t="s">
        <v>2966</v>
      </c>
      <c r="AA798" s="227" t="s">
        <v>3428</v>
      </c>
      <c r="AB798" s="227" t="s">
        <v>2823</v>
      </c>
    </row>
    <row r="799" spans="1:28" x14ac:dyDescent="0.2">
      <c r="A799" s="227">
        <v>214983</v>
      </c>
      <c r="B799" s="227" t="s">
        <v>1079</v>
      </c>
      <c r="C799" s="227" t="s">
        <v>1080</v>
      </c>
      <c r="D799" s="227" t="s">
        <v>268</v>
      </c>
      <c r="E799" s="227" t="s">
        <v>356</v>
      </c>
      <c r="F799" s="228">
        <v>35798</v>
      </c>
      <c r="G799" s="227" t="s">
        <v>334</v>
      </c>
      <c r="H799" s="227" t="s">
        <v>357</v>
      </c>
      <c r="I799" s="227" t="s">
        <v>427</v>
      </c>
      <c r="Q799" s="227">
        <v>2000</v>
      </c>
      <c r="T799" s="229"/>
      <c r="U799" s="227" t="s">
        <v>679</v>
      </c>
      <c r="V799" s="227" t="s">
        <v>679</v>
      </c>
      <c r="W799" s="227" t="s">
        <v>2809</v>
      </c>
    </row>
    <row r="800" spans="1:28" x14ac:dyDescent="0.2">
      <c r="A800" s="227">
        <v>215376</v>
      </c>
      <c r="B800" s="227" t="s">
        <v>1663</v>
      </c>
      <c r="C800" s="227" t="s">
        <v>1397</v>
      </c>
      <c r="D800" s="227" t="s">
        <v>2165</v>
      </c>
      <c r="E800" s="227" t="s">
        <v>356</v>
      </c>
      <c r="F800" s="228">
        <v>35798</v>
      </c>
      <c r="G800" s="227" t="s">
        <v>334</v>
      </c>
      <c r="H800" s="227" t="s">
        <v>357</v>
      </c>
      <c r="I800" s="227" t="s">
        <v>427</v>
      </c>
      <c r="Q800" s="227">
        <v>2000</v>
      </c>
      <c r="T800" s="229"/>
      <c r="W800" s="227" t="s">
        <v>2809</v>
      </c>
    </row>
    <row r="801" spans="1:28" x14ac:dyDescent="0.2">
      <c r="A801" s="227">
        <v>214970</v>
      </c>
      <c r="B801" s="227" t="s">
        <v>1430</v>
      </c>
      <c r="C801" s="227" t="s">
        <v>77</v>
      </c>
      <c r="D801" s="227" t="s">
        <v>1431</v>
      </c>
      <c r="E801" s="227" t="s">
        <v>356</v>
      </c>
      <c r="F801" s="228">
        <v>35798</v>
      </c>
      <c r="G801" s="227" t="s">
        <v>589</v>
      </c>
      <c r="H801" s="227" t="s">
        <v>357</v>
      </c>
      <c r="I801" s="227" t="s">
        <v>427</v>
      </c>
      <c r="J801" s="227" t="s">
        <v>335</v>
      </c>
      <c r="K801" s="227">
        <v>2015</v>
      </c>
      <c r="L801" s="227" t="s">
        <v>336</v>
      </c>
      <c r="T801" s="229"/>
      <c r="Y801" s="227" t="s">
        <v>3629</v>
      </c>
      <c r="Z801" s="227" t="s">
        <v>2824</v>
      </c>
      <c r="AA801" s="227" t="s">
        <v>3630</v>
      </c>
      <c r="AB801" s="227" t="s">
        <v>3255</v>
      </c>
    </row>
    <row r="802" spans="1:28" x14ac:dyDescent="0.2">
      <c r="A802" s="227">
        <v>215522</v>
      </c>
      <c r="B802" s="227" t="s">
        <v>1947</v>
      </c>
      <c r="C802" s="227" t="s">
        <v>68</v>
      </c>
      <c r="D802" s="227" t="s">
        <v>481</v>
      </c>
      <c r="E802" s="227" t="s">
        <v>355</v>
      </c>
      <c r="F802" s="228">
        <v>35800</v>
      </c>
      <c r="G802" s="227" t="s">
        <v>2549</v>
      </c>
      <c r="H802" s="227" t="s">
        <v>357</v>
      </c>
      <c r="I802" s="227" t="s">
        <v>427</v>
      </c>
      <c r="J802" s="227" t="s">
        <v>335</v>
      </c>
      <c r="K802" s="227">
        <v>2016</v>
      </c>
      <c r="L802" s="227" t="s">
        <v>334</v>
      </c>
      <c r="T802" s="229"/>
      <c r="Y802" s="227" t="s">
        <v>3777</v>
      </c>
      <c r="Z802" s="227" t="s">
        <v>2894</v>
      </c>
      <c r="AA802" s="227" t="s">
        <v>3004</v>
      </c>
      <c r="AB802" s="227" t="s">
        <v>2865</v>
      </c>
    </row>
    <row r="803" spans="1:28" x14ac:dyDescent="0.2">
      <c r="A803" s="227">
        <v>215694</v>
      </c>
      <c r="B803" s="227" t="s">
        <v>1661</v>
      </c>
      <c r="C803" s="227" t="s">
        <v>765</v>
      </c>
      <c r="D803" s="227" t="s">
        <v>1662</v>
      </c>
      <c r="E803" s="227" t="s">
        <v>356</v>
      </c>
      <c r="F803" s="228">
        <v>35800</v>
      </c>
      <c r="G803" s="227" t="s">
        <v>567</v>
      </c>
      <c r="H803" s="227" t="s">
        <v>357</v>
      </c>
      <c r="I803" s="227" t="s">
        <v>427</v>
      </c>
      <c r="T803" s="229"/>
    </row>
    <row r="804" spans="1:28" x14ac:dyDescent="0.2">
      <c r="A804" s="227">
        <v>214946</v>
      </c>
      <c r="B804" s="227" t="s">
        <v>2478</v>
      </c>
      <c r="C804" s="227" t="s">
        <v>136</v>
      </c>
      <c r="D804" s="227" t="s">
        <v>224</v>
      </c>
      <c r="E804" s="227" t="s">
        <v>356</v>
      </c>
      <c r="F804" s="228">
        <v>35803</v>
      </c>
      <c r="G804" s="227" t="s">
        <v>580</v>
      </c>
      <c r="H804" s="227" t="s">
        <v>357</v>
      </c>
      <c r="I804" s="227" t="s">
        <v>427</v>
      </c>
      <c r="J804" s="227" t="s">
        <v>358</v>
      </c>
      <c r="K804" s="227">
        <v>2015</v>
      </c>
      <c r="L804" s="227" t="s">
        <v>351</v>
      </c>
      <c r="T804" s="229"/>
      <c r="Y804" s="227" t="s">
        <v>3619</v>
      </c>
      <c r="Z804" s="227" t="s">
        <v>3270</v>
      </c>
      <c r="AA804" s="227" t="s">
        <v>2848</v>
      </c>
      <c r="AB804" s="227" t="s">
        <v>2865</v>
      </c>
    </row>
    <row r="805" spans="1:28" x14ac:dyDescent="0.2">
      <c r="A805" s="227">
        <v>216045</v>
      </c>
      <c r="B805" s="227" t="s">
        <v>2123</v>
      </c>
      <c r="C805" s="227" t="s">
        <v>531</v>
      </c>
      <c r="D805" s="227" t="s">
        <v>2652</v>
      </c>
      <c r="E805" s="227" t="s">
        <v>356</v>
      </c>
      <c r="F805" s="228">
        <v>35808</v>
      </c>
      <c r="G805" s="227" t="s">
        <v>2209</v>
      </c>
      <c r="H805" s="227" t="s">
        <v>357</v>
      </c>
      <c r="I805" s="227" t="s">
        <v>427</v>
      </c>
      <c r="J805" s="227" t="s">
        <v>358</v>
      </c>
      <c r="K805" s="227">
        <v>2015</v>
      </c>
      <c r="L805" s="227" t="s">
        <v>336</v>
      </c>
      <c r="T805" s="229"/>
      <c r="Y805" s="227" t="s">
        <v>4048</v>
      </c>
      <c r="Z805" s="227" t="s">
        <v>4049</v>
      </c>
      <c r="AA805" s="227" t="s">
        <v>3130</v>
      </c>
      <c r="AB805" s="227" t="s">
        <v>4050</v>
      </c>
    </row>
    <row r="806" spans="1:28" x14ac:dyDescent="0.2">
      <c r="A806" s="227">
        <v>215256</v>
      </c>
      <c r="B806" s="227" t="s">
        <v>1851</v>
      </c>
      <c r="C806" s="227" t="s">
        <v>1852</v>
      </c>
      <c r="D806" s="227" t="s">
        <v>241</v>
      </c>
      <c r="E806" s="227" t="s">
        <v>355</v>
      </c>
      <c r="F806" s="228">
        <v>35809</v>
      </c>
      <c r="G806" s="227" t="s">
        <v>334</v>
      </c>
      <c r="H806" s="227" t="s">
        <v>364</v>
      </c>
      <c r="I806" s="227" t="s">
        <v>427</v>
      </c>
      <c r="T806" s="229"/>
    </row>
    <row r="807" spans="1:28" x14ac:dyDescent="0.2">
      <c r="A807" s="227">
        <v>214650</v>
      </c>
      <c r="B807" s="227" t="s">
        <v>1888</v>
      </c>
      <c r="C807" s="227" t="s">
        <v>68</v>
      </c>
      <c r="D807" s="227" t="s">
        <v>2448</v>
      </c>
      <c r="E807" s="227" t="s">
        <v>356</v>
      </c>
      <c r="F807" s="228">
        <v>35815</v>
      </c>
      <c r="G807" s="227" t="s">
        <v>973</v>
      </c>
      <c r="H807" s="227" t="s">
        <v>357</v>
      </c>
      <c r="I807" s="227" t="s">
        <v>427</v>
      </c>
      <c r="J807" s="227" t="s">
        <v>335</v>
      </c>
      <c r="K807" s="227">
        <v>2016</v>
      </c>
      <c r="L807" s="227" t="s">
        <v>351</v>
      </c>
      <c r="T807" s="229"/>
      <c r="Y807" s="227" t="s">
        <v>3538</v>
      </c>
      <c r="Z807" s="227" t="s">
        <v>2824</v>
      </c>
      <c r="AA807" s="227" t="s">
        <v>3175</v>
      </c>
      <c r="AB807" s="227" t="s">
        <v>2865</v>
      </c>
    </row>
    <row r="808" spans="1:28" x14ac:dyDescent="0.2">
      <c r="A808" s="227">
        <v>215285</v>
      </c>
      <c r="B808" s="227" t="s">
        <v>1959</v>
      </c>
      <c r="C808" s="227" t="s">
        <v>97</v>
      </c>
      <c r="D808" s="227" t="s">
        <v>983</v>
      </c>
      <c r="E808" s="227" t="s">
        <v>355</v>
      </c>
      <c r="F808" s="228">
        <v>35815</v>
      </c>
      <c r="G808" s="227" t="s">
        <v>898</v>
      </c>
      <c r="H808" s="227" t="s">
        <v>357</v>
      </c>
      <c r="I808" s="227" t="s">
        <v>427</v>
      </c>
      <c r="J808" s="227" t="s">
        <v>358</v>
      </c>
      <c r="K808" s="227">
        <v>2017</v>
      </c>
      <c r="L808" s="227" t="s">
        <v>334</v>
      </c>
      <c r="T808" s="229"/>
      <c r="Y808" s="227" t="s">
        <v>3703</v>
      </c>
      <c r="Z808" s="227" t="s">
        <v>3704</v>
      </c>
      <c r="AA808" s="227" t="s">
        <v>3705</v>
      </c>
      <c r="AB808" s="227" t="s">
        <v>3706</v>
      </c>
    </row>
    <row r="809" spans="1:28" x14ac:dyDescent="0.2">
      <c r="A809" s="227">
        <v>214256</v>
      </c>
      <c r="B809" s="227" t="s">
        <v>1793</v>
      </c>
      <c r="C809" s="227" t="s">
        <v>455</v>
      </c>
      <c r="D809" s="227" t="s">
        <v>312</v>
      </c>
      <c r="E809" s="227" t="s">
        <v>355</v>
      </c>
      <c r="F809" s="228">
        <v>35815</v>
      </c>
      <c r="G809" s="227" t="s">
        <v>334</v>
      </c>
      <c r="H809" s="227" t="s">
        <v>357</v>
      </c>
      <c r="I809" s="227" t="s">
        <v>427</v>
      </c>
      <c r="Q809" s="227">
        <v>2000</v>
      </c>
      <c r="W809" s="227" t="s">
        <v>2809</v>
      </c>
    </row>
    <row r="810" spans="1:28" x14ac:dyDescent="0.2">
      <c r="A810" s="227">
        <v>215924</v>
      </c>
      <c r="B810" s="227" t="s">
        <v>1875</v>
      </c>
      <c r="C810" s="227" t="s">
        <v>74</v>
      </c>
      <c r="D810" s="227" t="s">
        <v>1876</v>
      </c>
      <c r="E810" s="227" t="s">
        <v>356</v>
      </c>
      <c r="F810" s="228">
        <v>35815</v>
      </c>
      <c r="G810" s="227" t="s">
        <v>597</v>
      </c>
      <c r="H810" s="227" t="s">
        <v>357</v>
      </c>
      <c r="I810" s="227" t="s">
        <v>427</v>
      </c>
      <c r="J810" s="227" t="s">
        <v>335</v>
      </c>
      <c r="K810" s="227">
        <v>2015</v>
      </c>
      <c r="L810" s="227" t="s">
        <v>347</v>
      </c>
      <c r="T810" s="229"/>
      <c r="Y810" s="227" t="s">
        <v>3983</v>
      </c>
      <c r="Z810" s="227" t="s">
        <v>2913</v>
      </c>
      <c r="AA810" s="227" t="s">
        <v>3984</v>
      </c>
      <c r="AB810" s="227" t="s">
        <v>3985</v>
      </c>
    </row>
    <row r="811" spans="1:28" x14ac:dyDescent="0.2">
      <c r="A811" s="227">
        <v>214411</v>
      </c>
      <c r="B811" s="227" t="s">
        <v>1628</v>
      </c>
      <c r="C811" s="227" t="s">
        <v>167</v>
      </c>
      <c r="D811" s="227" t="s">
        <v>2424</v>
      </c>
      <c r="E811" s="227" t="s">
        <v>356</v>
      </c>
      <c r="F811" s="228">
        <v>35821</v>
      </c>
      <c r="G811" s="227" t="s">
        <v>882</v>
      </c>
      <c r="H811" s="227" t="s">
        <v>357</v>
      </c>
      <c r="I811" s="227" t="s">
        <v>427</v>
      </c>
      <c r="J811" s="227" t="s">
        <v>358</v>
      </c>
      <c r="K811" s="227">
        <v>2015</v>
      </c>
      <c r="L811" s="227" t="s">
        <v>334</v>
      </c>
      <c r="T811" s="229"/>
      <c r="Y811" s="227" t="s">
        <v>3493</v>
      </c>
      <c r="Z811" s="227" t="s">
        <v>2985</v>
      </c>
      <c r="AA811" s="227" t="s">
        <v>2925</v>
      </c>
      <c r="AB811" s="227" t="s">
        <v>2823</v>
      </c>
    </row>
    <row r="812" spans="1:28" x14ac:dyDescent="0.2">
      <c r="A812" s="227">
        <v>212423</v>
      </c>
      <c r="B812" s="227" t="s">
        <v>1671</v>
      </c>
      <c r="C812" s="227" t="s">
        <v>65</v>
      </c>
      <c r="D812" s="227" t="s">
        <v>2242</v>
      </c>
      <c r="E812" s="227" t="s">
        <v>356</v>
      </c>
      <c r="F812" s="228">
        <v>35824</v>
      </c>
      <c r="G812" s="227" t="s">
        <v>882</v>
      </c>
      <c r="H812" s="227" t="s">
        <v>357</v>
      </c>
      <c r="I812" s="227" t="s">
        <v>427</v>
      </c>
      <c r="T812" s="229"/>
    </row>
    <row r="813" spans="1:28" x14ac:dyDescent="0.2">
      <c r="A813" s="227">
        <v>212261</v>
      </c>
      <c r="B813" s="227" t="s">
        <v>1463</v>
      </c>
      <c r="C813" s="227" t="s">
        <v>108</v>
      </c>
      <c r="D813" s="227" t="s">
        <v>1464</v>
      </c>
      <c r="E813" s="227" t="s">
        <v>355</v>
      </c>
      <c r="F813" s="228">
        <v>35826</v>
      </c>
      <c r="G813" s="227" t="s">
        <v>1465</v>
      </c>
      <c r="H813" s="227" t="s">
        <v>357</v>
      </c>
      <c r="I813" s="227" t="s">
        <v>427</v>
      </c>
      <c r="J813" s="227" t="s">
        <v>358</v>
      </c>
      <c r="K813" s="227">
        <v>2015</v>
      </c>
      <c r="L813" s="227" t="s">
        <v>351</v>
      </c>
      <c r="T813" s="229"/>
      <c r="Y813" s="227" t="s">
        <v>3115</v>
      </c>
      <c r="Z813" s="227" t="s">
        <v>3116</v>
      </c>
      <c r="AA813" s="227" t="s">
        <v>3117</v>
      </c>
      <c r="AB813" s="227" t="s">
        <v>2820</v>
      </c>
    </row>
    <row r="814" spans="1:28" x14ac:dyDescent="0.2">
      <c r="A814" s="227">
        <v>216320</v>
      </c>
      <c r="B814" s="227" t="s">
        <v>2057</v>
      </c>
      <c r="C814" s="227" t="s">
        <v>1845</v>
      </c>
      <c r="D814" s="227" t="s">
        <v>2740</v>
      </c>
      <c r="E814" s="227" t="s">
        <v>356</v>
      </c>
      <c r="F814" s="228">
        <v>35834</v>
      </c>
      <c r="G814" s="227" t="s">
        <v>882</v>
      </c>
      <c r="H814" s="227" t="s">
        <v>357</v>
      </c>
      <c r="I814" s="227" t="s">
        <v>427</v>
      </c>
      <c r="J814" s="227" t="s">
        <v>358</v>
      </c>
      <c r="K814" s="227">
        <v>2017</v>
      </c>
      <c r="L814" s="227" t="s">
        <v>334</v>
      </c>
      <c r="T814" s="229"/>
      <c r="Y814" s="227" t="s">
        <v>4213</v>
      </c>
      <c r="Z814" s="227" t="s">
        <v>4110</v>
      </c>
      <c r="AA814" s="227" t="s">
        <v>3159</v>
      </c>
      <c r="AB814" s="227" t="s">
        <v>4214</v>
      </c>
    </row>
    <row r="815" spans="1:28" x14ac:dyDescent="0.2">
      <c r="A815" s="227">
        <v>215116</v>
      </c>
      <c r="B815" s="227" t="s">
        <v>1672</v>
      </c>
      <c r="C815" s="227" t="s">
        <v>112</v>
      </c>
      <c r="D815" s="227" t="s">
        <v>2499</v>
      </c>
      <c r="E815" s="227" t="s">
        <v>356</v>
      </c>
      <c r="F815" s="228">
        <v>35840</v>
      </c>
      <c r="G815" s="227" t="s">
        <v>882</v>
      </c>
      <c r="H815" s="227" t="s">
        <v>357</v>
      </c>
      <c r="I815" s="227" t="s">
        <v>427</v>
      </c>
      <c r="J815" s="227" t="s">
        <v>358</v>
      </c>
      <c r="K815" s="227">
        <v>2016</v>
      </c>
      <c r="L815" s="227" t="s">
        <v>334</v>
      </c>
      <c r="T815" s="229"/>
      <c r="Y815" s="227" t="s">
        <v>3659</v>
      </c>
      <c r="Z815" s="227" t="s">
        <v>3020</v>
      </c>
      <c r="AA815" s="227" t="s">
        <v>3660</v>
      </c>
      <c r="AB815" s="227" t="s">
        <v>2820</v>
      </c>
    </row>
    <row r="816" spans="1:28" x14ac:dyDescent="0.2">
      <c r="A816" s="227">
        <v>215588</v>
      </c>
      <c r="B816" s="227" t="s">
        <v>1394</v>
      </c>
      <c r="C816" s="227" t="s">
        <v>74</v>
      </c>
      <c r="D816" s="227" t="s">
        <v>321</v>
      </c>
      <c r="E816" s="227" t="s">
        <v>356</v>
      </c>
      <c r="F816" s="228">
        <v>35848</v>
      </c>
      <c r="G816" s="227" t="s">
        <v>580</v>
      </c>
      <c r="H816" s="227" t="s">
        <v>357</v>
      </c>
      <c r="I816" s="227" t="s">
        <v>427</v>
      </c>
      <c r="Q816" s="227">
        <v>2000</v>
      </c>
      <c r="T816" s="229"/>
      <c r="V816" s="227" t="s">
        <v>679</v>
      </c>
      <c r="W816" s="227" t="s">
        <v>2809</v>
      </c>
    </row>
    <row r="817" spans="1:28" x14ac:dyDescent="0.2">
      <c r="A817" s="227">
        <v>213816</v>
      </c>
      <c r="B817" s="227" t="s">
        <v>1065</v>
      </c>
      <c r="C817" s="227" t="s">
        <v>244</v>
      </c>
      <c r="D817" s="227" t="s">
        <v>224</v>
      </c>
      <c r="E817" s="227" t="s">
        <v>356</v>
      </c>
      <c r="F817" s="228">
        <v>35855</v>
      </c>
      <c r="G817" s="227" t="s">
        <v>605</v>
      </c>
      <c r="H817" s="227" t="s">
        <v>357</v>
      </c>
      <c r="I817" s="227" t="s">
        <v>427</v>
      </c>
      <c r="Q817" s="227">
        <v>2000</v>
      </c>
      <c r="T817" s="229"/>
      <c r="U817" s="227" t="s">
        <v>679</v>
      </c>
      <c r="V817" s="227" t="s">
        <v>679</v>
      </c>
      <c r="W817" s="227" t="s">
        <v>2809</v>
      </c>
    </row>
    <row r="818" spans="1:28" x14ac:dyDescent="0.2">
      <c r="A818" s="227">
        <v>215377</v>
      </c>
      <c r="B818" s="227" t="s">
        <v>1806</v>
      </c>
      <c r="C818" s="227" t="s">
        <v>128</v>
      </c>
      <c r="D818" s="227" t="s">
        <v>2528</v>
      </c>
      <c r="E818" s="227" t="s">
        <v>356</v>
      </c>
      <c r="F818" s="228">
        <v>35857</v>
      </c>
      <c r="G818" s="227" t="s">
        <v>915</v>
      </c>
      <c r="H818" s="227" t="s">
        <v>357</v>
      </c>
      <c r="I818" s="227" t="s">
        <v>427</v>
      </c>
      <c r="J818" s="227" t="s">
        <v>358</v>
      </c>
      <c r="K818" s="227">
        <v>2016</v>
      </c>
      <c r="L818" s="227" t="s">
        <v>336</v>
      </c>
      <c r="T818" s="229"/>
      <c r="Y818" s="227" t="s">
        <v>3743</v>
      </c>
      <c r="Z818" s="227" t="s">
        <v>3000</v>
      </c>
      <c r="AA818" s="227" t="s">
        <v>3351</v>
      </c>
      <c r="AB818" s="227" t="s">
        <v>3024</v>
      </c>
    </row>
    <row r="819" spans="1:28" x14ac:dyDescent="0.2">
      <c r="A819" s="227">
        <v>215401</v>
      </c>
      <c r="B819" s="227" t="s">
        <v>2531</v>
      </c>
      <c r="C819" s="227" t="s">
        <v>399</v>
      </c>
      <c r="D819" s="227" t="s">
        <v>2532</v>
      </c>
      <c r="E819" s="227" t="s">
        <v>356</v>
      </c>
      <c r="F819" s="228">
        <v>35862</v>
      </c>
      <c r="G819" s="227" t="s">
        <v>882</v>
      </c>
      <c r="H819" s="227" t="s">
        <v>357</v>
      </c>
      <c r="I819" s="227" t="s">
        <v>427</v>
      </c>
      <c r="J819" s="227" t="s">
        <v>335</v>
      </c>
      <c r="K819" s="227">
        <v>2017</v>
      </c>
      <c r="L819" s="227" t="s">
        <v>334</v>
      </c>
      <c r="T819" s="229"/>
      <c r="Y819" s="227" t="s">
        <v>3750</v>
      </c>
      <c r="Z819" s="227" t="s">
        <v>3751</v>
      </c>
      <c r="AA819" s="227" t="s">
        <v>2853</v>
      </c>
      <c r="AB819" s="227" t="s">
        <v>2823</v>
      </c>
    </row>
    <row r="820" spans="1:28" x14ac:dyDescent="0.2">
      <c r="A820" s="227">
        <v>216060</v>
      </c>
      <c r="B820" s="227" t="s">
        <v>1764</v>
      </c>
      <c r="C820" s="227" t="s">
        <v>154</v>
      </c>
      <c r="D820" s="227" t="s">
        <v>2673</v>
      </c>
      <c r="E820" s="227" t="s">
        <v>355</v>
      </c>
      <c r="F820" s="228">
        <v>35865</v>
      </c>
      <c r="G820" s="227" t="s">
        <v>882</v>
      </c>
      <c r="H820" s="227" t="s">
        <v>357</v>
      </c>
      <c r="I820" s="227" t="s">
        <v>427</v>
      </c>
      <c r="T820" s="229"/>
    </row>
    <row r="821" spans="1:28" x14ac:dyDescent="0.2">
      <c r="A821" s="227">
        <v>215864</v>
      </c>
      <c r="B821" s="227" t="s">
        <v>2108</v>
      </c>
      <c r="C821" s="227" t="s">
        <v>70</v>
      </c>
      <c r="D821" s="227" t="s">
        <v>2620</v>
      </c>
      <c r="E821" s="227" t="s">
        <v>356</v>
      </c>
      <c r="F821" s="228">
        <v>35867</v>
      </c>
      <c r="G821" s="227" t="s">
        <v>883</v>
      </c>
      <c r="H821" s="227" t="s">
        <v>357</v>
      </c>
      <c r="I821" s="227" t="s">
        <v>427</v>
      </c>
      <c r="J821" s="227" t="s">
        <v>335</v>
      </c>
      <c r="K821" s="227">
        <v>2017</v>
      </c>
      <c r="L821" s="227" t="s">
        <v>336</v>
      </c>
      <c r="T821" s="229"/>
      <c r="Y821" s="227" t="s">
        <v>3949</v>
      </c>
      <c r="Z821" s="227" t="s">
        <v>3775</v>
      </c>
      <c r="AA821" s="227" t="s">
        <v>3950</v>
      </c>
      <c r="AB821" s="227" t="s">
        <v>2959</v>
      </c>
    </row>
    <row r="822" spans="1:28" x14ac:dyDescent="0.2">
      <c r="A822" s="227">
        <v>210916</v>
      </c>
      <c r="B822" s="227" t="s">
        <v>2169</v>
      </c>
      <c r="C822" s="227" t="s">
        <v>391</v>
      </c>
      <c r="D822" s="227" t="s">
        <v>228</v>
      </c>
      <c r="E822" s="227" t="s">
        <v>356</v>
      </c>
      <c r="F822" s="228">
        <v>35872</v>
      </c>
      <c r="G822" s="227" t="s">
        <v>334</v>
      </c>
      <c r="H822" s="227" t="s">
        <v>357</v>
      </c>
      <c r="I822" s="227" t="s">
        <v>427</v>
      </c>
      <c r="J822" s="227" t="s">
        <v>358</v>
      </c>
      <c r="K822" s="227">
        <v>2013</v>
      </c>
      <c r="L822" s="227" t="s">
        <v>334</v>
      </c>
      <c r="T822" s="229"/>
      <c r="Y822" s="227" t="s">
        <v>2975</v>
      </c>
      <c r="Z822" s="227" t="s">
        <v>2976</v>
      </c>
      <c r="AA822" s="227" t="s">
        <v>2977</v>
      </c>
      <c r="AB822" s="227" t="s">
        <v>2867</v>
      </c>
    </row>
    <row r="823" spans="1:28" x14ac:dyDescent="0.2">
      <c r="A823" s="227">
        <v>216385</v>
      </c>
      <c r="B823" s="227" t="s">
        <v>2052</v>
      </c>
      <c r="C823" s="227" t="s">
        <v>83</v>
      </c>
      <c r="D823" s="227" t="s">
        <v>282</v>
      </c>
      <c r="E823" s="227" t="s">
        <v>356</v>
      </c>
      <c r="F823" s="228">
        <v>35875</v>
      </c>
      <c r="G823" s="227" t="s">
        <v>342</v>
      </c>
      <c r="H823" s="227" t="s">
        <v>357</v>
      </c>
      <c r="I823" s="227" t="s">
        <v>427</v>
      </c>
      <c r="J823" s="227" t="s">
        <v>335</v>
      </c>
      <c r="K823" s="227">
        <v>2016</v>
      </c>
      <c r="L823" s="227" t="s">
        <v>334</v>
      </c>
      <c r="T823" s="229"/>
      <c r="Y823" s="227" t="s">
        <v>4270</v>
      </c>
      <c r="Z823" s="227" t="s">
        <v>2911</v>
      </c>
      <c r="AA823" s="227" t="s">
        <v>4271</v>
      </c>
      <c r="AB823" s="227" t="s">
        <v>2845</v>
      </c>
    </row>
    <row r="824" spans="1:28" x14ac:dyDescent="0.2">
      <c r="A824" s="227">
        <v>215398</v>
      </c>
      <c r="B824" s="227" t="s">
        <v>1636</v>
      </c>
      <c r="C824" s="227" t="s">
        <v>123</v>
      </c>
      <c r="D824" s="227" t="s">
        <v>228</v>
      </c>
      <c r="E824" s="227" t="s">
        <v>356</v>
      </c>
      <c r="F824" s="228">
        <v>35884</v>
      </c>
      <c r="G824" s="227" t="s">
        <v>334</v>
      </c>
      <c r="H824" s="227" t="s">
        <v>357</v>
      </c>
      <c r="I824" s="227" t="s">
        <v>427</v>
      </c>
      <c r="J824" s="227" t="s">
        <v>358</v>
      </c>
      <c r="K824" s="227">
        <v>2015</v>
      </c>
      <c r="L824" s="227" t="s">
        <v>334</v>
      </c>
      <c r="T824" s="229"/>
      <c r="Y824" s="227" t="s">
        <v>3749</v>
      </c>
      <c r="Z824" s="227" t="s">
        <v>2992</v>
      </c>
      <c r="AA824" s="227" t="s">
        <v>2832</v>
      </c>
      <c r="AB824" s="227" t="s">
        <v>2820</v>
      </c>
    </row>
    <row r="825" spans="1:28" x14ac:dyDescent="0.2">
      <c r="A825" s="227">
        <v>213570</v>
      </c>
      <c r="B825" s="227" t="s">
        <v>1831</v>
      </c>
      <c r="C825" s="227" t="s">
        <v>106</v>
      </c>
      <c r="D825" s="227" t="s">
        <v>2348</v>
      </c>
      <c r="E825" s="227" t="s">
        <v>355</v>
      </c>
      <c r="F825" s="228">
        <v>35887</v>
      </c>
      <c r="G825" s="227" t="s">
        <v>901</v>
      </c>
      <c r="H825" s="227" t="s">
        <v>357</v>
      </c>
      <c r="I825" s="227" t="s">
        <v>427</v>
      </c>
      <c r="J825" s="227" t="s">
        <v>335</v>
      </c>
      <c r="K825" s="227">
        <v>2016</v>
      </c>
      <c r="L825" s="227" t="s">
        <v>334</v>
      </c>
      <c r="T825" s="229"/>
      <c r="Y825" s="227" t="s">
        <v>3347</v>
      </c>
      <c r="Z825" s="227" t="s">
        <v>2822</v>
      </c>
      <c r="AA825" s="227" t="s">
        <v>2891</v>
      </c>
      <c r="AB825" s="227" t="s">
        <v>2823</v>
      </c>
    </row>
    <row r="826" spans="1:28" x14ac:dyDescent="0.2">
      <c r="A826" s="227">
        <v>215956</v>
      </c>
      <c r="B826" s="227" t="s">
        <v>4410</v>
      </c>
      <c r="C826" s="227" t="s">
        <v>135</v>
      </c>
      <c r="D826" s="227" t="s">
        <v>2649</v>
      </c>
      <c r="E826" s="227" t="s">
        <v>356</v>
      </c>
      <c r="F826" s="228">
        <v>35892</v>
      </c>
      <c r="G826" s="227" t="s">
        <v>882</v>
      </c>
      <c r="H826" s="227" t="s">
        <v>357</v>
      </c>
      <c r="I826" s="227" t="s">
        <v>427</v>
      </c>
      <c r="J826" s="227" t="s">
        <v>335</v>
      </c>
      <c r="K826" s="227">
        <v>2018</v>
      </c>
      <c r="L826" s="227" t="s">
        <v>334</v>
      </c>
      <c r="T826" s="229"/>
      <c r="Y826" s="227" t="s">
        <v>4016</v>
      </c>
      <c r="Z826" s="227" t="s">
        <v>3093</v>
      </c>
      <c r="AA826" s="227" t="s">
        <v>4017</v>
      </c>
      <c r="AB826" s="227" t="s">
        <v>2867</v>
      </c>
    </row>
    <row r="827" spans="1:28" x14ac:dyDescent="0.2">
      <c r="A827" s="227">
        <v>215504</v>
      </c>
      <c r="B827" s="227" t="s">
        <v>1775</v>
      </c>
      <c r="C827" s="227" t="s">
        <v>179</v>
      </c>
      <c r="D827" s="227" t="s">
        <v>2547</v>
      </c>
      <c r="E827" s="227" t="s">
        <v>356</v>
      </c>
      <c r="F827" s="228">
        <v>35892</v>
      </c>
      <c r="G827" s="227" t="s">
        <v>882</v>
      </c>
      <c r="H827" s="227" t="s">
        <v>357</v>
      </c>
      <c r="I827" s="227" t="s">
        <v>427</v>
      </c>
      <c r="Q827" s="227">
        <v>2000</v>
      </c>
      <c r="T827" s="229"/>
      <c r="W827" s="227" t="s">
        <v>2809</v>
      </c>
    </row>
    <row r="828" spans="1:28" x14ac:dyDescent="0.2">
      <c r="A828" s="227">
        <v>216330</v>
      </c>
      <c r="B828" s="227" t="s">
        <v>2054</v>
      </c>
      <c r="C828" s="227" t="s">
        <v>405</v>
      </c>
      <c r="D828" s="227" t="s">
        <v>2741</v>
      </c>
      <c r="E828" s="227" t="s">
        <v>356</v>
      </c>
      <c r="F828" s="228">
        <v>35901</v>
      </c>
      <c r="G828" s="227" t="s">
        <v>882</v>
      </c>
      <c r="H828" s="227" t="s">
        <v>357</v>
      </c>
      <c r="I828" s="227" t="s">
        <v>427</v>
      </c>
      <c r="J828" s="227" t="s">
        <v>358</v>
      </c>
      <c r="K828" s="227">
        <v>2016</v>
      </c>
      <c r="L828" s="227" t="s">
        <v>334</v>
      </c>
      <c r="T828" s="229"/>
      <c r="Y828" s="227" t="s">
        <v>4223</v>
      </c>
      <c r="Z828" s="227" t="s">
        <v>4224</v>
      </c>
      <c r="AA828" s="227" t="s">
        <v>2893</v>
      </c>
      <c r="AB828" s="227" t="s">
        <v>2867</v>
      </c>
    </row>
    <row r="829" spans="1:28" x14ac:dyDescent="0.2">
      <c r="A829" s="227">
        <v>214674</v>
      </c>
      <c r="B829" s="227" t="s">
        <v>1441</v>
      </c>
      <c r="C829" s="227" t="s">
        <v>394</v>
      </c>
      <c r="D829" s="227" t="s">
        <v>1442</v>
      </c>
      <c r="E829" s="227" t="s">
        <v>355</v>
      </c>
      <c r="F829" s="228">
        <v>35912</v>
      </c>
      <c r="G829" s="227" t="s">
        <v>349</v>
      </c>
      <c r="H829" s="227" t="s">
        <v>357</v>
      </c>
      <c r="I829" s="227" t="s">
        <v>427</v>
      </c>
      <c r="Q829" s="227">
        <v>2000</v>
      </c>
      <c r="T829" s="229"/>
      <c r="V829" s="227" t="s">
        <v>679</v>
      </c>
      <c r="W829" s="227" t="s">
        <v>2809</v>
      </c>
    </row>
    <row r="830" spans="1:28" x14ac:dyDescent="0.2">
      <c r="A830" s="227">
        <v>214322</v>
      </c>
      <c r="B830" s="227" t="s">
        <v>1791</v>
      </c>
      <c r="C830" s="227" t="s">
        <v>117</v>
      </c>
      <c r="D830" s="227" t="s">
        <v>2416</v>
      </c>
      <c r="E830" s="227" t="s">
        <v>355</v>
      </c>
      <c r="F830" s="228">
        <v>35916</v>
      </c>
      <c r="G830" s="227" t="s">
        <v>2417</v>
      </c>
      <c r="H830" s="227" t="s">
        <v>357</v>
      </c>
      <c r="I830" s="227" t="s">
        <v>427</v>
      </c>
      <c r="J830" s="227" t="s">
        <v>358</v>
      </c>
      <c r="K830" s="227">
        <v>2017</v>
      </c>
      <c r="L830" s="227" t="s">
        <v>334</v>
      </c>
      <c r="T830" s="229"/>
      <c r="Y830" s="227" t="s">
        <v>3472</v>
      </c>
      <c r="Z830" s="227" t="s">
        <v>2968</v>
      </c>
      <c r="AA830" s="227" t="s">
        <v>3473</v>
      </c>
      <c r="AB830" s="227" t="s">
        <v>3474</v>
      </c>
    </row>
    <row r="831" spans="1:28" x14ac:dyDescent="0.2">
      <c r="A831" s="227">
        <v>216561</v>
      </c>
      <c r="B831" s="227" t="s">
        <v>2084</v>
      </c>
      <c r="C831" s="227" t="s">
        <v>106</v>
      </c>
      <c r="D831" s="227" t="s">
        <v>499</v>
      </c>
      <c r="E831" s="227" t="s">
        <v>356</v>
      </c>
      <c r="F831" s="228">
        <v>35916</v>
      </c>
      <c r="G831" s="227" t="s">
        <v>744</v>
      </c>
      <c r="H831" s="227" t="s">
        <v>357</v>
      </c>
      <c r="I831" s="227" t="s">
        <v>427</v>
      </c>
      <c r="J831" s="227" t="s">
        <v>335</v>
      </c>
      <c r="K831" s="227">
        <v>2018</v>
      </c>
      <c r="L831" s="227" t="s">
        <v>336</v>
      </c>
      <c r="T831" s="229"/>
      <c r="Y831" s="227" t="s">
        <v>4378</v>
      </c>
      <c r="Z831" s="227" t="s">
        <v>2822</v>
      </c>
      <c r="AA831" s="227" t="s">
        <v>3264</v>
      </c>
      <c r="AB831" s="227" t="s">
        <v>4379</v>
      </c>
    </row>
    <row r="832" spans="1:28" x14ac:dyDescent="0.2">
      <c r="A832" s="227">
        <v>214183</v>
      </c>
      <c r="B832" s="227" t="s">
        <v>1755</v>
      </c>
      <c r="C832" s="227" t="s">
        <v>148</v>
      </c>
      <c r="D832" s="227" t="s">
        <v>2401</v>
      </c>
      <c r="E832" s="227" t="s">
        <v>355</v>
      </c>
      <c r="F832" s="228">
        <v>35920</v>
      </c>
      <c r="G832" s="227" t="s">
        <v>2402</v>
      </c>
      <c r="H832" s="227" t="s">
        <v>357</v>
      </c>
      <c r="I832" s="227" t="s">
        <v>427</v>
      </c>
      <c r="Q832" s="227">
        <v>2000</v>
      </c>
      <c r="T832" s="229"/>
      <c r="W832" s="227" t="s">
        <v>2809</v>
      </c>
    </row>
    <row r="833" spans="1:28" x14ac:dyDescent="0.2">
      <c r="A833" s="227">
        <v>214224</v>
      </c>
      <c r="B833" s="227" t="s">
        <v>1705</v>
      </c>
      <c r="C833" s="227" t="s">
        <v>168</v>
      </c>
      <c r="D833" s="227" t="s">
        <v>2406</v>
      </c>
      <c r="E833" s="227" t="s">
        <v>355</v>
      </c>
      <c r="F833" s="228">
        <v>35924</v>
      </c>
      <c r="G833" s="227" t="s">
        <v>882</v>
      </c>
      <c r="H833" s="227" t="s">
        <v>357</v>
      </c>
      <c r="I833" s="227" t="s">
        <v>427</v>
      </c>
      <c r="J833" s="227" t="s">
        <v>335</v>
      </c>
      <c r="K833" s="227">
        <v>2017</v>
      </c>
      <c r="L833" s="227" t="s">
        <v>334</v>
      </c>
      <c r="T833" s="229"/>
      <c r="Y833" s="227" t="s">
        <v>3454</v>
      </c>
      <c r="Z833" s="227" t="s">
        <v>3455</v>
      </c>
      <c r="AA833" s="227" t="s">
        <v>2847</v>
      </c>
      <c r="AB833" s="227" t="s">
        <v>2823</v>
      </c>
    </row>
    <row r="834" spans="1:28" x14ac:dyDescent="0.2">
      <c r="A834" s="227">
        <v>214214</v>
      </c>
      <c r="B834" s="227" t="s">
        <v>1952</v>
      </c>
      <c r="C834" s="227" t="s">
        <v>88</v>
      </c>
      <c r="D834" s="227" t="s">
        <v>2403</v>
      </c>
      <c r="E834" s="227" t="s">
        <v>355</v>
      </c>
      <c r="F834" s="228">
        <v>35927</v>
      </c>
      <c r="G834" s="227" t="s">
        <v>882</v>
      </c>
      <c r="H834" s="227" t="s">
        <v>357</v>
      </c>
      <c r="I834" s="227" t="s">
        <v>427</v>
      </c>
      <c r="J834" s="227" t="s">
        <v>358</v>
      </c>
      <c r="K834" s="227">
        <v>2016</v>
      </c>
      <c r="L834" s="227" t="s">
        <v>334</v>
      </c>
      <c r="T834" s="229"/>
      <c r="Y834" s="227" t="s">
        <v>3448</v>
      </c>
      <c r="Z834" s="227" t="s">
        <v>3449</v>
      </c>
      <c r="AA834" s="227" t="s">
        <v>3450</v>
      </c>
      <c r="AB834" s="227" t="s">
        <v>2867</v>
      </c>
    </row>
    <row r="835" spans="1:28" x14ac:dyDescent="0.2">
      <c r="A835" s="227">
        <v>216448</v>
      </c>
      <c r="B835" s="227" t="s">
        <v>2056</v>
      </c>
      <c r="C835" s="227" t="s">
        <v>138</v>
      </c>
      <c r="D835" s="227" t="s">
        <v>558</v>
      </c>
      <c r="E835" s="227" t="s">
        <v>355</v>
      </c>
      <c r="F835" s="228">
        <v>35933</v>
      </c>
      <c r="G835" s="227" t="s">
        <v>910</v>
      </c>
      <c r="H835" s="227" t="s">
        <v>357</v>
      </c>
      <c r="I835" s="227" t="s">
        <v>427</v>
      </c>
      <c r="J835" s="227" t="s">
        <v>335</v>
      </c>
      <c r="K835" s="227">
        <v>2016</v>
      </c>
      <c r="L835" s="227" t="s">
        <v>336</v>
      </c>
      <c r="T835" s="229"/>
      <c r="Y835" s="227" t="s">
        <v>4313</v>
      </c>
      <c r="Z835" s="227" t="s">
        <v>2890</v>
      </c>
      <c r="AA835" s="227" t="s">
        <v>2974</v>
      </c>
      <c r="AB835" s="227" t="s">
        <v>2845</v>
      </c>
    </row>
    <row r="836" spans="1:28" x14ac:dyDescent="0.2">
      <c r="A836" s="227">
        <v>215880</v>
      </c>
      <c r="B836" s="227" t="s">
        <v>1744</v>
      </c>
      <c r="C836" s="227" t="s">
        <v>415</v>
      </c>
      <c r="D836" s="227" t="s">
        <v>2623</v>
      </c>
      <c r="E836" s="227" t="s">
        <v>356</v>
      </c>
      <c r="F836" s="228">
        <v>35933</v>
      </c>
      <c r="G836" s="227" t="s">
        <v>2624</v>
      </c>
      <c r="H836" s="227" t="s">
        <v>357</v>
      </c>
      <c r="I836" s="227" t="s">
        <v>427</v>
      </c>
      <c r="J836" s="227" t="s">
        <v>358</v>
      </c>
      <c r="K836" s="227">
        <v>2017</v>
      </c>
      <c r="L836" s="227" t="s">
        <v>336</v>
      </c>
      <c r="T836" s="229"/>
      <c r="Y836" s="227" t="s">
        <v>3961</v>
      </c>
      <c r="Z836" s="227" t="s">
        <v>3962</v>
      </c>
      <c r="AA836" s="227" t="s">
        <v>3018</v>
      </c>
      <c r="AB836" s="227" t="s">
        <v>2823</v>
      </c>
    </row>
    <row r="837" spans="1:28" x14ac:dyDescent="0.2">
      <c r="A837" s="227">
        <v>216016</v>
      </c>
      <c r="B837" s="227" t="s">
        <v>1488</v>
      </c>
      <c r="C837" s="227" t="s">
        <v>71</v>
      </c>
      <c r="D837" s="227" t="s">
        <v>412</v>
      </c>
      <c r="E837" s="227" t="s">
        <v>355</v>
      </c>
      <c r="F837" s="228">
        <v>35933</v>
      </c>
      <c r="G837" s="227" t="s">
        <v>539</v>
      </c>
      <c r="H837" s="227" t="s">
        <v>357</v>
      </c>
      <c r="I837" s="227" t="s">
        <v>427</v>
      </c>
      <c r="Q837" s="227">
        <v>2000</v>
      </c>
      <c r="T837" s="229"/>
      <c r="V837" s="227" t="s">
        <v>679</v>
      </c>
      <c r="W837" s="227" t="s">
        <v>2809</v>
      </c>
    </row>
    <row r="838" spans="1:28" x14ac:dyDescent="0.2">
      <c r="A838" s="227">
        <v>216088</v>
      </c>
      <c r="B838" s="227" t="s">
        <v>1861</v>
      </c>
      <c r="C838" s="227" t="s">
        <v>116</v>
      </c>
      <c r="D838" s="227" t="s">
        <v>409</v>
      </c>
      <c r="E838" s="227" t="s">
        <v>356</v>
      </c>
      <c r="F838" s="228">
        <v>35937</v>
      </c>
      <c r="G838" s="227" t="s">
        <v>334</v>
      </c>
      <c r="H838" s="227" t="s">
        <v>357</v>
      </c>
      <c r="I838" s="227" t="s">
        <v>427</v>
      </c>
      <c r="T838" s="229"/>
    </row>
    <row r="839" spans="1:28" x14ac:dyDescent="0.2">
      <c r="A839" s="227">
        <v>214660</v>
      </c>
      <c r="B839" s="227" t="s">
        <v>1643</v>
      </c>
      <c r="C839" s="227" t="s">
        <v>130</v>
      </c>
      <c r="D839" s="227" t="s">
        <v>2449</v>
      </c>
      <c r="E839" s="227" t="s">
        <v>355</v>
      </c>
      <c r="F839" s="228">
        <v>35940</v>
      </c>
      <c r="G839" s="227" t="s">
        <v>2450</v>
      </c>
      <c r="H839" s="227" t="s">
        <v>357</v>
      </c>
      <c r="I839" s="227" t="s">
        <v>427</v>
      </c>
      <c r="J839" s="227" t="s">
        <v>358</v>
      </c>
      <c r="K839" s="227">
        <v>2016</v>
      </c>
      <c r="L839" s="227" t="s">
        <v>334</v>
      </c>
      <c r="T839" s="229"/>
      <c r="Y839" s="227" t="s">
        <v>3539</v>
      </c>
      <c r="Z839" s="227" t="s">
        <v>3212</v>
      </c>
      <c r="AA839" s="227" t="s">
        <v>3540</v>
      </c>
      <c r="AB839" s="227" t="s">
        <v>2820</v>
      </c>
    </row>
    <row r="840" spans="1:28" x14ac:dyDescent="0.2">
      <c r="A840" s="227">
        <v>215225</v>
      </c>
      <c r="B840" s="227" t="s">
        <v>2513</v>
      </c>
      <c r="C840" s="227" t="s">
        <v>493</v>
      </c>
      <c r="D840" s="227" t="s">
        <v>2514</v>
      </c>
      <c r="E840" s="227" t="s">
        <v>355</v>
      </c>
      <c r="F840" s="228">
        <v>35947</v>
      </c>
      <c r="G840" s="227" t="s">
        <v>2515</v>
      </c>
      <c r="H840" s="227" t="s">
        <v>357</v>
      </c>
      <c r="I840" s="227" t="s">
        <v>427</v>
      </c>
      <c r="Q840" s="227">
        <v>2000</v>
      </c>
      <c r="T840" s="229"/>
      <c r="W840" s="227" t="s">
        <v>2809</v>
      </c>
    </row>
    <row r="841" spans="1:28" x14ac:dyDescent="0.2">
      <c r="A841" s="227">
        <v>215313</v>
      </c>
      <c r="B841" s="227" t="s">
        <v>1681</v>
      </c>
      <c r="C841" s="227" t="s">
        <v>1682</v>
      </c>
      <c r="D841" s="227" t="s">
        <v>2519</v>
      </c>
      <c r="E841" s="227" t="s">
        <v>355</v>
      </c>
      <c r="F841" s="228">
        <v>35956</v>
      </c>
      <c r="G841" s="227" t="s">
        <v>976</v>
      </c>
      <c r="H841" s="227" t="s">
        <v>357</v>
      </c>
      <c r="I841" s="227" t="s">
        <v>427</v>
      </c>
      <c r="J841" s="227" t="s">
        <v>335</v>
      </c>
      <c r="K841" s="227">
        <v>2016</v>
      </c>
      <c r="L841" s="227" t="s">
        <v>336</v>
      </c>
      <c r="T841" s="229"/>
      <c r="Y841" s="227" t="s">
        <v>3714</v>
      </c>
      <c r="Z841" s="227" t="s">
        <v>2846</v>
      </c>
      <c r="AA841" s="227" t="s">
        <v>3715</v>
      </c>
      <c r="AB841" s="227" t="s">
        <v>3716</v>
      </c>
    </row>
    <row r="842" spans="1:28" x14ac:dyDescent="0.2">
      <c r="A842" s="227">
        <v>216245</v>
      </c>
      <c r="B842" s="227" t="s">
        <v>2060</v>
      </c>
      <c r="C842" s="227" t="s">
        <v>68</v>
      </c>
      <c r="D842" s="227" t="s">
        <v>2718</v>
      </c>
      <c r="E842" s="227" t="s">
        <v>356</v>
      </c>
      <c r="F842" s="228">
        <v>35956</v>
      </c>
      <c r="G842" s="227" t="s">
        <v>2719</v>
      </c>
      <c r="H842" s="227" t="s">
        <v>357</v>
      </c>
      <c r="I842" s="227" t="s">
        <v>427</v>
      </c>
      <c r="J842" s="227" t="s">
        <v>335</v>
      </c>
      <c r="K842" s="227">
        <v>2016</v>
      </c>
      <c r="L842" s="227" t="s">
        <v>346</v>
      </c>
      <c r="T842" s="229"/>
      <c r="Y842" s="227" t="s">
        <v>4158</v>
      </c>
      <c r="Z842" s="227" t="s">
        <v>4159</v>
      </c>
      <c r="AA842" s="227" t="s">
        <v>4160</v>
      </c>
      <c r="AB842" s="227" t="s">
        <v>4161</v>
      </c>
    </row>
    <row r="843" spans="1:28" x14ac:dyDescent="0.2">
      <c r="A843" s="227">
        <v>215889</v>
      </c>
      <c r="B843" s="227" t="s">
        <v>1847</v>
      </c>
      <c r="C843" s="227" t="s">
        <v>64</v>
      </c>
      <c r="D843" s="227" t="s">
        <v>2629</v>
      </c>
      <c r="E843" s="227" t="s">
        <v>356</v>
      </c>
      <c r="F843" s="228">
        <v>35958</v>
      </c>
      <c r="G843" s="227" t="s">
        <v>882</v>
      </c>
      <c r="H843" s="227" t="s">
        <v>364</v>
      </c>
      <c r="I843" s="227" t="s">
        <v>427</v>
      </c>
      <c r="Q843" s="227">
        <v>2000</v>
      </c>
      <c r="T843" s="229"/>
    </row>
    <row r="844" spans="1:28" x14ac:dyDescent="0.2">
      <c r="A844" s="227">
        <v>214239</v>
      </c>
      <c r="B844" s="227" t="s">
        <v>2116</v>
      </c>
      <c r="C844" s="227" t="s">
        <v>145</v>
      </c>
      <c r="D844" s="227" t="s">
        <v>2408</v>
      </c>
      <c r="E844" s="227" t="s">
        <v>355</v>
      </c>
      <c r="F844" s="228">
        <v>35959</v>
      </c>
      <c r="G844" s="227" t="s">
        <v>882</v>
      </c>
      <c r="H844" s="227" t="s">
        <v>357</v>
      </c>
      <c r="I844" s="227" t="s">
        <v>427</v>
      </c>
      <c r="J844" s="227" t="s">
        <v>358</v>
      </c>
      <c r="K844" s="227">
        <v>2017</v>
      </c>
      <c r="L844" s="227" t="s">
        <v>334</v>
      </c>
      <c r="T844" s="229"/>
      <c r="Y844" s="227" t="s">
        <v>3459</v>
      </c>
      <c r="Z844" s="227" t="s">
        <v>3368</v>
      </c>
      <c r="AA844" s="227" t="s">
        <v>2999</v>
      </c>
      <c r="AB844" s="227" t="s">
        <v>2823</v>
      </c>
    </row>
    <row r="845" spans="1:28" x14ac:dyDescent="0.2">
      <c r="A845" s="227">
        <v>215715</v>
      </c>
      <c r="B845" s="227" t="s">
        <v>1666</v>
      </c>
      <c r="C845" s="227" t="s">
        <v>106</v>
      </c>
      <c r="D845" s="227" t="s">
        <v>2584</v>
      </c>
      <c r="E845" s="227" t="s">
        <v>356</v>
      </c>
      <c r="F845" s="228">
        <v>35960</v>
      </c>
      <c r="G845" s="227" t="s">
        <v>882</v>
      </c>
      <c r="H845" s="227" t="s">
        <v>364</v>
      </c>
      <c r="I845" s="227" t="s">
        <v>427</v>
      </c>
      <c r="J845" s="227" t="s">
        <v>358</v>
      </c>
      <c r="K845" s="227">
        <v>2016</v>
      </c>
      <c r="L845" s="227" t="s">
        <v>334</v>
      </c>
      <c r="T845" s="229"/>
      <c r="Y845" s="227" t="s">
        <v>3861</v>
      </c>
      <c r="Z845" s="227" t="s">
        <v>2822</v>
      </c>
      <c r="AA845" s="227" t="s">
        <v>3862</v>
      </c>
      <c r="AB845" s="227" t="s">
        <v>2823</v>
      </c>
    </row>
    <row r="846" spans="1:28" x14ac:dyDescent="0.2">
      <c r="A846" s="227">
        <v>213909</v>
      </c>
      <c r="B846" s="227" t="s">
        <v>1743</v>
      </c>
      <c r="C846" s="227" t="s">
        <v>415</v>
      </c>
      <c r="D846" s="227" t="s">
        <v>1503</v>
      </c>
      <c r="E846" s="227" t="s">
        <v>355</v>
      </c>
      <c r="F846" s="228">
        <v>35960</v>
      </c>
      <c r="G846" s="227" t="s">
        <v>603</v>
      </c>
      <c r="H846" s="227" t="s">
        <v>357</v>
      </c>
      <c r="I846" s="227" t="s">
        <v>427</v>
      </c>
      <c r="J846" s="227" t="s">
        <v>358</v>
      </c>
      <c r="K846" s="227">
        <v>2017</v>
      </c>
      <c r="L846" s="227" t="s">
        <v>336</v>
      </c>
      <c r="T846" s="229"/>
      <c r="Y846" s="227" t="s">
        <v>3411</v>
      </c>
      <c r="Z846" s="227" t="s">
        <v>3412</v>
      </c>
      <c r="AA846" s="227" t="s">
        <v>2905</v>
      </c>
      <c r="AB846" s="227" t="s">
        <v>2820</v>
      </c>
    </row>
    <row r="847" spans="1:28" x14ac:dyDescent="0.2">
      <c r="A847" s="227">
        <v>215205</v>
      </c>
      <c r="B847" s="227" t="s">
        <v>1945</v>
      </c>
      <c r="C847" s="227" t="s">
        <v>469</v>
      </c>
      <c r="D847" s="227" t="s">
        <v>2511</v>
      </c>
      <c r="E847" s="227" t="s">
        <v>355</v>
      </c>
      <c r="F847" s="228">
        <v>35962</v>
      </c>
      <c r="G847" s="227" t="s">
        <v>882</v>
      </c>
      <c r="H847" s="227" t="s">
        <v>357</v>
      </c>
      <c r="I847" s="227" t="s">
        <v>427</v>
      </c>
      <c r="J847" s="227" t="s">
        <v>335</v>
      </c>
      <c r="K847" s="227">
        <v>2016</v>
      </c>
      <c r="L847" s="227" t="s">
        <v>334</v>
      </c>
      <c r="T847" s="229"/>
      <c r="Y847" s="227" t="s">
        <v>3686</v>
      </c>
      <c r="Z847" s="227" t="s">
        <v>3149</v>
      </c>
      <c r="AA847" s="227" t="s">
        <v>3536</v>
      </c>
      <c r="AB847" s="227" t="s">
        <v>2823</v>
      </c>
    </row>
    <row r="848" spans="1:28" x14ac:dyDescent="0.2">
      <c r="A848" s="227">
        <v>215263</v>
      </c>
      <c r="B848" s="227" t="s">
        <v>1446</v>
      </c>
      <c r="C848" s="227" t="s">
        <v>137</v>
      </c>
      <c r="D848" s="227" t="s">
        <v>754</v>
      </c>
      <c r="E848" s="227" t="s">
        <v>355</v>
      </c>
      <c r="F848" s="228">
        <v>35967</v>
      </c>
      <c r="G848" s="227" t="s">
        <v>334</v>
      </c>
      <c r="H848" s="227" t="s">
        <v>357</v>
      </c>
      <c r="I848" s="227" t="s">
        <v>427</v>
      </c>
      <c r="J848" s="227" t="s">
        <v>358</v>
      </c>
      <c r="K848" s="227">
        <v>2016</v>
      </c>
      <c r="L848" s="227" t="s">
        <v>350</v>
      </c>
      <c r="T848" s="229"/>
      <c r="Y848" s="227" t="s">
        <v>3690</v>
      </c>
      <c r="Z848" s="227" t="s">
        <v>3691</v>
      </c>
      <c r="AA848" s="227" t="s">
        <v>3692</v>
      </c>
      <c r="AB848" s="227" t="s">
        <v>2823</v>
      </c>
    </row>
    <row r="849" spans="1:28" x14ac:dyDescent="0.2">
      <c r="A849" s="227">
        <v>214915</v>
      </c>
      <c r="B849" s="227" t="s">
        <v>1409</v>
      </c>
      <c r="C849" s="227" t="s">
        <v>65</v>
      </c>
      <c r="D849" s="227" t="s">
        <v>1410</v>
      </c>
      <c r="E849" s="227" t="s">
        <v>356</v>
      </c>
      <c r="F849" s="228">
        <v>35967</v>
      </c>
      <c r="G849" s="227" t="s">
        <v>334</v>
      </c>
      <c r="H849" s="227" t="s">
        <v>357</v>
      </c>
      <c r="I849" s="227" t="s">
        <v>427</v>
      </c>
      <c r="Q849" s="227">
        <v>2000</v>
      </c>
      <c r="T849" s="229"/>
      <c r="V849" s="227" t="s">
        <v>679</v>
      </c>
      <c r="W849" s="227" t="s">
        <v>2809</v>
      </c>
    </row>
    <row r="850" spans="1:28" x14ac:dyDescent="0.2">
      <c r="A850" s="227">
        <v>212346</v>
      </c>
      <c r="B850" s="227" t="s">
        <v>1673</v>
      </c>
      <c r="C850" s="227" t="s">
        <v>1674</v>
      </c>
      <c r="D850" s="227" t="s">
        <v>2237</v>
      </c>
      <c r="E850" s="227" t="s">
        <v>356</v>
      </c>
      <c r="F850" s="228">
        <v>35968</v>
      </c>
      <c r="G850" s="227" t="s">
        <v>882</v>
      </c>
      <c r="H850" s="227" t="s">
        <v>357</v>
      </c>
      <c r="I850" s="227" t="s">
        <v>427</v>
      </c>
      <c r="J850" s="227" t="s">
        <v>4402</v>
      </c>
      <c r="K850" s="227">
        <v>2016</v>
      </c>
      <c r="L850" s="227" t="s">
        <v>334</v>
      </c>
      <c r="T850" s="229"/>
      <c r="Y850" s="227" t="s">
        <v>3125</v>
      </c>
      <c r="Z850" s="227" t="s">
        <v>3126</v>
      </c>
      <c r="AA850" s="227" t="s">
        <v>3049</v>
      </c>
      <c r="AB850" s="227" t="s">
        <v>3127</v>
      </c>
    </row>
    <row r="851" spans="1:28" x14ac:dyDescent="0.2">
      <c r="A851" s="227">
        <v>215291</v>
      </c>
      <c r="B851" s="227" t="s">
        <v>1913</v>
      </c>
      <c r="C851" s="227" t="s">
        <v>68</v>
      </c>
      <c r="D851" s="227" t="s">
        <v>716</v>
      </c>
      <c r="E851" s="227" t="s">
        <v>356</v>
      </c>
      <c r="F851" s="228">
        <v>35969</v>
      </c>
      <c r="G851" s="227" t="s">
        <v>882</v>
      </c>
      <c r="H851" s="227" t="s">
        <v>357</v>
      </c>
      <c r="I851" s="227" t="s">
        <v>427</v>
      </c>
      <c r="Q851" s="227">
        <v>2000</v>
      </c>
      <c r="T851" s="229"/>
      <c r="W851" s="227" t="s">
        <v>2809</v>
      </c>
    </row>
    <row r="852" spans="1:28" x14ac:dyDescent="0.2">
      <c r="A852" s="227">
        <v>215532</v>
      </c>
      <c r="B852" s="227" t="s">
        <v>1478</v>
      </c>
      <c r="C852" s="227" t="s">
        <v>123</v>
      </c>
      <c r="D852" s="227" t="s">
        <v>1479</v>
      </c>
      <c r="E852" s="227" t="s">
        <v>355</v>
      </c>
      <c r="F852" s="228">
        <v>35979</v>
      </c>
      <c r="G852" s="227" t="s">
        <v>607</v>
      </c>
      <c r="H852" s="227" t="s">
        <v>357</v>
      </c>
      <c r="I852" s="227" t="s">
        <v>427</v>
      </c>
      <c r="Q852" s="227">
        <v>2000</v>
      </c>
      <c r="T852" s="229"/>
      <c r="V852" s="227" t="s">
        <v>679</v>
      </c>
      <c r="W852" s="227" t="s">
        <v>2809</v>
      </c>
    </row>
    <row r="853" spans="1:28" x14ac:dyDescent="0.2">
      <c r="A853" s="227">
        <v>216187</v>
      </c>
      <c r="B853" s="227" t="s">
        <v>1887</v>
      </c>
      <c r="C853" s="227" t="s">
        <v>1193</v>
      </c>
      <c r="D853" s="227" t="s">
        <v>2702</v>
      </c>
      <c r="E853" s="227" t="s">
        <v>356</v>
      </c>
      <c r="F853" s="228">
        <v>35981</v>
      </c>
      <c r="G853" s="227" t="s">
        <v>2468</v>
      </c>
      <c r="H853" s="227" t="s">
        <v>357</v>
      </c>
      <c r="I853" s="227" t="s">
        <v>427</v>
      </c>
      <c r="J853" s="227" t="s">
        <v>335</v>
      </c>
      <c r="K853" s="227">
        <v>2017</v>
      </c>
      <c r="L853" s="227" t="s">
        <v>336</v>
      </c>
      <c r="T853" s="229"/>
      <c r="Y853" s="227" t="s">
        <v>4111</v>
      </c>
      <c r="Z853" s="227" t="s">
        <v>4112</v>
      </c>
      <c r="AA853" s="227" t="s">
        <v>4113</v>
      </c>
      <c r="AB853" s="227" t="s">
        <v>2865</v>
      </c>
    </row>
    <row r="854" spans="1:28" x14ac:dyDescent="0.2">
      <c r="A854" s="227">
        <v>216135</v>
      </c>
      <c r="B854" s="227" t="s">
        <v>1424</v>
      </c>
      <c r="C854" s="227" t="s">
        <v>508</v>
      </c>
      <c r="D854" s="227" t="s">
        <v>1425</v>
      </c>
      <c r="E854" s="227" t="s">
        <v>356</v>
      </c>
      <c r="F854" s="228">
        <v>36007</v>
      </c>
      <c r="G854" s="227" t="s">
        <v>334</v>
      </c>
      <c r="H854" s="227" t="s">
        <v>357</v>
      </c>
      <c r="I854" s="227" t="s">
        <v>427</v>
      </c>
      <c r="Q854" s="227">
        <v>2000</v>
      </c>
      <c r="T854" s="229"/>
      <c r="V854" s="227" t="s">
        <v>679</v>
      </c>
      <c r="W854" s="227" t="s">
        <v>2809</v>
      </c>
    </row>
    <row r="855" spans="1:28" x14ac:dyDescent="0.2">
      <c r="A855" s="227">
        <v>214726</v>
      </c>
      <c r="B855" s="227" t="s">
        <v>1688</v>
      </c>
      <c r="C855" s="227" t="s">
        <v>65</v>
      </c>
      <c r="D855" s="227" t="s">
        <v>260</v>
      </c>
      <c r="E855" s="227" t="s">
        <v>356</v>
      </c>
      <c r="F855" s="228">
        <v>36008</v>
      </c>
      <c r="G855" s="227" t="s">
        <v>1689</v>
      </c>
      <c r="H855" s="227" t="s">
        <v>357</v>
      </c>
      <c r="I855" s="227" t="s">
        <v>427</v>
      </c>
      <c r="J855" s="227" t="s">
        <v>335</v>
      </c>
      <c r="K855" s="227">
        <v>2016</v>
      </c>
      <c r="L855" s="227" t="s">
        <v>343</v>
      </c>
      <c r="T855" s="229"/>
      <c r="Y855" s="227" t="s">
        <v>3550</v>
      </c>
      <c r="Z855" s="227" t="s">
        <v>2871</v>
      </c>
      <c r="AA855" s="227" t="s">
        <v>3551</v>
      </c>
      <c r="AB855" s="227" t="s">
        <v>3552</v>
      </c>
    </row>
    <row r="856" spans="1:28" x14ac:dyDescent="0.2">
      <c r="A856" s="227">
        <v>215661</v>
      </c>
      <c r="B856" s="227" t="s">
        <v>1752</v>
      </c>
      <c r="C856" s="227" t="s">
        <v>148</v>
      </c>
      <c r="D856" s="227" t="s">
        <v>2577</v>
      </c>
      <c r="E856" s="227" t="s">
        <v>356</v>
      </c>
      <c r="F856" s="228">
        <v>36011</v>
      </c>
      <c r="G856" s="227" t="s">
        <v>884</v>
      </c>
      <c r="H856" s="227" t="s">
        <v>357</v>
      </c>
      <c r="I856" s="227" t="s">
        <v>427</v>
      </c>
      <c r="J856" s="227" t="s">
        <v>335</v>
      </c>
      <c r="K856" s="227">
        <v>2016</v>
      </c>
      <c r="L856" s="227" t="s">
        <v>334</v>
      </c>
      <c r="T856" s="229"/>
      <c r="Y856" s="227" t="s">
        <v>3835</v>
      </c>
      <c r="Z856" s="227" t="s">
        <v>3836</v>
      </c>
      <c r="AA856" s="227" t="s">
        <v>2883</v>
      </c>
      <c r="AB856" s="227" t="s">
        <v>3837</v>
      </c>
    </row>
    <row r="857" spans="1:28" x14ac:dyDescent="0.2">
      <c r="A857" s="227">
        <v>213835</v>
      </c>
      <c r="B857" s="227" t="s">
        <v>1443</v>
      </c>
      <c r="C857" s="227" t="s">
        <v>90</v>
      </c>
      <c r="D857" s="227" t="s">
        <v>260</v>
      </c>
      <c r="E857" s="227" t="s">
        <v>355</v>
      </c>
      <c r="F857" s="228">
        <v>36015</v>
      </c>
      <c r="G857" s="227" t="s">
        <v>349</v>
      </c>
      <c r="H857" s="227" t="s">
        <v>357</v>
      </c>
      <c r="I857" s="227" t="s">
        <v>427</v>
      </c>
      <c r="Q857" s="227">
        <v>2000</v>
      </c>
      <c r="T857" s="229"/>
      <c r="V857" s="227" t="s">
        <v>679</v>
      </c>
      <c r="W857" s="227" t="s">
        <v>2809</v>
      </c>
    </row>
    <row r="858" spans="1:28" x14ac:dyDescent="0.2">
      <c r="A858" s="227">
        <v>212759</v>
      </c>
      <c r="B858" s="227" t="s">
        <v>1805</v>
      </c>
      <c r="C858" s="227" t="s">
        <v>116</v>
      </c>
      <c r="D858" s="227" t="s">
        <v>2063</v>
      </c>
      <c r="E858" s="227" t="s">
        <v>356</v>
      </c>
      <c r="F858" s="228">
        <v>36017</v>
      </c>
      <c r="G858" s="227" t="s">
        <v>924</v>
      </c>
      <c r="H858" s="227" t="s">
        <v>357</v>
      </c>
      <c r="I858" s="227" t="s">
        <v>427</v>
      </c>
      <c r="J858" s="227" t="s">
        <v>358</v>
      </c>
      <c r="K858" s="227">
        <v>2016</v>
      </c>
      <c r="L858" s="227" t="s">
        <v>336</v>
      </c>
      <c r="T858" s="229"/>
      <c r="Y858" s="227" t="s">
        <v>3182</v>
      </c>
      <c r="Z858" s="227" t="s">
        <v>3183</v>
      </c>
      <c r="AA858" s="227" t="s">
        <v>2954</v>
      </c>
      <c r="AB858" s="227" t="s">
        <v>3184</v>
      </c>
    </row>
    <row r="859" spans="1:28" x14ac:dyDescent="0.2">
      <c r="A859" s="227">
        <v>215607</v>
      </c>
      <c r="B859" s="227" t="s">
        <v>1758</v>
      </c>
      <c r="C859" s="227" t="s">
        <v>116</v>
      </c>
      <c r="D859" s="227" t="s">
        <v>1759</v>
      </c>
      <c r="E859" s="227" t="s">
        <v>355</v>
      </c>
      <c r="F859" s="228">
        <v>36017</v>
      </c>
      <c r="G859" s="227" t="s">
        <v>1760</v>
      </c>
      <c r="H859" s="227" t="s">
        <v>357</v>
      </c>
      <c r="I859" s="227" t="s">
        <v>427</v>
      </c>
      <c r="T859" s="229"/>
    </row>
    <row r="860" spans="1:28" x14ac:dyDescent="0.2">
      <c r="A860" s="227">
        <v>214169</v>
      </c>
      <c r="B860" s="227" t="s">
        <v>2399</v>
      </c>
      <c r="C860" s="227" t="s">
        <v>118</v>
      </c>
      <c r="D860" s="227" t="s">
        <v>2400</v>
      </c>
      <c r="E860" s="227" t="s">
        <v>355</v>
      </c>
      <c r="F860" s="228">
        <v>36025</v>
      </c>
      <c r="G860" s="227" t="s">
        <v>882</v>
      </c>
      <c r="H860" s="227" t="s">
        <v>357</v>
      </c>
      <c r="I860" s="227" t="s">
        <v>427</v>
      </c>
      <c r="Q860" s="227">
        <v>2000</v>
      </c>
      <c r="T860" s="229"/>
      <c r="W860" s="227" t="s">
        <v>2809</v>
      </c>
    </row>
    <row r="861" spans="1:28" x14ac:dyDescent="0.2">
      <c r="A861" s="227">
        <v>214318</v>
      </c>
      <c r="B861" s="227" t="s">
        <v>1081</v>
      </c>
      <c r="C861" s="227" t="s">
        <v>472</v>
      </c>
      <c r="D861" s="227" t="s">
        <v>289</v>
      </c>
      <c r="E861" s="227" t="s">
        <v>356</v>
      </c>
      <c r="F861" s="228">
        <v>36030</v>
      </c>
      <c r="G861" s="227" t="s">
        <v>334</v>
      </c>
      <c r="H861" s="227" t="s">
        <v>357</v>
      </c>
      <c r="I861" s="227" t="s">
        <v>427</v>
      </c>
      <c r="Q861" s="227">
        <v>2000</v>
      </c>
      <c r="T861" s="229"/>
      <c r="U861" s="227" t="s">
        <v>679</v>
      </c>
      <c r="V861" s="227" t="s">
        <v>679</v>
      </c>
      <c r="W861" s="227" t="s">
        <v>2809</v>
      </c>
    </row>
    <row r="862" spans="1:28" x14ac:dyDescent="0.2">
      <c r="A862" s="227">
        <v>215571</v>
      </c>
      <c r="B862" s="227" t="s">
        <v>1953</v>
      </c>
      <c r="C862" s="227" t="s">
        <v>446</v>
      </c>
      <c r="D862" s="227" t="s">
        <v>2557</v>
      </c>
      <c r="E862" s="227" t="s">
        <v>355</v>
      </c>
      <c r="F862" s="228">
        <v>36032</v>
      </c>
      <c r="G862" s="227" t="s">
        <v>882</v>
      </c>
      <c r="H862" s="227" t="s">
        <v>357</v>
      </c>
      <c r="I862" s="227" t="s">
        <v>427</v>
      </c>
      <c r="J862" s="227" t="s">
        <v>335</v>
      </c>
      <c r="K862" s="227">
        <v>2018</v>
      </c>
      <c r="L862" s="227" t="s">
        <v>334</v>
      </c>
      <c r="T862" s="229"/>
      <c r="Y862" s="227" t="s">
        <v>3797</v>
      </c>
      <c r="Z862" s="227" t="s">
        <v>3168</v>
      </c>
      <c r="AA862" s="227" t="s">
        <v>3798</v>
      </c>
      <c r="AB862" s="227" t="s">
        <v>2827</v>
      </c>
    </row>
    <row r="863" spans="1:28" x14ac:dyDescent="0.2">
      <c r="A863" s="227">
        <v>216574</v>
      </c>
      <c r="B863" s="227" t="s">
        <v>2803</v>
      </c>
      <c r="C863" s="227" t="s">
        <v>747</v>
      </c>
      <c r="D863" s="227" t="s">
        <v>2804</v>
      </c>
      <c r="E863" s="227" t="s">
        <v>356</v>
      </c>
      <c r="F863" s="228">
        <v>36035</v>
      </c>
      <c r="G863" s="227" t="s">
        <v>882</v>
      </c>
      <c r="H863" s="227" t="s">
        <v>357</v>
      </c>
      <c r="I863" s="227" t="s">
        <v>427</v>
      </c>
      <c r="T863" s="229"/>
    </row>
    <row r="864" spans="1:28" x14ac:dyDescent="0.2">
      <c r="A864" s="227">
        <v>212229</v>
      </c>
      <c r="B864" s="227" t="s">
        <v>2225</v>
      </c>
      <c r="C864" s="227" t="s">
        <v>79</v>
      </c>
      <c r="D864" s="227" t="s">
        <v>1702</v>
      </c>
      <c r="E864" s="227" t="s">
        <v>356</v>
      </c>
      <c r="F864" s="228">
        <v>36039</v>
      </c>
      <c r="G864" s="227" t="s">
        <v>906</v>
      </c>
      <c r="H864" s="227" t="s">
        <v>357</v>
      </c>
      <c r="I864" s="227" t="s">
        <v>427</v>
      </c>
      <c r="J864" s="227" t="s">
        <v>358</v>
      </c>
      <c r="K864" s="227">
        <v>2016</v>
      </c>
      <c r="L864" s="227" t="s">
        <v>350</v>
      </c>
      <c r="T864" s="229"/>
      <c r="Y864" s="227" t="s">
        <v>3109</v>
      </c>
      <c r="Z864" s="227" t="s">
        <v>3110</v>
      </c>
      <c r="AA864" s="227" t="s">
        <v>3111</v>
      </c>
      <c r="AB864" s="227" t="s">
        <v>3112</v>
      </c>
    </row>
    <row r="865" spans="1:28" x14ac:dyDescent="0.2">
      <c r="A865" s="227">
        <v>215988</v>
      </c>
      <c r="B865" s="227" t="s">
        <v>1730</v>
      </c>
      <c r="C865" s="227" t="s">
        <v>64</v>
      </c>
      <c r="D865" s="227" t="s">
        <v>246</v>
      </c>
      <c r="E865" s="227" t="s">
        <v>355</v>
      </c>
      <c r="F865" s="228">
        <v>36039</v>
      </c>
      <c r="G865" s="227" t="s">
        <v>334</v>
      </c>
      <c r="H865" s="227" t="s">
        <v>357</v>
      </c>
      <c r="I865" s="227" t="s">
        <v>427</v>
      </c>
      <c r="J865" s="227" t="s">
        <v>335</v>
      </c>
      <c r="K865" s="227">
        <v>2017</v>
      </c>
      <c r="L865" s="227" t="s">
        <v>336</v>
      </c>
      <c r="T865" s="229"/>
      <c r="Y865" s="227" t="s">
        <v>4029</v>
      </c>
      <c r="Z865" s="227" t="s">
        <v>3480</v>
      </c>
      <c r="AA865" s="227" t="s">
        <v>4030</v>
      </c>
      <c r="AB865" s="227" t="s">
        <v>2823</v>
      </c>
    </row>
    <row r="866" spans="1:28" x14ac:dyDescent="0.2">
      <c r="A866" s="227">
        <v>215272</v>
      </c>
      <c r="B866" s="227" t="s">
        <v>1957</v>
      </c>
      <c r="C866" s="227" t="s">
        <v>111</v>
      </c>
      <c r="D866" s="227" t="s">
        <v>2518</v>
      </c>
      <c r="E866" s="227" t="s">
        <v>356</v>
      </c>
      <c r="F866" s="228">
        <v>36048</v>
      </c>
      <c r="G866" s="227" t="s">
        <v>956</v>
      </c>
      <c r="H866" s="227" t="s">
        <v>357</v>
      </c>
      <c r="I866" s="227" t="s">
        <v>427</v>
      </c>
      <c r="J866" s="227" t="s">
        <v>335</v>
      </c>
      <c r="K866" s="227">
        <v>2016</v>
      </c>
      <c r="L866" s="227" t="s">
        <v>336</v>
      </c>
      <c r="T866" s="229"/>
      <c r="Y866" s="227" t="s">
        <v>3696</v>
      </c>
      <c r="Z866" s="227" t="s">
        <v>3697</v>
      </c>
      <c r="AA866" s="227" t="s">
        <v>3698</v>
      </c>
      <c r="AB866" s="227" t="s">
        <v>3699</v>
      </c>
    </row>
    <row r="867" spans="1:28" x14ac:dyDescent="0.2">
      <c r="A867" s="227">
        <v>216367</v>
      </c>
      <c r="B867" s="227" t="s">
        <v>2753</v>
      </c>
      <c r="C867" s="227" t="s">
        <v>68</v>
      </c>
      <c r="D867" s="227" t="s">
        <v>259</v>
      </c>
      <c r="E867" s="227" t="s">
        <v>356</v>
      </c>
      <c r="F867" s="228">
        <v>36051</v>
      </c>
      <c r="G867" s="227" t="s">
        <v>1362</v>
      </c>
      <c r="H867" s="227" t="s">
        <v>357</v>
      </c>
      <c r="I867" s="227" t="s">
        <v>427</v>
      </c>
      <c r="J867" s="227" t="s">
        <v>358</v>
      </c>
      <c r="K867" s="227">
        <v>2016</v>
      </c>
      <c r="L867" s="227" t="s">
        <v>343</v>
      </c>
      <c r="T867" s="229"/>
      <c r="Y867" s="227" t="s">
        <v>4259</v>
      </c>
      <c r="Z867" s="227" t="s">
        <v>2844</v>
      </c>
      <c r="AA867" s="227" t="s">
        <v>3018</v>
      </c>
      <c r="AB867" s="227" t="s">
        <v>2823</v>
      </c>
    </row>
    <row r="868" spans="1:28" x14ac:dyDescent="0.2">
      <c r="A868" s="227">
        <v>213327</v>
      </c>
      <c r="B868" s="227" t="s">
        <v>1695</v>
      </c>
      <c r="C868" s="227" t="s">
        <v>71</v>
      </c>
      <c r="D868" s="227" t="s">
        <v>2320</v>
      </c>
      <c r="E868" s="227" t="s">
        <v>356</v>
      </c>
      <c r="F868" s="228">
        <v>36052</v>
      </c>
      <c r="G868" s="227" t="s">
        <v>946</v>
      </c>
      <c r="H868" s="227" t="s">
        <v>357</v>
      </c>
      <c r="I868" s="227" t="s">
        <v>427</v>
      </c>
      <c r="J868" s="227" t="s">
        <v>358</v>
      </c>
      <c r="K868" s="227">
        <v>2016</v>
      </c>
      <c r="L868" s="227" t="s">
        <v>346</v>
      </c>
      <c r="T868" s="229"/>
      <c r="Y868" s="227" t="s">
        <v>3284</v>
      </c>
      <c r="Z868" s="227" t="s">
        <v>2868</v>
      </c>
      <c r="AA868" s="227" t="s">
        <v>3285</v>
      </c>
      <c r="AB868" s="227" t="s">
        <v>2820</v>
      </c>
    </row>
    <row r="869" spans="1:28" x14ac:dyDescent="0.2">
      <c r="A869" s="227">
        <v>215758</v>
      </c>
      <c r="B869" s="227" t="s">
        <v>1664</v>
      </c>
      <c r="C869" s="227" t="s">
        <v>177</v>
      </c>
      <c r="D869" s="227" t="s">
        <v>2595</v>
      </c>
      <c r="E869" s="227" t="s">
        <v>356</v>
      </c>
      <c r="F869" s="228">
        <v>36053</v>
      </c>
      <c r="G869" s="227" t="s">
        <v>924</v>
      </c>
      <c r="H869" s="227" t="s">
        <v>357</v>
      </c>
      <c r="I869" s="227" t="s">
        <v>427</v>
      </c>
      <c r="J869" s="227" t="s">
        <v>335</v>
      </c>
      <c r="K869" s="227">
        <v>2016</v>
      </c>
      <c r="L869" s="227" t="s">
        <v>336</v>
      </c>
      <c r="T869" s="229"/>
      <c r="Y869" s="227" t="s">
        <v>3890</v>
      </c>
      <c r="Z869" s="227" t="s">
        <v>2956</v>
      </c>
      <c r="AA869" s="227" t="s">
        <v>3891</v>
      </c>
      <c r="AB869" s="227" t="s">
        <v>3892</v>
      </c>
    </row>
    <row r="870" spans="1:28" x14ac:dyDescent="0.2">
      <c r="A870" s="227">
        <v>214802</v>
      </c>
      <c r="B870" s="227" t="s">
        <v>1667</v>
      </c>
      <c r="C870" s="227" t="s">
        <v>76</v>
      </c>
      <c r="D870" s="227" t="s">
        <v>2460</v>
      </c>
      <c r="E870" s="227" t="s">
        <v>356</v>
      </c>
      <c r="F870" s="228">
        <v>36053</v>
      </c>
      <c r="G870" s="227" t="s">
        <v>882</v>
      </c>
      <c r="H870" s="227" t="s">
        <v>357</v>
      </c>
      <c r="I870" s="227" t="s">
        <v>427</v>
      </c>
      <c r="J870" s="227" t="s">
        <v>358</v>
      </c>
      <c r="K870" s="227">
        <v>2016</v>
      </c>
      <c r="L870" s="227" t="s">
        <v>336</v>
      </c>
      <c r="T870" s="229"/>
      <c r="Y870" s="227" t="s">
        <v>3566</v>
      </c>
      <c r="Z870" s="227" t="s">
        <v>3161</v>
      </c>
      <c r="AA870" s="227" t="s">
        <v>3567</v>
      </c>
      <c r="AB870" s="227" t="s">
        <v>2851</v>
      </c>
    </row>
    <row r="871" spans="1:28" x14ac:dyDescent="0.2">
      <c r="A871" s="227">
        <v>214045</v>
      </c>
      <c r="B871" s="227" t="s">
        <v>1842</v>
      </c>
      <c r="C871" s="227" t="s">
        <v>114</v>
      </c>
      <c r="D871" s="227" t="s">
        <v>2387</v>
      </c>
      <c r="E871" s="227" t="s">
        <v>355</v>
      </c>
      <c r="F871" s="228">
        <v>36053</v>
      </c>
      <c r="G871" s="227" t="s">
        <v>882</v>
      </c>
      <c r="H871" s="227" t="s">
        <v>357</v>
      </c>
      <c r="I871" s="227" t="s">
        <v>427</v>
      </c>
      <c r="T871" s="229"/>
    </row>
    <row r="872" spans="1:28" x14ac:dyDescent="0.2">
      <c r="A872" s="227">
        <v>215061</v>
      </c>
      <c r="B872" s="227" t="s">
        <v>1827</v>
      </c>
      <c r="C872" s="227" t="s">
        <v>106</v>
      </c>
      <c r="D872" s="227" t="s">
        <v>2493</v>
      </c>
      <c r="E872" s="227" t="s">
        <v>356</v>
      </c>
      <c r="F872" s="228">
        <v>36063</v>
      </c>
      <c r="G872" s="227" t="s">
        <v>882</v>
      </c>
      <c r="H872" s="227" t="s">
        <v>357</v>
      </c>
      <c r="I872" s="227" t="s">
        <v>427</v>
      </c>
      <c r="J872" s="227" t="s">
        <v>335</v>
      </c>
      <c r="K872" s="227">
        <v>2016</v>
      </c>
      <c r="L872" s="227" t="s">
        <v>334</v>
      </c>
      <c r="T872" s="229"/>
      <c r="Y872" s="227" t="s">
        <v>3645</v>
      </c>
      <c r="Z872" s="227" t="s">
        <v>3083</v>
      </c>
      <c r="AA872" s="227" t="s">
        <v>3646</v>
      </c>
      <c r="AB872" s="227" t="s">
        <v>2867</v>
      </c>
    </row>
    <row r="873" spans="1:28" x14ac:dyDescent="0.2">
      <c r="A873" s="227">
        <v>214439</v>
      </c>
      <c r="B873" s="227" t="s">
        <v>1778</v>
      </c>
      <c r="C873" s="227" t="s">
        <v>445</v>
      </c>
      <c r="D873" s="227" t="s">
        <v>2427</v>
      </c>
      <c r="E873" s="227" t="s">
        <v>356</v>
      </c>
      <c r="F873" s="228">
        <v>36100</v>
      </c>
      <c r="G873" s="227" t="s">
        <v>2217</v>
      </c>
      <c r="H873" s="227" t="s">
        <v>357</v>
      </c>
      <c r="I873" s="227" t="s">
        <v>427</v>
      </c>
      <c r="J873" s="227" t="s">
        <v>358</v>
      </c>
      <c r="K873" s="227">
        <v>2016</v>
      </c>
      <c r="L873" s="227" t="s">
        <v>334</v>
      </c>
      <c r="T873" s="229"/>
      <c r="Y873" s="227" t="s">
        <v>3497</v>
      </c>
      <c r="Z873" s="227" t="s">
        <v>3296</v>
      </c>
      <c r="AA873" s="227" t="s">
        <v>3277</v>
      </c>
      <c r="AB873" s="227" t="s">
        <v>2876</v>
      </c>
    </row>
    <row r="874" spans="1:28" x14ac:dyDescent="0.2">
      <c r="A874" s="227">
        <v>213926</v>
      </c>
      <c r="B874" s="227" t="s">
        <v>1176</v>
      </c>
      <c r="C874" s="227" t="s">
        <v>68</v>
      </c>
      <c r="D874" s="227" t="s">
        <v>249</v>
      </c>
      <c r="E874" s="227" t="s">
        <v>356</v>
      </c>
      <c r="F874" s="228">
        <v>36107</v>
      </c>
      <c r="G874" s="227" t="s">
        <v>334</v>
      </c>
      <c r="H874" s="227" t="s">
        <v>357</v>
      </c>
      <c r="I874" s="227" t="s">
        <v>427</v>
      </c>
      <c r="Q874" s="227">
        <v>2000</v>
      </c>
      <c r="T874" s="229"/>
      <c r="U874" s="227" t="s">
        <v>679</v>
      </c>
      <c r="V874" s="227" t="s">
        <v>679</v>
      </c>
      <c r="W874" s="227" t="s">
        <v>2809</v>
      </c>
    </row>
    <row r="875" spans="1:28" x14ac:dyDescent="0.2">
      <c r="A875" s="227">
        <v>213914</v>
      </c>
      <c r="B875" s="227" t="s">
        <v>1706</v>
      </c>
      <c r="C875" s="227" t="s">
        <v>128</v>
      </c>
      <c r="D875" s="227" t="s">
        <v>2373</v>
      </c>
      <c r="E875" s="227" t="s">
        <v>355</v>
      </c>
      <c r="F875" s="228">
        <v>36108</v>
      </c>
      <c r="G875" s="227" t="s">
        <v>882</v>
      </c>
      <c r="H875" s="227" t="s">
        <v>357</v>
      </c>
      <c r="I875" s="227" t="s">
        <v>427</v>
      </c>
      <c r="T875" s="229"/>
    </row>
    <row r="876" spans="1:28" x14ac:dyDescent="0.2">
      <c r="A876" s="227">
        <v>213376</v>
      </c>
      <c r="B876" s="227" t="s">
        <v>1687</v>
      </c>
      <c r="C876" s="227" t="s">
        <v>180</v>
      </c>
      <c r="D876" s="227" t="s">
        <v>2321</v>
      </c>
      <c r="E876" s="227" t="s">
        <v>355</v>
      </c>
      <c r="F876" s="228">
        <v>36130</v>
      </c>
      <c r="G876" s="227" t="s">
        <v>2322</v>
      </c>
      <c r="H876" s="227" t="s">
        <v>357</v>
      </c>
      <c r="I876" s="227" t="s">
        <v>427</v>
      </c>
      <c r="T876" s="229"/>
    </row>
    <row r="877" spans="1:28" x14ac:dyDescent="0.2">
      <c r="A877" s="227">
        <v>215309</v>
      </c>
      <c r="B877" s="227" t="s">
        <v>1701</v>
      </c>
      <c r="C877" s="227" t="s">
        <v>68</v>
      </c>
      <c r="D877" s="227" t="s">
        <v>2267</v>
      </c>
      <c r="E877" s="227" t="s">
        <v>355</v>
      </c>
      <c r="F877" s="228">
        <v>36133</v>
      </c>
      <c r="G877" s="227" t="s">
        <v>882</v>
      </c>
      <c r="H877" s="227" t="s">
        <v>364</v>
      </c>
      <c r="I877" s="227" t="s">
        <v>427</v>
      </c>
      <c r="J877" s="227" t="s">
        <v>335</v>
      </c>
      <c r="K877" s="227">
        <v>2016</v>
      </c>
      <c r="L877" s="227" t="s">
        <v>350</v>
      </c>
      <c r="T877" s="229"/>
      <c r="Y877" s="227" t="s">
        <v>3712</v>
      </c>
      <c r="Z877" s="227" t="s">
        <v>3185</v>
      </c>
      <c r="AA877" s="227" t="s">
        <v>3713</v>
      </c>
      <c r="AB877" s="227" t="s">
        <v>2867</v>
      </c>
    </row>
    <row r="878" spans="1:28" x14ac:dyDescent="0.2">
      <c r="A878" s="227">
        <v>215104</v>
      </c>
      <c r="B878" s="227" t="s">
        <v>1679</v>
      </c>
      <c r="C878" s="227" t="s">
        <v>68</v>
      </c>
      <c r="D878" s="227" t="s">
        <v>2496</v>
      </c>
      <c r="E878" s="227" t="s">
        <v>356</v>
      </c>
      <c r="F878" s="228">
        <v>36150</v>
      </c>
      <c r="G878" s="227" t="s">
        <v>2497</v>
      </c>
      <c r="H878" s="227" t="s">
        <v>357</v>
      </c>
      <c r="I878" s="227" t="s">
        <v>427</v>
      </c>
      <c r="J878" s="227" t="s">
        <v>335</v>
      </c>
      <c r="K878" s="227">
        <v>2016</v>
      </c>
      <c r="L878" s="227" t="s">
        <v>336</v>
      </c>
      <c r="T878" s="229"/>
      <c r="Y878" s="227" t="s">
        <v>3652</v>
      </c>
      <c r="Z878" s="227" t="s">
        <v>2844</v>
      </c>
      <c r="AA878" s="227" t="s">
        <v>2839</v>
      </c>
      <c r="AB878" s="227" t="s">
        <v>2823</v>
      </c>
    </row>
    <row r="879" spans="1:28" x14ac:dyDescent="0.2">
      <c r="A879" s="227">
        <v>215760</v>
      </c>
      <c r="B879" s="227" t="s">
        <v>1924</v>
      </c>
      <c r="C879" s="227" t="s">
        <v>152</v>
      </c>
      <c r="D879" s="227" t="s">
        <v>2596</v>
      </c>
      <c r="E879" s="227" t="s">
        <v>356</v>
      </c>
      <c r="F879" s="228">
        <v>36161</v>
      </c>
      <c r="G879" s="227" t="s">
        <v>2597</v>
      </c>
      <c r="H879" s="227" t="s">
        <v>357</v>
      </c>
      <c r="I879" s="227" t="s">
        <v>427</v>
      </c>
      <c r="J879" s="227" t="s">
        <v>335</v>
      </c>
      <c r="K879" s="227">
        <v>2017</v>
      </c>
      <c r="L879" s="227" t="s">
        <v>334</v>
      </c>
      <c r="T879" s="229"/>
      <c r="Y879" s="227" t="s">
        <v>3893</v>
      </c>
      <c r="Z879" s="227" t="s">
        <v>3894</v>
      </c>
      <c r="AA879" s="227" t="s">
        <v>3443</v>
      </c>
      <c r="AB879" s="227" t="s">
        <v>3895</v>
      </c>
    </row>
    <row r="880" spans="1:28" x14ac:dyDescent="0.2">
      <c r="A880" s="227">
        <v>216324</v>
      </c>
      <c r="B880" s="227" t="s">
        <v>2087</v>
      </c>
      <c r="C880" s="227" t="s">
        <v>455</v>
      </c>
      <c r="D880" s="227" t="s">
        <v>2088</v>
      </c>
      <c r="E880" s="227" t="s">
        <v>356</v>
      </c>
      <c r="F880" s="228">
        <v>36161</v>
      </c>
      <c r="G880" s="227" t="s">
        <v>2282</v>
      </c>
      <c r="H880" s="227" t="s">
        <v>357</v>
      </c>
      <c r="I880" s="227" t="s">
        <v>427</v>
      </c>
      <c r="J880" s="227" t="s">
        <v>358</v>
      </c>
      <c r="K880" s="227">
        <v>2018</v>
      </c>
      <c r="L880" s="227" t="s">
        <v>336</v>
      </c>
      <c r="T880" s="229"/>
      <c r="Y880" s="227" t="s">
        <v>4215</v>
      </c>
      <c r="Z880" s="227" t="s">
        <v>4216</v>
      </c>
      <c r="AA880" s="227" t="s">
        <v>4217</v>
      </c>
      <c r="AB880" s="227" t="s">
        <v>4218</v>
      </c>
    </row>
    <row r="881" spans="1:28" x14ac:dyDescent="0.2">
      <c r="A881" s="227">
        <v>213919</v>
      </c>
      <c r="B881" s="227" t="s">
        <v>1741</v>
      </c>
      <c r="C881" s="227" t="s">
        <v>514</v>
      </c>
      <c r="D881" s="227" t="s">
        <v>2374</v>
      </c>
      <c r="E881" s="227" t="s">
        <v>356</v>
      </c>
      <c r="F881" s="228">
        <v>36161</v>
      </c>
      <c r="G881" s="227" t="s">
        <v>996</v>
      </c>
      <c r="H881" s="227" t="s">
        <v>357</v>
      </c>
      <c r="I881" s="227" t="s">
        <v>427</v>
      </c>
      <c r="T881" s="229"/>
    </row>
    <row r="882" spans="1:28" x14ac:dyDescent="0.2">
      <c r="A882" s="227">
        <v>215897</v>
      </c>
      <c r="B882" s="227" t="s">
        <v>1694</v>
      </c>
      <c r="C882" s="227" t="s">
        <v>144</v>
      </c>
      <c r="D882" s="227" t="s">
        <v>2630</v>
      </c>
      <c r="E882" s="227" t="s">
        <v>356</v>
      </c>
      <c r="F882" s="228">
        <v>36161</v>
      </c>
      <c r="G882" s="227" t="s">
        <v>2631</v>
      </c>
      <c r="H882" s="227" t="s">
        <v>357</v>
      </c>
      <c r="I882" s="227" t="s">
        <v>427</v>
      </c>
      <c r="J882" s="227" t="s">
        <v>358</v>
      </c>
      <c r="K882" s="227">
        <v>2016</v>
      </c>
      <c r="L882" s="227" t="s">
        <v>334</v>
      </c>
      <c r="T882" s="229"/>
      <c r="Y882" s="227" t="s">
        <v>3970</v>
      </c>
      <c r="Z882" s="227" t="s">
        <v>3971</v>
      </c>
      <c r="AA882" s="227" t="s">
        <v>3972</v>
      </c>
      <c r="AB882" s="227" t="s">
        <v>3973</v>
      </c>
    </row>
    <row r="883" spans="1:28" x14ac:dyDescent="0.2">
      <c r="A883" s="227">
        <v>212440</v>
      </c>
      <c r="B883" s="227" t="s">
        <v>1769</v>
      </c>
      <c r="C883" s="227" t="s">
        <v>138</v>
      </c>
      <c r="D883" s="227" t="s">
        <v>2245</v>
      </c>
      <c r="E883" s="227" t="s">
        <v>355</v>
      </c>
      <c r="F883" s="228">
        <v>36161</v>
      </c>
      <c r="G883" s="227" t="s">
        <v>924</v>
      </c>
      <c r="H883" s="227" t="s">
        <v>357</v>
      </c>
      <c r="I883" s="227" t="s">
        <v>427</v>
      </c>
      <c r="Q883" s="227">
        <v>2000</v>
      </c>
      <c r="T883" s="229"/>
      <c r="W883" s="227" t="s">
        <v>2809</v>
      </c>
    </row>
    <row r="884" spans="1:28" x14ac:dyDescent="0.2">
      <c r="A884" s="227">
        <v>214078</v>
      </c>
      <c r="B884" s="227" t="s">
        <v>1715</v>
      </c>
      <c r="C884" s="227" t="s">
        <v>91</v>
      </c>
      <c r="D884" s="227" t="s">
        <v>2388</v>
      </c>
      <c r="E884" s="227" t="s">
        <v>356</v>
      </c>
      <c r="F884" s="228">
        <v>36161</v>
      </c>
      <c r="G884" s="227" t="s">
        <v>912</v>
      </c>
      <c r="H884" s="227" t="s">
        <v>357</v>
      </c>
      <c r="I884" s="227" t="s">
        <v>427</v>
      </c>
      <c r="J884" s="227" t="s">
        <v>358</v>
      </c>
      <c r="K884" s="227">
        <v>2017</v>
      </c>
      <c r="L884" s="227" t="s">
        <v>334</v>
      </c>
      <c r="T884" s="229"/>
      <c r="Y884" s="227" t="s">
        <v>3435</v>
      </c>
      <c r="Z884" s="227" t="s">
        <v>2924</v>
      </c>
      <c r="AA884" s="227" t="s">
        <v>3194</v>
      </c>
      <c r="AB884" s="227" t="s">
        <v>3278</v>
      </c>
    </row>
    <row r="885" spans="1:28" x14ac:dyDescent="0.2">
      <c r="A885" s="227">
        <v>214241</v>
      </c>
      <c r="B885" s="227" t="s">
        <v>1707</v>
      </c>
      <c r="C885" s="227" t="s">
        <v>72</v>
      </c>
      <c r="D885" s="227" t="s">
        <v>2409</v>
      </c>
      <c r="E885" s="227" t="s">
        <v>355</v>
      </c>
      <c r="F885" s="228">
        <v>36161</v>
      </c>
      <c r="G885" s="227" t="s">
        <v>882</v>
      </c>
      <c r="H885" s="227" t="s">
        <v>357</v>
      </c>
      <c r="I885" s="227" t="s">
        <v>427</v>
      </c>
      <c r="J885" s="227" t="s">
        <v>335</v>
      </c>
      <c r="K885" s="227">
        <v>2017</v>
      </c>
      <c r="L885" s="227" t="s">
        <v>334</v>
      </c>
      <c r="T885" s="229"/>
      <c r="Y885" s="227" t="s">
        <v>3460</v>
      </c>
      <c r="Z885" s="227" t="s">
        <v>3461</v>
      </c>
      <c r="AA885" s="227" t="s">
        <v>3071</v>
      </c>
      <c r="AB885" s="227" t="s">
        <v>2823</v>
      </c>
    </row>
    <row r="886" spans="1:28" x14ac:dyDescent="0.2">
      <c r="A886" s="227">
        <v>213130</v>
      </c>
      <c r="B886" s="227" t="s">
        <v>2293</v>
      </c>
      <c r="C886" s="227" t="s">
        <v>124</v>
      </c>
      <c r="D886" s="227" t="s">
        <v>2294</v>
      </c>
      <c r="E886" s="227" t="s">
        <v>355</v>
      </c>
      <c r="F886" s="228">
        <v>36161</v>
      </c>
      <c r="G886" s="227" t="s">
        <v>882</v>
      </c>
      <c r="H886" s="227" t="s">
        <v>357</v>
      </c>
      <c r="I886" s="227" t="s">
        <v>427</v>
      </c>
      <c r="Q886" s="227">
        <v>2000</v>
      </c>
      <c r="T886" s="229"/>
    </row>
    <row r="887" spans="1:28" x14ac:dyDescent="0.2">
      <c r="A887" s="227">
        <v>214226</v>
      </c>
      <c r="B887" s="227" t="s">
        <v>1665</v>
      </c>
      <c r="C887" s="227" t="s">
        <v>68</v>
      </c>
      <c r="D887" s="227" t="s">
        <v>2407</v>
      </c>
      <c r="E887" s="227" t="s">
        <v>355</v>
      </c>
      <c r="F887" s="228">
        <v>36161</v>
      </c>
      <c r="G887" s="227" t="s">
        <v>882</v>
      </c>
      <c r="H887" s="227" t="s">
        <v>357</v>
      </c>
      <c r="I887" s="227" t="s">
        <v>427</v>
      </c>
      <c r="Q887" s="227">
        <v>2000</v>
      </c>
      <c r="T887" s="229"/>
    </row>
    <row r="888" spans="1:28" x14ac:dyDescent="0.2">
      <c r="A888" s="227">
        <v>214621</v>
      </c>
      <c r="B888" s="227" t="s">
        <v>1725</v>
      </c>
      <c r="C888" s="227" t="s">
        <v>419</v>
      </c>
      <c r="D888" s="227" t="s">
        <v>2447</v>
      </c>
      <c r="E888" s="227" t="s">
        <v>355</v>
      </c>
      <c r="F888" s="228">
        <v>36161</v>
      </c>
      <c r="G888" s="227" t="s">
        <v>882</v>
      </c>
      <c r="H888" s="227" t="s">
        <v>357</v>
      </c>
      <c r="I888" s="227" t="s">
        <v>427</v>
      </c>
      <c r="T888" s="229"/>
    </row>
    <row r="889" spans="1:28" x14ac:dyDescent="0.2">
      <c r="A889" s="227">
        <v>215171</v>
      </c>
      <c r="B889" s="227" t="s">
        <v>1929</v>
      </c>
      <c r="C889" s="227" t="s">
        <v>106</v>
      </c>
      <c r="D889" s="227" t="s">
        <v>2507</v>
      </c>
      <c r="E889" s="227" t="s">
        <v>356</v>
      </c>
      <c r="F889" s="228">
        <v>36161</v>
      </c>
      <c r="G889" s="227" t="s">
        <v>882</v>
      </c>
      <c r="H889" s="227" t="s">
        <v>357</v>
      </c>
      <c r="I889" s="227" t="s">
        <v>427</v>
      </c>
      <c r="Q889" s="227">
        <v>2000</v>
      </c>
      <c r="T889" s="229"/>
      <c r="W889" s="227" t="s">
        <v>2809</v>
      </c>
    </row>
    <row r="890" spans="1:28" x14ac:dyDescent="0.2">
      <c r="A890" s="227">
        <v>215622</v>
      </c>
      <c r="B890" s="227" t="s">
        <v>1790</v>
      </c>
      <c r="C890" s="227" t="s">
        <v>95</v>
      </c>
      <c r="D890" s="227" t="s">
        <v>2572</v>
      </c>
      <c r="E890" s="227" t="s">
        <v>356</v>
      </c>
      <c r="F890" s="228">
        <v>36161</v>
      </c>
      <c r="G890" s="227" t="s">
        <v>954</v>
      </c>
      <c r="H890" s="227" t="s">
        <v>357</v>
      </c>
      <c r="I890" s="227" t="s">
        <v>427</v>
      </c>
      <c r="J890" s="227" t="s">
        <v>358</v>
      </c>
      <c r="K890" s="227">
        <v>2016</v>
      </c>
      <c r="L890" s="227" t="s">
        <v>334</v>
      </c>
      <c r="T890" s="229"/>
      <c r="Y890" s="227" t="s">
        <v>3820</v>
      </c>
      <c r="Z890" s="227" t="s">
        <v>2919</v>
      </c>
      <c r="AA890" s="227" t="s">
        <v>2905</v>
      </c>
      <c r="AB890" s="227" t="s">
        <v>3821</v>
      </c>
    </row>
    <row r="891" spans="1:28" x14ac:dyDescent="0.2">
      <c r="A891" s="227">
        <v>213098</v>
      </c>
      <c r="B891" s="227" t="s">
        <v>2292</v>
      </c>
      <c r="C891" s="227" t="s">
        <v>75</v>
      </c>
      <c r="D891" s="227" t="s">
        <v>1933</v>
      </c>
      <c r="E891" s="227" t="s">
        <v>355</v>
      </c>
      <c r="F891" s="228">
        <v>36161</v>
      </c>
      <c r="G891" s="227" t="s">
        <v>334</v>
      </c>
      <c r="H891" s="227" t="s">
        <v>357</v>
      </c>
      <c r="I891" s="227" t="s">
        <v>427</v>
      </c>
      <c r="Q891" s="227">
        <v>2000</v>
      </c>
      <c r="T891" s="229"/>
      <c r="W891" s="227" t="s">
        <v>2809</v>
      </c>
    </row>
    <row r="892" spans="1:28" x14ac:dyDescent="0.2">
      <c r="A892" s="227">
        <v>213820</v>
      </c>
      <c r="B892" s="227" t="s">
        <v>1426</v>
      </c>
      <c r="C892" s="227" t="s">
        <v>484</v>
      </c>
      <c r="D892" s="227" t="s">
        <v>1427</v>
      </c>
      <c r="E892" s="227" t="s">
        <v>356</v>
      </c>
      <c r="F892" s="228">
        <v>36161</v>
      </c>
      <c r="G892" s="227" t="s">
        <v>610</v>
      </c>
      <c r="H892" s="227" t="s">
        <v>357</v>
      </c>
      <c r="I892" s="227" t="s">
        <v>427</v>
      </c>
      <c r="Q892" s="227">
        <v>2000</v>
      </c>
      <c r="T892" s="229"/>
      <c r="V892" s="227" t="s">
        <v>679</v>
      </c>
      <c r="W892" s="227" t="s">
        <v>2809</v>
      </c>
    </row>
    <row r="893" spans="1:28" x14ac:dyDescent="0.2">
      <c r="A893" s="227">
        <v>215562</v>
      </c>
      <c r="B893" s="227" t="s">
        <v>1712</v>
      </c>
      <c r="C893" s="227" t="s">
        <v>399</v>
      </c>
      <c r="D893" s="227" t="s">
        <v>264</v>
      </c>
      <c r="E893" s="227" t="s">
        <v>356</v>
      </c>
      <c r="F893" s="228">
        <v>36161</v>
      </c>
      <c r="G893" s="227" t="s">
        <v>567</v>
      </c>
      <c r="H893" s="227" t="s">
        <v>364</v>
      </c>
      <c r="I893" s="227" t="s">
        <v>427</v>
      </c>
      <c r="J893" s="227" t="s">
        <v>358</v>
      </c>
      <c r="K893" s="227">
        <v>2017</v>
      </c>
      <c r="L893" s="227" t="s">
        <v>334</v>
      </c>
      <c r="T893" s="229"/>
      <c r="Y893" s="227" t="s">
        <v>3788</v>
      </c>
      <c r="Z893" s="227" t="s">
        <v>3789</v>
      </c>
      <c r="AA893" s="227" t="s">
        <v>3790</v>
      </c>
      <c r="AB893" s="227" t="s">
        <v>2843</v>
      </c>
    </row>
    <row r="894" spans="1:28" x14ac:dyDescent="0.2">
      <c r="A894" s="227">
        <v>213821</v>
      </c>
      <c r="B894" s="227" t="s">
        <v>1368</v>
      </c>
      <c r="C894" s="227" t="s">
        <v>95</v>
      </c>
      <c r="D894" s="227" t="s">
        <v>1369</v>
      </c>
      <c r="E894" s="227" t="s">
        <v>356</v>
      </c>
      <c r="F894" s="228">
        <v>36163</v>
      </c>
      <c r="G894" s="227" t="s">
        <v>362</v>
      </c>
      <c r="H894" s="227" t="s">
        <v>357</v>
      </c>
      <c r="I894" s="227" t="s">
        <v>427</v>
      </c>
      <c r="Q894" s="227">
        <v>2000</v>
      </c>
      <c r="T894" s="229"/>
      <c r="V894" s="227" t="s">
        <v>679</v>
      </c>
      <c r="W894" s="227" t="s">
        <v>2809</v>
      </c>
    </row>
    <row r="895" spans="1:28" x14ac:dyDescent="0.2">
      <c r="A895" s="227">
        <v>216451</v>
      </c>
      <c r="B895" s="227" t="s">
        <v>2070</v>
      </c>
      <c r="C895" s="227" t="s">
        <v>74</v>
      </c>
      <c r="D895" s="227" t="s">
        <v>2779</v>
      </c>
      <c r="E895" s="227" t="s">
        <v>356</v>
      </c>
      <c r="F895" s="228">
        <v>36164</v>
      </c>
      <c r="G895" s="227" t="s">
        <v>2249</v>
      </c>
      <c r="H895" s="227" t="s">
        <v>357</v>
      </c>
      <c r="I895" s="227" t="s">
        <v>427</v>
      </c>
      <c r="J895" s="227" t="s">
        <v>335</v>
      </c>
      <c r="K895" s="227">
        <v>2017</v>
      </c>
      <c r="L895" s="227" t="s">
        <v>344</v>
      </c>
      <c r="T895" s="229"/>
      <c r="Y895" s="227" t="s">
        <v>4318</v>
      </c>
      <c r="Z895" s="227" t="s">
        <v>2913</v>
      </c>
      <c r="AA895" s="227" t="s">
        <v>4319</v>
      </c>
      <c r="AB895" s="227" t="s">
        <v>4320</v>
      </c>
    </row>
    <row r="896" spans="1:28" x14ac:dyDescent="0.2">
      <c r="A896" s="227">
        <v>214686</v>
      </c>
      <c r="B896" s="227" t="s">
        <v>1799</v>
      </c>
      <c r="C896" s="227" t="s">
        <v>135</v>
      </c>
      <c r="D896" s="227" t="s">
        <v>1425</v>
      </c>
      <c r="E896" s="227" t="s">
        <v>356</v>
      </c>
      <c r="F896" s="228">
        <v>36165</v>
      </c>
      <c r="G896" s="227" t="s">
        <v>2248</v>
      </c>
      <c r="H896" s="227" t="s">
        <v>357</v>
      </c>
      <c r="I896" s="227" t="s">
        <v>427</v>
      </c>
      <c r="J896" s="227" t="s">
        <v>335</v>
      </c>
      <c r="K896" s="227">
        <v>2016</v>
      </c>
      <c r="L896" s="227" t="s">
        <v>336</v>
      </c>
      <c r="T896" s="229"/>
      <c r="Y896" s="227" t="s">
        <v>3544</v>
      </c>
      <c r="Z896" s="227" t="s">
        <v>3545</v>
      </c>
      <c r="AA896" s="227" t="s">
        <v>3167</v>
      </c>
      <c r="AB896" s="227" t="s">
        <v>3546</v>
      </c>
    </row>
    <row r="897" spans="1:28" x14ac:dyDescent="0.2">
      <c r="A897" s="227">
        <v>213509</v>
      </c>
      <c r="B897" s="227" t="s">
        <v>2039</v>
      </c>
      <c r="C897" s="227" t="s">
        <v>68</v>
      </c>
      <c r="D897" s="227" t="s">
        <v>238</v>
      </c>
      <c r="E897" s="227" t="s">
        <v>356</v>
      </c>
      <c r="F897" s="228">
        <v>36168</v>
      </c>
      <c r="G897" s="227" t="s">
        <v>334</v>
      </c>
      <c r="H897" s="227" t="s">
        <v>357</v>
      </c>
      <c r="I897" s="227" t="s">
        <v>427</v>
      </c>
      <c r="J897" s="227" t="s">
        <v>358</v>
      </c>
      <c r="K897" s="227">
        <v>2015</v>
      </c>
      <c r="L897" s="227" t="s">
        <v>334</v>
      </c>
      <c r="T897" s="229"/>
      <c r="Y897" s="227" t="s">
        <v>3324</v>
      </c>
      <c r="Z897" s="227" t="s">
        <v>3325</v>
      </c>
      <c r="AA897" s="227" t="s">
        <v>3326</v>
      </c>
      <c r="AB897" s="227" t="s">
        <v>2823</v>
      </c>
    </row>
    <row r="898" spans="1:28" x14ac:dyDescent="0.2">
      <c r="A898" s="227">
        <v>215954</v>
      </c>
      <c r="B898" s="227" t="s">
        <v>2647</v>
      </c>
      <c r="C898" s="227" t="s">
        <v>1900</v>
      </c>
      <c r="D898" s="227" t="s">
        <v>2648</v>
      </c>
      <c r="E898" s="227" t="s">
        <v>356</v>
      </c>
      <c r="F898" s="228">
        <v>36169</v>
      </c>
      <c r="G898" s="227" t="s">
        <v>882</v>
      </c>
      <c r="H898" s="227" t="s">
        <v>357</v>
      </c>
      <c r="I898" s="227" t="s">
        <v>427</v>
      </c>
      <c r="J898" s="227" t="s">
        <v>335</v>
      </c>
      <c r="K898" s="227">
        <v>2017</v>
      </c>
      <c r="L898" s="227" t="s">
        <v>334</v>
      </c>
      <c r="T898" s="229"/>
      <c r="Y898" s="227" t="s">
        <v>4014</v>
      </c>
      <c r="Z898" s="227" t="s">
        <v>4015</v>
      </c>
      <c r="AA898" s="227" t="s">
        <v>3122</v>
      </c>
      <c r="AB898" s="227" t="s">
        <v>2823</v>
      </c>
    </row>
    <row r="899" spans="1:28" x14ac:dyDescent="0.2">
      <c r="A899" s="227">
        <v>215161</v>
      </c>
      <c r="B899" s="227" t="s">
        <v>1698</v>
      </c>
      <c r="C899" s="227" t="s">
        <v>2504</v>
      </c>
      <c r="D899" s="227" t="s">
        <v>2505</v>
      </c>
      <c r="E899" s="227" t="s">
        <v>356</v>
      </c>
      <c r="F899" s="228">
        <v>36170</v>
      </c>
      <c r="G899" s="227" t="s">
        <v>884</v>
      </c>
      <c r="H899" s="227" t="s">
        <v>357</v>
      </c>
      <c r="I899" s="227" t="s">
        <v>427</v>
      </c>
      <c r="J899" s="227" t="s">
        <v>358</v>
      </c>
      <c r="K899" s="227">
        <v>2016</v>
      </c>
      <c r="L899" s="227" t="s">
        <v>349</v>
      </c>
      <c r="T899" s="229"/>
      <c r="Y899" s="227" t="s">
        <v>3669</v>
      </c>
      <c r="Z899" s="227" t="s">
        <v>3105</v>
      </c>
      <c r="AA899" s="227" t="s">
        <v>3033</v>
      </c>
      <c r="AB899" s="227" t="s">
        <v>2876</v>
      </c>
    </row>
    <row r="900" spans="1:28" x14ac:dyDescent="0.2">
      <c r="A900" s="227">
        <v>216366</v>
      </c>
      <c r="B900" s="227" t="s">
        <v>2058</v>
      </c>
      <c r="C900" s="227" t="s">
        <v>453</v>
      </c>
      <c r="D900" s="227" t="s">
        <v>2131</v>
      </c>
      <c r="E900" s="227" t="s">
        <v>356</v>
      </c>
      <c r="F900" s="228">
        <v>36170</v>
      </c>
      <c r="G900" s="227" t="s">
        <v>910</v>
      </c>
      <c r="H900" s="227" t="s">
        <v>357</v>
      </c>
      <c r="I900" s="227" t="s">
        <v>427</v>
      </c>
      <c r="T900" s="229"/>
    </row>
    <row r="901" spans="1:28" x14ac:dyDescent="0.2">
      <c r="A901" s="227">
        <v>215279</v>
      </c>
      <c r="B901" s="227" t="s">
        <v>1680</v>
      </c>
      <c r="C901" s="227" t="s">
        <v>699</v>
      </c>
      <c r="D901" s="227" t="s">
        <v>274</v>
      </c>
      <c r="E901" s="227" t="s">
        <v>355</v>
      </c>
      <c r="F901" s="228">
        <v>36170</v>
      </c>
      <c r="G901" s="227" t="s">
        <v>334</v>
      </c>
      <c r="H901" s="227" t="s">
        <v>357</v>
      </c>
      <c r="I901" s="227" t="s">
        <v>427</v>
      </c>
      <c r="T901" s="229"/>
    </row>
    <row r="902" spans="1:28" x14ac:dyDescent="0.2">
      <c r="A902" s="227">
        <v>216080</v>
      </c>
      <c r="B902" s="227" t="s">
        <v>1753</v>
      </c>
      <c r="C902" s="227" t="s">
        <v>157</v>
      </c>
      <c r="D902" s="227" t="s">
        <v>245</v>
      </c>
      <c r="E902" s="227" t="s">
        <v>356</v>
      </c>
      <c r="F902" s="228">
        <v>36174</v>
      </c>
      <c r="G902" s="227" t="s">
        <v>349</v>
      </c>
      <c r="H902" s="227" t="s">
        <v>357</v>
      </c>
      <c r="I902" s="227" t="s">
        <v>427</v>
      </c>
      <c r="J902" s="227" t="s">
        <v>358</v>
      </c>
      <c r="K902" s="227">
        <v>2017</v>
      </c>
      <c r="L902" s="227" t="s">
        <v>349</v>
      </c>
      <c r="T902" s="229"/>
      <c r="Y902" s="227" t="s">
        <v>4067</v>
      </c>
      <c r="Z902" s="227" t="s">
        <v>4068</v>
      </c>
      <c r="AA902" s="227" t="s">
        <v>2837</v>
      </c>
      <c r="AB902" s="227" t="s">
        <v>4069</v>
      </c>
    </row>
    <row r="903" spans="1:28" x14ac:dyDescent="0.2">
      <c r="A903" s="227">
        <v>213360</v>
      </c>
      <c r="B903" s="227" t="s">
        <v>1862</v>
      </c>
      <c r="C903" s="227" t="s">
        <v>92</v>
      </c>
      <c r="D903" s="227" t="s">
        <v>232</v>
      </c>
      <c r="E903" s="227" t="s">
        <v>356</v>
      </c>
      <c r="F903" s="228">
        <v>36180</v>
      </c>
      <c r="G903" s="227" t="s">
        <v>334</v>
      </c>
      <c r="H903" s="227" t="s">
        <v>357</v>
      </c>
      <c r="I903" s="227" t="s">
        <v>427</v>
      </c>
      <c r="J903" s="227" t="s">
        <v>335</v>
      </c>
      <c r="K903" s="227">
        <v>2016</v>
      </c>
      <c r="L903" s="227" t="s">
        <v>334</v>
      </c>
      <c r="T903" s="229"/>
      <c r="Y903" s="227" t="s">
        <v>3286</v>
      </c>
      <c r="Z903" s="227" t="s">
        <v>3246</v>
      </c>
      <c r="AA903" s="227" t="s">
        <v>3247</v>
      </c>
      <c r="AB903" s="227" t="s">
        <v>2867</v>
      </c>
    </row>
    <row r="904" spans="1:28" x14ac:dyDescent="0.2">
      <c r="A904" s="227">
        <v>213268</v>
      </c>
      <c r="B904" s="227" t="s">
        <v>2310</v>
      </c>
      <c r="C904" s="227" t="s">
        <v>1797</v>
      </c>
      <c r="D904" s="227" t="s">
        <v>2311</v>
      </c>
      <c r="E904" s="227" t="s">
        <v>356</v>
      </c>
      <c r="F904" s="228">
        <v>36181</v>
      </c>
      <c r="G904" s="227" t="s">
        <v>2209</v>
      </c>
      <c r="H904" s="227" t="s">
        <v>357</v>
      </c>
      <c r="I904" s="227" t="s">
        <v>427</v>
      </c>
      <c r="Q904" s="227">
        <v>2000</v>
      </c>
      <c r="T904" s="229"/>
    </row>
    <row r="905" spans="1:28" x14ac:dyDescent="0.2">
      <c r="A905" s="227">
        <v>212555</v>
      </c>
      <c r="B905" s="227" t="s">
        <v>1675</v>
      </c>
      <c r="C905" s="227" t="s">
        <v>68</v>
      </c>
      <c r="D905" s="227" t="s">
        <v>2261</v>
      </c>
      <c r="E905" s="227" t="s">
        <v>356</v>
      </c>
      <c r="F905" s="228">
        <v>36185</v>
      </c>
      <c r="G905" s="227" t="s">
        <v>882</v>
      </c>
      <c r="H905" s="227" t="s">
        <v>357</v>
      </c>
      <c r="I905" s="227" t="s">
        <v>427</v>
      </c>
      <c r="Q905" s="227">
        <v>2000</v>
      </c>
      <c r="T905" s="229"/>
      <c r="W905" s="227" t="s">
        <v>2809</v>
      </c>
    </row>
    <row r="906" spans="1:28" x14ac:dyDescent="0.2">
      <c r="A906" s="227">
        <v>215170</v>
      </c>
      <c r="B906" s="227" t="s">
        <v>1770</v>
      </c>
      <c r="C906" s="227" t="s">
        <v>1771</v>
      </c>
      <c r="D906" s="227" t="s">
        <v>2506</v>
      </c>
      <c r="E906" s="227" t="s">
        <v>356</v>
      </c>
      <c r="F906" s="228">
        <v>36186</v>
      </c>
      <c r="G906" s="227" t="s">
        <v>2144</v>
      </c>
      <c r="H906" s="227" t="s">
        <v>357</v>
      </c>
      <c r="I906" s="227" t="s">
        <v>427</v>
      </c>
      <c r="J906" s="227" t="s">
        <v>358</v>
      </c>
      <c r="K906" s="227">
        <v>2017</v>
      </c>
      <c r="L906" s="227" t="s">
        <v>344</v>
      </c>
      <c r="T906" s="229"/>
      <c r="Y906" s="227" t="s">
        <v>3673</v>
      </c>
      <c r="Z906" s="227" t="s">
        <v>3674</v>
      </c>
      <c r="AA906" s="227" t="s">
        <v>2993</v>
      </c>
      <c r="AB906" s="227" t="s">
        <v>3675</v>
      </c>
    </row>
    <row r="907" spans="1:28" x14ac:dyDescent="0.2">
      <c r="A907" s="227">
        <v>215623</v>
      </c>
      <c r="B907" s="227" t="s">
        <v>1104</v>
      </c>
      <c r="C907" s="227" t="s">
        <v>1105</v>
      </c>
      <c r="D907" s="227" t="s">
        <v>256</v>
      </c>
      <c r="E907" s="227" t="s">
        <v>356</v>
      </c>
      <c r="F907" s="228">
        <v>36187</v>
      </c>
      <c r="G907" s="227" t="s">
        <v>555</v>
      </c>
      <c r="H907" s="227" t="s">
        <v>357</v>
      </c>
      <c r="I907" s="227" t="s">
        <v>427</v>
      </c>
      <c r="T907" s="229"/>
    </row>
    <row r="908" spans="1:28" x14ac:dyDescent="0.2">
      <c r="A908" s="227">
        <v>215866</v>
      </c>
      <c r="B908" s="227" t="s">
        <v>1800</v>
      </c>
      <c r="C908" s="227" t="s">
        <v>138</v>
      </c>
      <c r="D908" s="227" t="s">
        <v>1801</v>
      </c>
      <c r="E908" s="227" t="s">
        <v>356</v>
      </c>
      <c r="F908" s="228">
        <v>36187</v>
      </c>
      <c r="G908" s="227" t="s">
        <v>565</v>
      </c>
      <c r="H908" s="227" t="s">
        <v>357</v>
      </c>
      <c r="I908" s="227" t="s">
        <v>427</v>
      </c>
      <c r="J908" s="227" t="s">
        <v>335</v>
      </c>
      <c r="K908" s="227">
        <v>2016</v>
      </c>
      <c r="L908" s="227" t="s">
        <v>336</v>
      </c>
      <c r="T908" s="229"/>
      <c r="Y908" s="227" t="s">
        <v>3951</v>
      </c>
      <c r="Z908" s="227" t="s">
        <v>3952</v>
      </c>
      <c r="AA908" s="227" t="s">
        <v>3953</v>
      </c>
      <c r="AB908" s="227" t="s">
        <v>2994</v>
      </c>
    </row>
    <row r="909" spans="1:28" x14ac:dyDescent="0.2">
      <c r="A909" s="227">
        <v>213844</v>
      </c>
      <c r="B909" s="227" t="s">
        <v>1727</v>
      </c>
      <c r="C909" s="227" t="s">
        <v>74</v>
      </c>
      <c r="D909" s="227" t="s">
        <v>2371</v>
      </c>
      <c r="E909" s="227" t="s">
        <v>356</v>
      </c>
      <c r="F909" s="228">
        <v>36190</v>
      </c>
      <c r="G909" s="227" t="s">
        <v>912</v>
      </c>
      <c r="H909" s="227" t="s">
        <v>357</v>
      </c>
      <c r="I909" s="227" t="s">
        <v>427</v>
      </c>
      <c r="Q909" s="227">
        <v>2000</v>
      </c>
      <c r="T909" s="229"/>
      <c r="W909" s="227" t="s">
        <v>2809</v>
      </c>
    </row>
    <row r="910" spans="1:28" x14ac:dyDescent="0.2">
      <c r="A910" s="227">
        <v>216002</v>
      </c>
      <c r="B910" s="227" t="s">
        <v>1475</v>
      </c>
      <c r="C910" s="227" t="s">
        <v>95</v>
      </c>
      <c r="D910" s="227" t="s">
        <v>244</v>
      </c>
      <c r="E910" s="227" t="s">
        <v>355</v>
      </c>
      <c r="F910" s="228">
        <v>36190</v>
      </c>
      <c r="G910" s="227" t="s">
        <v>334</v>
      </c>
      <c r="H910" s="227" t="s">
        <v>357</v>
      </c>
      <c r="I910" s="227" t="s">
        <v>427</v>
      </c>
      <c r="J910" s="227" t="s">
        <v>358</v>
      </c>
      <c r="K910" s="227">
        <v>2016</v>
      </c>
      <c r="L910" s="227" t="s">
        <v>334</v>
      </c>
      <c r="T910" s="229"/>
      <c r="Y910" s="227" t="s">
        <v>4034</v>
      </c>
      <c r="Z910" s="227" t="s">
        <v>2919</v>
      </c>
      <c r="AA910" s="227" t="s">
        <v>3343</v>
      </c>
      <c r="AB910" s="227" t="s">
        <v>2823</v>
      </c>
    </row>
    <row r="911" spans="1:28" x14ac:dyDescent="0.2">
      <c r="A911" s="227">
        <v>214174</v>
      </c>
      <c r="B911" s="227" t="s">
        <v>1447</v>
      </c>
      <c r="C911" s="227" t="s">
        <v>150</v>
      </c>
      <c r="D911" s="227" t="s">
        <v>262</v>
      </c>
      <c r="E911" s="227" t="s">
        <v>355</v>
      </c>
      <c r="F911" s="228">
        <v>36197</v>
      </c>
      <c r="G911" s="227" t="s">
        <v>334</v>
      </c>
      <c r="H911" s="227" t="s">
        <v>357</v>
      </c>
      <c r="I911" s="227" t="s">
        <v>427</v>
      </c>
      <c r="Q911" s="227">
        <v>2000</v>
      </c>
      <c r="T911" s="229"/>
      <c r="V911" s="227" t="s">
        <v>679</v>
      </c>
      <c r="W911" s="227" t="s">
        <v>2809</v>
      </c>
    </row>
    <row r="912" spans="1:28" x14ac:dyDescent="0.2">
      <c r="A912" s="227">
        <v>215709</v>
      </c>
      <c r="B912" s="227" t="s">
        <v>1787</v>
      </c>
      <c r="C912" s="227" t="s">
        <v>68</v>
      </c>
      <c r="D912" s="227" t="s">
        <v>2583</v>
      </c>
      <c r="E912" s="227" t="s">
        <v>356</v>
      </c>
      <c r="F912" s="228">
        <v>36198</v>
      </c>
      <c r="G912" s="227" t="s">
        <v>926</v>
      </c>
      <c r="H912" s="227" t="s">
        <v>357</v>
      </c>
      <c r="I912" s="227" t="s">
        <v>427</v>
      </c>
      <c r="J912" s="227" t="s">
        <v>358</v>
      </c>
      <c r="K912" s="227">
        <v>2017</v>
      </c>
      <c r="L912" s="227" t="s">
        <v>334</v>
      </c>
      <c r="T912" s="229"/>
      <c r="Y912" s="227" t="s">
        <v>3858</v>
      </c>
      <c r="Z912" s="227" t="s">
        <v>2922</v>
      </c>
      <c r="AA912" s="227" t="s">
        <v>2877</v>
      </c>
      <c r="AB912" s="227" t="s">
        <v>2820</v>
      </c>
    </row>
    <row r="913" spans="1:28" x14ac:dyDescent="0.2">
      <c r="A913" s="227">
        <v>215995</v>
      </c>
      <c r="B913" s="227" t="s">
        <v>1956</v>
      </c>
      <c r="C913" s="227" t="s">
        <v>106</v>
      </c>
      <c r="D913" s="227" t="s">
        <v>2188</v>
      </c>
      <c r="E913" s="227" t="s">
        <v>355</v>
      </c>
      <c r="F913" s="228">
        <v>36199</v>
      </c>
      <c r="G913" s="227" t="s">
        <v>882</v>
      </c>
      <c r="H913" s="227" t="s">
        <v>357</v>
      </c>
      <c r="I913" s="227" t="s">
        <v>427</v>
      </c>
      <c r="J913" s="227" t="s">
        <v>335</v>
      </c>
      <c r="K913" s="227">
        <v>2018</v>
      </c>
      <c r="L913" s="227" t="s">
        <v>334</v>
      </c>
      <c r="T913" s="229"/>
      <c r="Y913" s="227" t="s">
        <v>4031</v>
      </c>
      <c r="Z913" s="227" t="s">
        <v>2822</v>
      </c>
      <c r="AA913" s="227" t="s">
        <v>4032</v>
      </c>
      <c r="AB913" s="227" t="s">
        <v>2823</v>
      </c>
    </row>
    <row r="914" spans="1:28" x14ac:dyDescent="0.2">
      <c r="A914" s="227">
        <v>215731</v>
      </c>
      <c r="B914" s="227" t="s">
        <v>1057</v>
      </c>
      <c r="C914" s="227" t="s">
        <v>1058</v>
      </c>
      <c r="D914" s="227" t="s">
        <v>1059</v>
      </c>
      <c r="E914" s="227" t="s">
        <v>356</v>
      </c>
      <c r="F914" s="228">
        <v>36200</v>
      </c>
      <c r="G914" s="227" t="s">
        <v>567</v>
      </c>
      <c r="H914" s="227" t="s">
        <v>364</v>
      </c>
      <c r="I914" s="227" t="s">
        <v>427</v>
      </c>
      <c r="Q914" s="227">
        <v>2000</v>
      </c>
      <c r="T914" s="229"/>
      <c r="U914" s="227" t="s">
        <v>679</v>
      </c>
      <c r="V914" s="227" t="s">
        <v>679</v>
      </c>
      <c r="W914" s="227" t="s">
        <v>2809</v>
      </c>
    </row>
    <row r="915" spans="1:28" x14ac:dyDescent="0.2">
      <c r="A915" s="227">
        <v>213460</v>
      </c>
      <c r="B915" s="227" t="s">
        <v>1937</v>
      </c>
      <c r="C915" s="227" t="s">
        <v>105</v>
      </c>
      <c r="D915" s="227" t="s">
        <v>2333</v>
      </c>
      <c r="E915" s="227" t="s">
        <v>355</v>
      </c>
      <c r="F915" s="228">
        <v>36206</v>
      </c>
      <c r="G915" s="227" t="s">
        <v>882</v>
      </c>
      <c r="H915" s="227" t="s">
        <v>357</v>
      </c>
      <c r="I915" s="227" t="s">
        <v>427</v>
      </c>
      <c r="J915" s="227" t="s">
        <v>358</v>
      </c>
      <c r="K915" s="227">
        <v>2017</v>
      </c>
      <c r="L915" s="227" t="s">
        <v>344</v>
      </c>
      <c r="T915" s="229"/>
      <c r="Y915" s="227" t="s">
        <v>3309</v>
      </c>
      <c r="Z915" s="227" t="s">
        <v>3310</v>
      </c>
      <c r="AA915" s="227" t="s">
        <v>3311</v>
      </c>
      <c r="AB915" s="227" t="s">
        <v>2823</v>
      </c>
    </row>
    <row r="916" spans="1:28" x14ac:dyDescent="0.2">
      <c r="A916" s="227">
        <v>213135</v>
      </c>
      <c r="B916" s="227" t="s">
        <v>2296</v>
      </c>
      <c r="C916" s="227" t="s">
        <v>105</v>
      </c>
      <c r="D916" s="227" t="s">
        <v>2168</v>
      </c>
      <c r="E916" s="227" t="s">
        <v>355</v>
      </c>
      <c r="F916" s="228">
        <v>36207</v>
      </c>
      <c r="G916" s="227" t="s">
        <v>957</v>
      </c>
      <c r="H916" s="227" t="s">
        <v>357</v>
      </c>
      <c r="I916" s="227" t="s">
        <v>427</v>
      </c>
      <c r="T916" s="229"/>
    </row>
    <row r="917" spans="1:28" x14ac:dyDescent="0.2">
      <c r="A917" s="227">
        <v>216440</v>
      </c>
      <c r="B917" s="227" t="s">
        <v>2068</v>
      </c>
      <c r="C917" s="227" t="s">
        <v>65</v>
      </c>
      <c r="D917" s="227" t="s">
        <v>2771</v>
      </c>
      <c r="E917" s="227" t="s">
        <v>356</v>
      </c>
      <c r="F917" s="228">
        <v>36211</v>
      </c>
      <c r="G917" s="227" t="s">
        <v>1030</v>
      </c>
      <c r="H917" s="227" t="s">
        <v>357</v>
      </c>
      <c r="I917" s="227" t="s">
        <v>427</v>
      </c>
      <c r="J917" s="227" t="s">
        <v>335</v>
      </c>
      <c r="K917" s="227">
        <v>2017</v>
      </c>
      <c r="L917" s="227" t="s">
        <v>336</v>
      </c>
      <c r="T917" s="229"/>
      <c r="Y917" s="227" t="s">
        <v>4309</v>
      </c>
      <c r="Z917" s="227" t="s">
        <v>2830</v>
      </c>
      <c r="AA917" s="227" t="s">
        <v>2920</v>
      </c>
      <c r="AB917" s="227" t="s">
        <v>2823</v>
      </c>
    </row>
    <row r="918" spans="1:28" x14ac:dyDescent="0.2">
      <c r="A918" s="227">
        <v>215926</v>
      </c>
      <c r="B918" s="227" t="s">
        <v>1883</v>
      </c>
      <c r="C918" s="227" t="s">
        <v>1631</v>
      </c>
      <c r="D918" s="227" t="s">
        <v>2639</v>
      </c>
      <c r="E918" s="227" t="s">
        <v>356</v>
      </c>
      <c r="F918" s="228">
        <v>36227</v>
      </c>
      <c r="G918" s="227" t="s">
        <v>2640</v>
      </c>
      <c r="H918" s="227" t="s">
        <v>357</v>
      </c>
      <c r="I918" s="227" t="s">
        <v>427</v>
      </c>
      <c r="J918" s="227" t="s">
        <v>335</v>
      </c>
      <c r="K918" s="227">
        <v>2018</v>
      </c>
      <c r="L918" s="227" t="s">
        <v>343</v>
      </c>
      <c r="T918" s="229"/>
      <c r="Y918" s="227" t="s">
        <v>3986</v>
      </c>
      <c r="Z918" s="227" t="s">
        <v>3987</v>
      </c>
      <c r="AA918" s="227" t="s">
        <v>3075</v>
      </c>
      <c r="AB918" s="227" t="s">
        <v>3988</v>
      </c>
    </row>
    <row r="919" spans="1:28" x14ac:dyDescent="0.2">
      <c r="A919" s="227">
        <v>216283</v>
      </c>
      <c r="B919" s="227" t="s">
        <v>2072</v>
      </c>
      <c r="C919" s="227" t="s">
        <v>114</v>
      </c>
      <c r="D919" s="227" t="s">
        <v>2729</v>
      </c>
      <c r="E919" s="227" t="s">
        <v>356</v>
      </c>
      <c r="F919" s="228">
        <v>36238</v>
      </c>
      <c r="G919" s="227" t="s">
        <v>884</v>
      </c>
      <c r="H919" s="227" t="s">
        <v>357</v>
      </c>
      <c r="I919" s="227" t="s">
        <v>427</v>
      </c>
      <c r="T919" s="229"/>
    </row>
    <row r="920" spans="1:28" x14ac:dyDescent="0.2">
      <c r="A920" s="227">
        <v>214520</v>
      </c>
      <c r="B920" s="227" t="s">
        <v>1772</v>
      </c>
      <c r="C920" s="227" t="s">
        <v>142</v>
      </c>
      <c r="D920" s="227" t="s">
        <v>2435</v>
      </c>
      <c r="E920" s="227" t="s">
        <v>356</v>
      </c>
      <c r="F920" s="228">
        <v>36240</v>
      </c>
      <c r="G920" s="227" t="s">
        <v>896</v>
      </c>
      <c r="H920" s="227" t="s">
        <v>357</v>
      </c>
      <c r="I920" s="227" t="s">
        <v>427</v>
      </c>
      <c r="T920" s="229"/>
    </row>
    <row r="921" spans="1:28" x14ac:dyDescent="0.2">
      <c r="A921" s="227">
        <v>216262</v>
      </c>
      <c r="B921" s="227" t="s">
        <v>2726</v>
      </c>
      <c r="C921" s="227" t="s">
        <v>2073</v>
      </c>
      <c r="D921" s="227" t="s">
        <v>2204</v>
      </c>
      <c r="E921" s="227" t="s">
        <v>356</v>
      </c>
      <c r="F921" s="228">
        <v>36264</v>
      </c>
      <c r="G921" s="227" t="s">
        <v>568</v>
      </c>
      <c r="H921" s="227" t="s">
        <v>357</v>
      </c>
      <c r="I921" s="227" t="s">
        <v>427</v>
      </c>
      <c r="J921" s="227" t="s">
        <v>358</v>
      </c>
      <c r="K921" s="227">
        <v>2017</v>
      </c>
      <c r="L921" s="227" t="s">
        <v>334</v>
      </c>
      <c r="T921" s="229"/>
      <c r="Y921" s="227" t="s">
        <v>4175</v>
      </c>
      <c r="Z921" s="227" t="s">
        <v>4176</v>
      </c>
      <c r="AA921" s="227" t="s">
        <v>2837</v>
      </c>
      <c r="AB921" s="227" t="s">
        <v>2820</v>
      </c>
    </row>
    <row r="922" spans="1:28" x14ac:dyDescent="0.2">
      <c r="A922" s="227">
        <v>215612</v>
      </c>
      <c r="B922" s="227" t="s">
        <v>1372</v>
      </c>
      <c r="C922" s="227" t="s">
        <v>153</v>
      </c>
      <c r="D922" s="227" t="s">
        <v>222</v>
      </c>
      <c r="E922" s="227" t="s">
        <v>356</v>
      </c>
      <c r="F922" s="228">
        <v>36266</v>
      </c>
      <c r="G922" s="227" t="s">
        <v>334</v>
      </c>
      <c r="H922" s="227" t="s">
        <v>357</v>
      </c>
      <c r="I922" s="227" t="s">
        <v>427</v>
      </c>
      <c r="Q922" s="227">
        <v>2000</v>
      </c>
      <c r="T922" s="229"/>
      <c r="V922" s="227" t="s">
        <v>679</v>
      </c>
      <c r="W922" s="227" t="s">
        <v>2809</v>
      </c>
    </row>
    <row r="923" spans="1:28" x14ac:dyDescent="0.2">
      <c r="A923" s="227">
        <v>216098</v>
      </c>
      <c r="B923" s="227" t="s">
        <v>1722</v>
      </c>
      <c r="C923" s="227" t="s">
        <v>401</v>
      </c>
      <c r="D923" s="227" t="s">
        <v>2681</v>
      </c>
      <c r="E923" s="227" t="s">
        <v>356</v>
      </c>
      <c r="F923" s="228">
        <v>36267</v>
      </c>
      <c r="G923" s="227" t="s">
        <v>954</v>
      </c>
      <c r="H923" s="227" t="s">
        <v>357</v>
      </c>
      <c r="I923" s="227" t="s">
        <v>427</v>
      </c>
      <c r="J923" s="227" t="s">
        <v>358</v>
      </c>
      <c r="K923" s="227">
        <v>2017</v>
      </c>
      <c r="L923" s="227" t="s">
        <v>334</v>
      </c>
      <c r="T923" s="229"/>
      <c r="Y923" s="227" t="s">
        <v>4073</v>
      </c>
      <c r="Z923" s="227" t="s">
        <v>2979</v>
      </c>
      <c r="AA923" s="227" t="s">
        <v>3164</v>
      </c>
      <c r="AB923" s="227" t="s">
        <v>2820</v>
      </c>
    </row>
    <row r="924" spans="1:28" x14ac:dyDescent="0.2">
      <c r="A924" s="227">
        <v>216143</v>
      </c>
      <c r="B924" s="227" t="s">
        <v>2692</v>
      </c>
      <c r="C924" s="227" t="s">
        <v>74</v>
      </c>
      <c r="D924" s="227" t="s">
        <v>2693</v>
      </c>
      <c r="E924" s="227" t="s">
        <v>356</v>
      </c>
      <c r="F924" s="228">
        <v>36267</v>
      </c>
      <c r="G924" s="227" t="s">
        <v>2239</v>
      </c>
      <c r="H924" s="227" t="s">
        <v>357</v>
      </c>
      <c r="I924" s="227" t="s">
        <v>427</v>
      </c>
      <c r="J924" s="227" t="s">
        <v>358</v>
      </c>
      <c r="K924" s="227">
        <v>2017</v>
      </c>
      <c r="L924" s="227" t="s">
        <v>334</v>
      </c>
      <c r="T924" s="229"/>
      <c r="Y924" s="227" t="s">
        <v>4090</v>
      </c>
      <c r="Z924" s="227" t="s">
        <v>2913</v>
      </c>
      <c r="AA924" s="227" t="s">
        <v>2848</v>
      </c>
      <c r="AB924" s="227" t="s">
        <v>3065</v>
      </c>
    </row>
    <row r="925" spans="1:28" x14ac:dyDescent="0.2">
      <c r="A925" s="227">
        <v>213552</v>
      </c>
      <c r="B925" s="227" t="s">
        <v>1761</v>
      </c>
      <c r="C925" s="227" t="s">
        <v>1762</v>
      </c>
      <c r="D925" s="227" t="s">
        <v>2343</v>
      </c>
      <c r="E925" s="227" t="s">
        <v>356</v>
      </c>
      <c r="F925" s="228">
        <v>36270</v>
      </c>
      <c r="G925" s="227" t="s">
        <v>2344</v>
      </c>
      <c r="H925" s="227" t="s">
        <v>357</v>
      </c>
      <c r="I925" s="227" t="s">
        <v>427</v>
      </c>
      <c r="J925" s="227" t="s">
        <v>358</v>
      </c>
      <c r="K925" s="227">
        <v>2018</v>
      </c>
      <c r="L925" s="227" t="s">
        <v>334</v>
      </c>
      <c r="T925" s="229"/>
      <c r="Y925" s="227" t="s">
        <v>3335</v>
      </c>
      <c r="Z925" s="227" t="s">
        <v>3336</v>
      </c>
      <c r="AA925" s="227" t="s">
        <v>3337</v>
      </c>
      <c r="AB925" s="227" t="s">
        <v>3338</v>
      </c>
    </row>
    <row r="926" spans="1:28" x14ac:dyDescent="0.2">
      <c r="A926" s="227">
        <v>216104</v>
      </c>
      <c r="B926" s="227" t="s">
        <v>1828</v>
      </c>
      <c r="C926" s="227" t="s">
        <v>90</v>
      </c>
      <c r="D926" s="227" t="s">
        <v>221</v>
      </c>
      <c r="E926" s="227" t="s">
        <v>355</v>
      </c>
      <c r="F926" s="228">
        <v>36276</v>
      </c>
      <c r="G926" s="227" t="s">
        <v>349</v>
      </c>
      <c r="H926" s="227" t="s">
        <v>357</v>
      </c>
      <c r="I926" s="227" t="s">
        <v>427</v>
      </c>
      <c r="Q926" s="227">
        <v>2000</v>
      </c>
      <c r="T926" s="229"/>
      <c r="W926" s="227" t="s">
        <v>2809</v>
      </c>
    </row>
    <row r="927" spans="1:28" x14ac:dyDescent="0.2">
      <c r="A927" s="227">
        <v>216269</v>
      </c>
      <c r="B927" s="227" t="s">
        <v>2069</v>
      </c>
      <c r="C927" s="227" t="s">
        <v>65</v>
      </c>
      <c r="D927" s="227" t="s">
        <v>2543</v>
      </c>
      <c r="E927" s="227" t="s">
        <v>356</v>
      </c>
      <c r="F927" s="228">
        <v>36281</v>
      </c>
      <c r="G927" s="227" t="s">
        <v>899</v>
      </c>
      <c r="H927" s="227" t="s">
        <v>357</v>
      </c>
      <c r="I927" s="227" t="s">
        <v>427</v>
      </c>
      <c r="J927" s="227" t="s">
        <v>335</v>
      </c>
      <c r="K927" s="227">
        <v>2017</v>
      </c>
      <c r="L927" s="227" t="s">
        <v>344</v>
      </c>
      <c r="T927" s="229"/>
      <c r="Y927" s="227" t="s">
        <v>4179</v>
      </c>
      <c r="Z927" s="227" t="s">
        <v>2830</v>
      </c>
      <c r="AA927" s="227" t="s">
        <v>4180</v>
      </c>
      <c r="AB927" s="227" t="s">
        <v>2820</v>
      </c>
    </row>
    <row r="928" spans="1:28" x14ac:dyDescent="0.2">
      <c r="A928" s="227">
        <v>214527</v>
      </c>
      <c r="B928" s="227" t="s">
        <v>1757</v>
      </c>
      <c r="C928" s="227" t="s">
        <v>107</v>
      </c>
      <c r="D928" s="227" t="s">
        <v>2436</v>
      </c>
      <c r="E928" s="227" t="s">
        <v>356</v>
      </c>
      <c r="F928" s="228">
        <v>36281</v>
      </c>
      <c r="G928" s="227" t="s">
        <v>882</v>
      </c>
      <c r="H928" s="227" t="s">
        <v>357</v>
      </c>
      <c r="I928" s="227" t="s">
        <v>427</v>
      </c>
      <c r="J928" s="227" t="s">
        <v>358</v>
      </c>
      <c r="K928" s="227">
        <v>2017</v>
      </c>
      <c r="L928" s="227" t="s">
        <v>350</v>
      </c>
      <c r="T928" s="229"/>
      <c r="Y928" s="227" t="s">
        <v>3512</v>
      </c>
      <c r="Z928" s="227" t="s">
        <v>3356</v>
      </c>
      <c r="AA928" s="227" t="s">
        <v>2991</v>
      </c>
      <c r="AB928" s="227" t="s">
        <v>2823</v>
      </c>
    </row>
    <row r="929" spans="1:28" x14ac:dyDescent="0.2">
      <c r="A929" s="227">
        <v>216015</v>
      </c>
      <c r="B929" s="227" t="s">
        <v>821</v>
      </c>
      <c r="C929" s="227" t="s">
        <v>106</v>
      </c>
      <c r="D929" s="227" t="s">
        <v>2657</v>
      </c>
      <c r="E929" s="227" t="s">
        <v>355</v>
      </c>
      <c r="F929" s="228">
        <v>36281</v>
      </c>
      <c r="G929" s="227" t="s">
        <v>2258</v>
      </c>
      <c r="H929" s="227" t="s">
        <v>357</v>
      </c>
      <c r="I929" s="227" t="s">
        <v>427</v>
      </c>
      <c r="J929" s="227" t="s">
        <v>335</v>
      </c>
      <c r="K929" s="227">
        <v>2018</v>
      </c>
      <c r="L929" s="227" t="s">
        <v>336</v>
      </c>
      <c r="T929" s="229"/>
      <c r="Y929" s="227" t="s">
        <v>4038</v>
      </c>
      <c r="Z929" s="227" t="s">
        <v>3993</v>
      </c>
      <c r="AA929" s="227" t="s">
        <v>2928</v>
      </c>
      <c r="AB929" s="227" t="s">
        <v>2820</v>
      </c>
    </row>
    <row r="930" spans="1:28" x14ac:dyDescent="0.2">
      <c r="A930" s="227">
        <v>213681</v>
      </c>
      <c r="B930" s="227" t="s">
        <v>1766</v>
      </c>
      <c r="C930" s="227" t="s">
        <v>452</v>
      </c>
      <c r="D930" s="227" t="s">
        <v>2063</v>
      </c>
      <c r="E930" s="227" t="s">
        <v>356</v>
      </c>
      <c r="F930" s="228">
        <v>36281</v>
      </c>
      <c r="G930" s="227" t="s">
        <v>608</v>
      </c>
      <c r="H930" s="227" t="s">
        <v>357</v>
      </c>
      <c r="I930" s="227" t="s">
        <v>427</v>
      </c>
      <c r="J930" s="227" t="s">
        <v>358</v>
      </c>
      <c r="K930" s="227">
        <v>2018</v>
      </c>
      <c r="L930" s="227" t="s">
        <v>336</v>
      </c>
      <c r="T930" s="229"/>
      <c r="Y930" s="227" t="s">
        <v>3369</v>
      </c>
      <c r="Z930" s="227" t="s">
        <v>3057</v>
      </c>
      <c r="AA930" s="227" t="s">
        <v>3089</v>
      </c>
      <c r="AB930" s="227" t="s">
        <v>2823</v>
      </c>
    </row>
    <row r="931" spans="1:28" x14ac:dyDescent="0.2">
      <c r="A931" s="227">
        <v>213797</v>
      </c>
      <c r="B931" s="227" t="s">
        <v>1411</v>
      </c>
      <c r="C931" s="227" t="s">
        <v>64</v>
      </c>
      <c r="D931" s="227" t="s">
        <v>310</v>
      </c>
      <c r="E931" s="227" t="s">
        <v>356</v>
      </c>
      <c r="F931" s="228">
        <v>36281</v>
      </c>
      <c r="G931" s="227" t="s">
        <v>334</v>
      </c>
      <c r="H931" s="227" t="s">
        <v>357</v>
      </c>
      <c r="I931" s="227" t="s">
        <v>427</v>
      </c>
      <c r="Q931" s="227">
        <v>2000</v>
      </c>
      <c r="T931" s="229"/>
      <c r="V931" s="227" t="s">
        <v>679</v>
      </c>
      <c r="W931" s="227" t="s">
        <v>2809</v>
      </c>
    </row>
    <row r="932" spans="1:28" x14ac:dyDescent="0.2">
      <c r="A932" s="227">
        <v>216064</v>
      </c>
      <c r="B932" s="227" t="s">
        <v>2125</v>
      </c>
      <c r="C932" s="227" t="s">
        <v>70</v>
      </c>
      <c r="D932" s="227" t="s">
        <v>212</v>
      </c>
      <c r="E932" s="227" t="s">
        <v>355</v>
      </c>
      <c r="F932" s="228">
        <v>36281</v>
      </c>
      <c r="G932" s="227" t="s">
        <v>588</v>
      </c>
      <c r="H932" s="227" t="s">
        <v>357</v>
      </c>
      <c r="I932" s="227" t="s">
        <v>427</v>
      </c>
      <c r="T932" s="229"/>
    </row>
    <row r="933" spans="1:28" x14ac:dyDescent="0.2">
      <c r="A933" s="227">
        <v>213970</v>
      </c>
      <c r="B933" s="227" t="s">
        <v>1745</v>
      </c>
      <c r="C933" s="227" t="s">
        <v>500</v>
      </c>
      <c r="D933" s="227" t="s">
        <v>2381</v>
      </c>
      <c r="E933" s="227" t="s">
        <v>356</v>
      </c>
      <c r="F933" s="228">
        <v>36284</v>
      </c>
      <c r="G933" s="227" t="s">
        <v>882</v>
      </c>
      <c r="H933" s="227" t="s">
        <v>357</v>
      </c>
      <c r="I933" s="227" t="s">
        <v>427</v>
      </c>
      <c r="J933" s="227" t="s">
        <v>358</v>
      </c>
      <c r="K933" s="227">
        <v>2016</v>
      </c>
      <c r="L933" s="227" t="s">
        <v>336</v>
      </c>
      <c r="T933" s="229"/>
      <c r="Y933" s="227" t="s">
        <v>3422</v>
      </c>
      <c r="Z933" s="227" t="s">
        <v>3423</v>
      </c>
      <c r="AA933" s="227" t="s">
        <v>3144</v>
      </c>
      <c r="AB933" s="227" t="s">
        <v>2841</v>
      </c>
    </row>
    <row r="934" spans="1:28" x14ac:dyDescent="0.2">
      <c r="A934" s="227">
        <v>213384</v>
      </c>
      <c r="B934" s="227" t="s">
        <v>2323</v>
      </c>
      <c r="C934" s="227" t="s">
        <v>141</v>
      </c>
      <c r="D934" s="227" t="s">
        <v>2324</v>
      </c>
      <c r="E934" s="227" t="s">
        <v>355</v>
      </c>
      <c r="F934" s="228">
        <v>36286</v>
      </c>
      <c r="G934" s="227" t="s">
        <v>946</v>
      </c>
      <c r="H934" s="227" t="s">
        <v>357</v>
      </c>
      <c r="I934" s="227" t="s">
        <v>427</v>
      </c>
      <c r="T934" s="229"/>
    </row>
    <row r="935" spans="1:28" x14ac:dyDescent="0.2">
      <c r="A935" s="227">
        <v>216284</v>
      </c>
      <c r="B935" s="227" t="s">
        <v>2071</v>
      </c>
      <c r="C935" s="227" t="s">
        <v>70</v>
      </c>
      <c r="D935" s="227" t="s">
        <v>2730</v>
      </c>
      <c r="E935" s="227" t="s">
        <v>356</v>
      </c>
      <c r="F935" s="228">
        <v>36297</v>
      </c>
      <c r="G935" s="227" t="s">
        <v>2731</v>
      </c>
      <c r="H935" s="227" t="s">
        <v>357</v>
      </c>
      <c r="I935" s="227" t="s">
        <v>427</v>
      </c>
      <c r="J935" s="227" t="s">
        <v>335</v>
      </c>
      <c r="K935" s="227">
        <v>2017</v>
      </c>
      <c r="L935" s="227" t="s">
        <v>346</v>
      </c>
      <c r="T935" s="229"/>
      <c r="Y935" s="227" t="s">
        <v>4189</v>
      </c>
      <c r="Z935" s="227" t="s">
        <v>3085</v>
      </c>
      <c r="AA935" s="227" t="s">
        <v>3108</v>
      </c>
      <c r="AB935" s="227" t="s">
        <v>4190</v>
      </c>
    </row>
    <row r="936" spans="1:28" x14ac:dyDescent="0.2">
      <c r="A936" s="227">
        <v>215888</v>
      </c>
      <c r="B936" s="227" t="s">
        <v>1731</v>
      </c>
      <c r="C936" s="227" t="s">
        <v>686</v>
      </c>
      <c r="D936" s="227" t="s">
        <v>1732</v>
      </c>
      <c r="E936" s="227" t="s">
        <v>355</v>
      </c>
      <c r="F936" s="228">
        <v>36298</v>
      </c>
      <c r="G936" s="227" t="s">
        <v>2628</v>
      </c>
      <c r="H936" s="227" t="s">
        <v>357</v>
      </c>
      <c r="I936" s="227" t="s">
        <v>427</v>
      </c>
      <c r="J936" s="227" t="s">
        <v>335</v>
      </c>
      <c r="K936" s="227">
        <v>2017</v>
      </c>
      <c r="L936" s="227" t="s">
        <v>336</v>
      </c>
      <c r="T936" s="229"/>
      <c r="Y936" s="227" t="s">
        <v>3966</v>
      </c>
      <c r="Z936" s="227" t="s">
        <v>3967</v>
      </c>
      <c r="AA936" s="227" t="s">
        <v>3384</v>
      </c>
      <c r="AB936" s="227" t="s">
        <v>3968</v>
      </c>
    </row>
    <row r="937" spans="1:28" x14ac:dyDescent="0.2">
      <c r="A937" s="227">
        <v>215753</v>
      </c>
      <c r="B937" s="227" t="s">
        <v>1703</v>
      </c>
      <c r="C937" s="227" t="s">
        <v>135</v>
      </c>
      <c r="D937" s="227" t="s">
        <v>2594</v>
      </c>
      <c r="E937" s="227" t="s">
        <v>356</v>
      </c>
      <c r="F937" s="228">
        <v>36314</v>
      </c>
      <c r="G937" s="227" t="s">
        <v>882</v>
      </c>
      <c r="H937" s="227" t="s">
        <v>357</v>
      </c>
      <c r="I937" s="227" t="s">
        <v>427</v>
      </c>
      <c r="J937" s="227" t="s">
        <v>335</v>
      </c>
      <c r="K937" s="227">
        <v>2017</v>
      </c>
      <c r="L937" s="227" t="s">
        <v>334</v>
      </c>
      <c r="T937" s="229"/>
      <c r="Y937" s="227" t="s">
        <v>3888</v>
      </c>
      <c r="Z937" s="227" t="s">
        <v>3143</v>
      </c>
      <c r="AA937" s="227" t="s">
        <v>3889</v>
      </c>
      <c r="AB937" s="227" t="s">
        <v>2849</v>
      </c>
    </row>
    <row r="938" spans="1:28" x14ac:dyDescent="0.2">
      <c r="A938" s="227">
        <v>216202</v>
      </c>
      <c r="B938" s="227" t="s">
        <v>1748</v>
      </c>
      <c r="C938" s="227" t="s">
        <v>1749</v>
      </c>
      <c r="D938" s="227" t="s">
        <v>2710</v>
      </c>
      <c r="E938" s="227" t="s">
        <v>355</v>
      </c>
      <c r="F938" s="228">
        <v>36323</v>
      </c>
      <c r="G938" s="227" t="s">
        <v>882</v>
      </c>
      <c r="H938" s="227" t="s">
        <v>357</v>
      </c>
      <c r="I938" s="227" t="s">
        <v>427</v>
      </c>
      <c r="J938" s="227" t="s">
        <v>335</v>
      </c>
      <c r="K938" s="227">
        <v>2017</v>
      </c>
      <c r="L938" s="227" t="s">
        <v>343</v>
      </c>
      <c r="T938" s="229"/>
      <c r="Y938" s="227" t="s">
        <v>4124</v>
      </c>
      <c r="Z938" s="227" t="s">
        <v>4125</v>
      </c>
      <c r="AA938" s="227" t="s">
        <v>2945</v>
      </c>
      <c r="AB938" s="227" t="s">
        <v>2820</v>
      </c>
    </row>
    <row r="939" spans="1:28" x14ac:dyDescent="0.2">
      <c r="A939" s="227">
        <v>213973</v>
      </c>
      <c r="B939" s="227" t="s">
        <v>1834</v>
      </c>
      <c r="C939" s="227" t="s">
        <v>1835</v>
      </c>
      <c r="D939" s="227" t="s">
        <v>772</v>
      </c>
      <c r="E939" s="227" t="s">
        <v>356</v>
      </c>
      <c r="F939" s="228">
        <v>36324</v>
      </c>
      <c r="G939" s="227" t="s">
        <v>2382</v>
      </c>
      <c r="H939" s="227" t="s">
        <v>357</v>
      </c>
      <c r="I939" s="227" t="s">
        <v>427</v>
      </c>
      <c r="J939" s="227" t="s">
        <v>358</v>
      </c>
      <c r="K939" s="227">
        <v>2017</v>
      </c>
      <c r="L939" s="227" t="s">
        <v>351</v>
      </c>
      <c r="T939" s="229"/>
      <c r="Y939" s="227" t="s">
        <v>3424</v>
      </c>
      <c r="Z939" s="227" t="s">
        <v>3425</v>
      </c>
      <c r="AA939" s="227" t="s">
        <v>2842</v>
      </c>
      <c r="AB939" s="227" t="s">
        <v>3426</v>
      </c>
    </row>
    <row r="940" spans="1:28" x14ac:dyDescent="0.2">
      <c r="A940" s="227">
        <v>214599</v>
      </c>
      <c r="B940" s="227" t="s">
        <v>1912</v>
      </c>
      <c r="C940" s="227" t="s">
        <v>159</v>
      </c>
      <c r="D940" s="227" t="s">
        <v>2444</v>
      </c>
      <c r="E940" s="227" t="s">
        <v>356</v>
      </c>
      <c r="F940" s="228">
        <v>36331</v>
      </c>
      <c r="G940" s="227" t="s">
        <v>924</v>
      </c>
      <c r="H940" s="227" t="s">
        <v>357</v>
      </c>
      <c r="I940" s="227" t="s">
        <v>427</v>
      </c>
      <c r="J940" s="227" t="s">
        <v>335</v>
      </c>
      <c r="K940" s="227">
        <v>2017</v>
      </c>
      <c r="L940" s="227" t="s">
        <v>336</v>
      </c>
      <c r="T940" s="229"/>
      <c r="Y940" s="227" t="s">
        <v>3531</v>
      </c>
      <c r="Z940" s="227" t="s">
        <v>3532</v>
      </c>
      <c r="AA940" s="227" t="s">
        <v>3533</v>
      </c>
      <c r="AB940" s="227" t="s">
        <v>2971</v>
      </c>
    </row>
    <row r="941" spans="1:28" x14ac:dyDescent="0.2">
      <c r="A941" s="227">
        <v>216466</v>
      </c>
      <c r="B941" s="227" t="s">
        <v>2782</v>
      </c>
      <c r="C941" s="227" t="s">
        <v>1631</v>
      </c>
      <c r="D941" s="227" t="s">
        <v>2783</v>
      </c>
      <c r="E941" s="227" t="s">
        <v>356</v>
      </c>
      <c r="F941" s="228">
        <v>36342</v>
      </c>
      <c r="G941" s="227" t="s">
        <v>2425</v>
      </c>
      <c r="H941" s="227" t="s">
        <v>357</v>
      </c>
      <c r="I941" s="227" t="s">
        <v>427</v>
      </c>
      <c r="J941" s="227" t="s">
        <v>358</v>
      </c>
      <c r="K941" s="227">
        <v>2018</v>
      </c>
      <c r="L941" s="227" t="s">
        <v>346</v>
      </c>
      <c r="T941" s="229"/>
      <c r="Y941" s="227" t="s">
        <v>4325</v>
      </c>
      <c r="Z941" s="227" t="s">
        <v>4326</v>
      </c>
      <c r="AA941" s="227" t="s">
        <v>4327</v>
      </c>
      <c r="AB941" s="227" t="s">
        <v>4328</v>
      </c>
    </row>
    <row r="942" spans="1:28" x14ac:dyDescent="0.2">
      <c r="A942" s="227">
        <v>215679</v>
      </c>
      <c r="B942" s="227" t="s">
        <v>1428</v>
      </c>
      <c r="C942" s="227" t="s">
        <v>64</v>
      </c>
      <c r="D942" s="227" t="s">
        <v>1429</v>
      </c>
      <c r="E942" s="227" t="s">
        <v>356</v>
      </c>
      <c r="F942" s="228">
        <v>36345</v>
      </c>
      <c r="G942" s="227" t="s">
        <v>740</v>
      </c>
      <c r="H942" s="227" t="s">
        <v>357</v>
      </c>
      <c r="I942" s="227" t="s">
        <v>427</v>
      </c>
      <c r="Q942" s="227">
        <v>2000</v>
      </c>
      <c r="T942" s="229"/>
      <c r="V942" s="227" t="s">
        <v>679</v>
      </c>
      <c r="W942" s="227" t="s">
        <v>2809</v>
      </c>
    </row>
    <row r="943" spans="1:28" x14ac:dyDescent="0.2">
      <c r="A943" s="227">
        <v>215845</v>
      </c>
      <c r="B943" s="227" t="s">
        <v>1767</v>
      </c>
      <c r="C943" s="227" t="s">
        <v>187</v>
      </c>
      <c r="D943" s="227" t="s">
        <v>2619</v>
      </c>
      <c r="E943" s="227" t="s">
        <v>356</v>
      </c>
      <c r="F943" s="228">
        <v>36346</v>
      </c>
      <c r="G943" s="227" t="s">
        <v>894</v>
      </c>
      <c r="H943" s="227" t="s">
        <v>357</v>
      </c>
      <c r="I943" s="227" t="s">
        <v>427</v>
      </c>
      <c r="J943" s="227" t="s">
        <v>358</v>
      </c>
      <c r="K943" s="227">
        <v>2013</v>
      </c>
      <c r="L943" s="227" t="s">
        <v>336</v>
      </c>
      <c r="T943" s="229"/>
      <c r="Y943" s="227" t="s">
        <v>3944</v>
      </c>
      <c r="Z943" s="227" t="s">
        <v>3945</v>
      </c>
      <c r="AA943" s="227" t="s">
        <v>3946</v>
      </c>
      <c r="AB943" s="227" t="s">
        <v>3170</v>
      </c>
    </row>
    <row r="944" spans="1:28" x14ac:dyDescent="0.2">
      <c r="A944" s="227">
        <v>215980</v>
      </c>
      <c r="B944" s="227" t="s">
        <v>1466</v>
      </c>
      <c r="C944" s="227" t="s">
        <v>136</v>
      </c>
      <c r="D944" s="227" t="s">
        <v>1467</v>
      </c>
      <c r="E944" s="227" t="s">
        <v>355</v>
      </c>
      <c r="F944" s="228">
        <v>36348</v>
      </c>
      <c r="G944" s="227" t="s">
        <v>1468</v>
      </c>
      <c r="H944" s="227" t="s">
        <v>357</v>
      </c>
      <c r="I944" s="227" t="s">
        <v>427</v>
      </c>
      <c r="Q944" s="227">
        <v>2000</v>
      </c>
      <c r="T944" s="229"/>
      <c r="V944" s="227" t="s">
        <v>679</v>
      </c>
      <c r="W944" s="227" t="s">
        <v>2809</v>
      </c>
    </row>
    <row r="945" spans="1:28" x14ac:dyDescent="0.2">
      <c r="A945" s="227">
        <v>215947</v>
      </c>
      <c r="B945" s="227" t="s">
        <v>2644</v>
      </c>
      <c r="C945" s="227" t="s">
        <v>130</v>
      </c>
      <c r="D945" s="227" t="s">
        <v>1739</v>
      </c>
      <c r="E945" s="227" t="s">
        <v>356</v>
      </c>
      <c r="F945" s="228">
        <v>36355</v>
      </c>
      <c r="G945" s="227" t="s">
        <v>334</v>
      </c>
      <c r="H945" s="227" t="s">
        <v>357</v>
      </c>
      <c r="I945" s="227" t="s">
        <v>427</v>
      </c>
      <c r="J945" s="227" t="s">
        <v>358</v>
      </c>
      <c r="K945" s="227">
        <v>2017</v>
      </c>
      <c r="L945" s="227" t="s">
        <v>336</v>
      </c>
      <c r="T945" s="229"/>
      <c r="Y945" s="227" t="s">
        <v>4004</v>
      </c>
      <c r="Z945" s="227" t="s">
        <v>3556</v>
      </c>
      <c r="AA945" s="227" t="s">
        <v>3169</v>
      </c>
      <c r="AB945" s="227" t="s">
        <v>2820</v>
      </c>
    </row>
    <row r="946" spans="1:28" x14ac:dyDescent="0.2">
      <c r="A946" s="227">
        <v>214104</v>
      </c>
      <c r="B946" s="227" t="s">
        <v>1866</v>
      </c>
      <c r="C946" s="227" t="s">
        <v>163</v>
      </c>
      <c r="D946" s="227" t="s">
        <v>2391</v>
      </c>
      <c r="E946" s="227" t="s">
        <v>356</v>
      </c>
      <c r="F946" s="228">
        <v>36356</v>
      </c>
      <c r="G946" s="227" t="s">
        <v>897</v>
      </c>
      <c r="H946" s="227" t="s">
        <v>357</v>
      </c>
      <c r="I946" s="227" t="s">
        <v>427</v>
      </c>
      <c r="T946" s="229"/>
    </row>
    <row r="947" spans="1:28" x14ac:dyDescent="0.2">
      <c r="A947" s="227">
        <v>215625</v>
      </c>
      <c r="B947" s="227" t="s">
        <v>1754</v>
      </c>
      <c r="C947" s="227" t="s">
        <v>111</v>
      </c>
      <c r="D947" s="227" t="s">
        <v>2573</v>
      </c>
      <c r="E947" s="227" t="s">
        <v>355</v>
      </c>
      <c r="F947" s="228">
        <v>36362</v>
      </c>
      <c r="G947" s="227" t="s">
        <v>884</v>
      </c>
      <c r="H947" s="227" t="s">
        <v>357</v>
      </c>
      <c r="I947" s="227" t="s">
        <v>427</v>
      </c>
      <c r="J947" s="227" t="s">
        <v>358</v>
      </c>
      <c r="K947" s="227">
        <v>2017</v>
      </c>
      <c r="L947" s="227" t="s">
        <v>349</v>
      </c>
      <c r="T947" s="229"/>
      <c r="Y947" s="227" t="s">
        <v>3822</v>
      </c>
      <c r="Z947" s="227" t="s">
        <v>3196</v>
      </c>
      <c r="AA947" s="227" t="s">
        <v>2895</v>
      </c>
      <c r="AB947" s="227" t="s">
        <v>2876</v>
      </c>
    </row>
    <row r="948" spans="1:28" x14ac:dyDescent="0.2">
      <c r="A948" s="227">
        <v>215591</v>
      </c>
      <c r="B948" s="227" t="s">
        <v>2562</v>
      </c>
      <c r="C948" s="227" t="s">
        <v>136</v>
      </c>
      <c r="D948" s="227" t="s">
        <v>2563</v>
      </c>
      <c r="E948" s="227" t="s">
        <v>355</v>
      </c>
      <c r="F948" s="228">
        <v>36368</v>
      </c>
      <c r="G948" s="227" t="s">
        <v>2564</v>
      </c>
      <c r="H948" s="227" t="s">
        <v>357</v>
      </c>
      <c r="I948" s="227" t="s">
        <v>427</v>
      </c>
      <c r="J948" s="227" t="s">
        <v>335</v>
      </c>
      <c r="K948" s="227">
        <v>2017</v>
      </c>
      <c r="L948" s="227" t="s">
        <v>336</v>
      </c>
      <c r="T948" s="229"/>
      <c r="Y948" s="227" t="s">
        <v>3806</v>
      </c>
      <c r="Z948" s="227" t="s">
        <v>3003</v>
      </c>
      <c r="AA948" s="227" t="s">
        <v>3761</v>
      </c>
      <c r="AB948" s="227" t="s">
        <v>3807</v>
      </c>
    </row>
    <row r="949" spans="1:28" x14ac:dyDescent="0.2">
      <c r="A949" s="227">
        <v>215780</v>
      </c>
      <c r="B949" s="227" t="s">
        <v>2606</v>
      </c>
      <c r="C949" s="227" t="s">
        <v>73</v>
      </c>
      <c r="D949" s="227" t="s">
        <v>2412</v>
      </c>
      <c r="E949" s="227" t="s">
        <v>356</v>
      </c>
      <c r="F949" s="228">
        <v>36371</v>
      </c>
      <c r="G949" s="227" t="s">
        <v>1750</v>
      </c>
      <c r="H949" s="227" t="s">
        <v>357</v>
      </c>
      <c r="I949" s="227" t="s">
        <v>427</v>
      </c>
      <c r="Q949" s="227">
        <v>2000</v>
      </c>
      <c r="T949" s="229"/>
      <c r="W949" s="227" t="s">
        <v>2809</v>
      </c>
    </row>
    <row r="950" spans="1:28" x14ac:dyDescent="0.2">
      <c r="A950" s="227">
        <v>214398</v>
      </c>
      <c r="B950" s="227" t="s">
        <v>1704</v>
      </c>
      <c r="C950" s="227" t="s">
        <v>68</v>
      </c>
      <c r="D950" s="227" t="s">
        <v>2422</v>
      </c>
      <c r="E950" s="227" t="s">
        <v>356</v>
      </c>
      <c r="F950" s="228">
        <v>36372</v>
      </c>
      <c r="G950" s="227" t="s">
        <v>882</v>
      </c>
      <c r="H950" s="227" t="s">
        <v>357</v>
      </c>
      <c r="I950" s="227" t="s">
        <v>427</v>
      </c>
      <c r="J950" s="227" t="s">
        <v>335</v>
      </c>
      <c r="K950" s="227">
        <v>2017</v>
      </c>
      <c r="L950" s="227" t="s">
        <v>334</v>
      </c>
      <c r="T950" s="229"/>
      <c r="Y950" s="227" t="s">
        <v>3486</v>
      </c>
      <c r="Z950" s="227" t="s">
        <v>2824</v>
      </c>
      <c r="AA950" s="227" t="s">
        <v>3487</v>
      </c>
      <c r="AB950" s="227" t="s">
        <v>2823</v>
      </c>
    </row>
    <row r="951" spans="1:28" x14ac:dyDescent="0.2">
      <c r="A951" s="227">
        <v>214562</v>
      </c>
      <c r="B951" s="227" t="s">
        <v>1742</v>
      </c>
      <c r="C951" s="227" t="s">
        <v>90</v>
      </c>
      <c r="D951" s="227" t="s">
        <v>2189</v>
      </c>
      <c r="E951" s="227" t="s">
        <v>355</v>
      </c>
      <c r="F951" s="228">
        <v>36373</v>
      </c>
      <c r="G951" s="227" t="s">
        <v>882</v>
      </c>
      <c r="H951" s="227" t="s">
        <v>357</v>
      </c>
      <c r="I951" s="227" t="s">
        <v>427</v>
      </c>
      <c r="Q951" s="227">
        <v>2000</v>
      </c>
      <c r="T951" s="229"/>
    </row>
    <row r="952" spans="1:28" x14ac:dyDescent="0.2">
      <c r="A952" s="227">
        <v>215800</v>
      </c>
      <c r="B952" s="227" t="s">
        <v>1918</v>
      </c>
      <c r="C952" s="227" t="s">
        <v>1919</v>
      </c>
      <c r="D952" s="227" t="s">
        <v>2611</v>
      </c>
      <c r="E952" s="227" t="s">
        <v>356</v>
      </c>
      <c r="F952" s="228">
        <v>36373</v>
      </c>
      <c r="G952" s="227" t="s">
        <v>2231</v>
      </c>
      <c r="H952" s="227" t="s">
        <v>357</v>
      </c>
      <c r="I952" s="227" t="s">
        <v>427</v>
      </c>
      <c r="J952" s="227" t="s">
        <v>335</v>
      </c>
      <c r="K952" s="227">
        <v>2017</v>
      </c>
      <c r="L952" s="227" t="s">
        <v>334</v>
      </c>
      <c r="T952" s="229"/>
      <c r="Y952" s="227" t="s">
        <v>3922</v>
      </c>
      <c r="Z952" s="227" t="s">
        <v>3923</v>
      </c>
      <c r="AA952" s="227" t="s">
        <v>3924</v>
      </c>
      <c r="AB952" s="227" t="s">
        <v>3019</v>
      </c>
    </row>
    <row r="953" spans="1:28" x14ac:dyDescent="0.2">
      <c r="A953" s="227">
        <v>215668</v>
      </c>
      <c r="B953" s="227" t="s">
        <v>1456</v>
      </c>
      <c r="C953" s="227" t="s">
        <v>1229</v>
      </c>
      <c r="D953" s="227" t="s">
        <v>1457</v>
      </c>
      <c r="E953" s="227" t="s">
        <v>355</v>
      </c>
      <c r="F953" s="228">
        <v>36373</v>
      </c>
      <c r="G953" s="227" t="s">
        <v>1458</v>
      </c>
      <c r="H953" s="227" t="s">
        <v>357</v>
      </c>
      <c r="I953" s="227" t="s">
        <v>427</v>
      </c>
      <c r="J953" s="227" t="s">
        <v>335</v>
      </c>
      <c r="K953" s="227">
        <v>2017</v>
      </c>
      <c r="L953" s="227" t="s">
        <v>334</v>
      </c>
      <c r="T953" s="229"/>
      <c r="Y953" s="227" t="s">
        <v>3838</v>
      </c>
      <c r="Z953" s="227" t="s">
        <v>3839</v>
      </c>
      <c r="AA953" s="227" t="s">
        <v>3840</v>
      </c>
      <c r="AB953" s="227" t="s">
        <v>3841</v>
      </c>
    </row>
    <row r="954" spans="1:28" x14ac:dyDescent="0.2">
      <c r="A954" s="227">
        <v>216011</v>
      </c>
      <c r="B954" s="227" t="s">
        <v>1480</v>
      </c>
      <c r="C954" s="227" t="s">
        <v>116</v>
      </c>
      <c r="D954" s="227" t="s">
        <v>243</v>
      </c>
      <c r="E954" s="227" t="s">
        <v>355</v>
      </c>
      <c r="F954" s="228">
        <v>36377</v>
      </c>
      <c r="G954" s="227" t="s">
        <v>607</v>
      </c>
      <c r="H954" s="227" t="s">
        <v>357</v>
      </c>
      <c r="I954" s="227" t="s">
        <v>427</v>
      </c>
      <c r="Q954" s="227">
        <v>2000</v>
      </c>
      <c r="T954" s="229"/>
      <c r="V954" s="227" t="s">
        <v>679</v>
      </c>
      <c r="W954" s="227" t="s">
        <v>2809</v>
      </c>
    </row>
    <row r="955" spans="1:28" x14ac:dyDescent="0.2">
      <c r="A955" s="227">
        <v>214597</v>
      </c>
      <c r="B955" s="227" t="s">
        <v>533</v>
      </c>
      <c r="C955" s="227" t="s">
        <v>64</v>
      </c>
      <c r="D955" s="227" t="s">
        <v>2442</v>
      </c>
      <c r="E955" s="227" t="s">
        <v>356</v>
      </c>
      <c r="F955" s="228">
        <v>36384</v>
      </c>
      <c r="G955" s="227" t="s">
        <v>2443</v>
      </c>
      <c r="H955" s="227" t="s">
        <v>357</v>
      </c>
      <c r="I955" s="227" t="s">
        <v>427</v>
      </c>
      <c r="J955" s="227" t="s">
        <v>358</v>
      </c>
      <c r="K955" s="227">
        <v>2017</v>
      </c>
      <c r="L955" s="227" t="s">
        <v>334</v>
      </c>
      <c r="T955" s="229"/>
      <c r="Y955" s="227" t="s">
        <v>3528</v>
      </c>
      <c r="Z955" s="227" t="s">
        <v>3480</v>
      </c>
      <c r="AA955" s="227" t="s">
        <v>3529</v>
      </c>
      <c r="AB955" s="227" t="s">
        <v>3530</v>
      </c>
    </row>
    <row r="956" spans="1:28" x14ac:dyDescent="0.2">
      <c r="A956" s="227">
        <v>216294</v>
      </c>
      <c r="B956" s="227" t="s">
        <v>2067</v>
      </c>
      <c r="C956" s="227" t="s">
        <v>110</v>
      </c>
      <c r="D956" s="227" t="s">
        <v>2732</v>
      </c>
      <c r="E956" s="227" t="s">
        <v>356</v>
      </c>
      <c r="F956" s="228">
        <v>36390</v>
      </c>
      <c r="G956" s="227" t="s">
        <v>2209</v>
      </c>
      <c r="H956" s="227" t="s">
        <v>357</v>
      </c>
      <c r="I956" s="227" t="s">
        <v>427</v>
      </c>
      <c r="J956" s="227" t="s">
        <v>335</v>
      </c>
      <c r="K956" s="227">
        <v>2017</v>
      </c>
      <c r="L956" s="227" t="s">
        <v>336</v>
      </c>
      <c r="T956" s="229"/>
      <c r="Y956" s="227" t="s">
        <v>4193</v>
      </c>
      <c r="Z956" s="227" t="s">
        <v>3374</v>
      </c>
      <c r="AA956" s="227" t="s">
        <v>2970</v>
      </c>
      <c r="AB956" s="227" t="s">
        <v>3187</v>
      </c>
    </row>
    <row r="957" spans="1:28" x14ac:dyDescent="0.2">
      <c r="A957" s="227">
        <v>215697</v>
      </c>
      <c r="B957" s="227" t="s">
        <v>2112</v>
      </c>
      <c r="C957" s="227" t="s">
        <v>2113</v>
      </c>
      <c r="D957" s="227" t="s">
        <v>2580</v>
      </c>
      <c r="E957" s="227" t="s">
        <v>356</v>
      </c>
      <c r="F957" s="228">
        <v>36392</v>
      </c>
      <c r="G957" s="227" t="s">
        <v>2322</v>
      </c>
      <c r="H957" s="227" t="s">
        <v>357</v>
      </c>
      <c r="I957" s="227" t="s">
        <v>427</v>
      </c>
      <c r="T957" s="229"/>
    </row>
    <row r="958" spans="1:28" x14ac:dyDescent="0.2">
      <c r="A958" s="227">
        <v>213593</v>
      </c>
      <c r="B958" s="227" t="s">
        <v>1796</v>
      </c>
      <c r="C958" s="227" t="s">
        <v>155</v>
      </c>
      <c r="D958" s="227" t="s">
        <v>2358</v>
      </c>
      <c r="E958" s="227" t="s">
        <v>356</v>
      </c>
      <c r="F958" s="228">
        <v>36392</v>
      </c>
      <c r="G958" s="227" t="s">
        <v>927</v>
      </c>
      <c r="H958" s="227" t="s">
        <v>357</v>
      </c>
      <c r="I958" s="227" t="s">
        <v>427</v>
      </c>
      <c r="J958" s="227" t="s">
        <v>335</v>
      </c>
      <c r="K958" s="227">
        <v>2017</v>
      </c>
      <c r="L958" s="227" t="s">
        <v>336</v>
      </c>
      <c r="T958" s="229"/>
      <c r="Y958" s="227" t="s">
        <v>3360</v>
      </c>
      <c r="Z958" s="227" t="s">
        <v>2962</v>
      </c>
      <c r="AA958" s="227" t="s">
        <v>3361</v>
      </c>
      <c r="AB958" s="227" t="s">
        <v>3177</v>
      </c>
    </row>
    <row r="959" spans="1:28" x14ac:dyDescent="0.2">
      <c r="A959" s="227">
        <v>215595</v>
      </c>
      <c r="B959" s="227" t="s">
        <v>2565</v>
      </c>
      <c r="C959" s="227" t="s">
        <v>88</v>
      </c>
      <c r="D959" s="227" t="s">
        <v>2566</v>
      </c>
      <c r="E959" s="227" t="s">
        <v>356</v>
      </c>
      <c r="F959" s="228">
        <v>36393</v>
      </c>
      <c r="G959" s="227" t="s">
        <v>882</v>
      </c>
      <c r="H959" s="227" t="s">
        <v>357</v>
      </c>
      <c r="I959" s="227" t="s">
        <v>427</v>
      </c>
      <c r="J959" s="227" t="s">
        <v>358</v>
      </c>
      <c r="K959" s="227">
        <v>2017</v>
      </c>
      <c r="L959" s="227" t="s">
        <v>334</v>
      </c>
      <c r="T959" s="229"/>
      <c r="Y959" s="227" t="s">
        <v>3808</v>
      </c>
      <c r="Z959" s="227" t="s">
        <v>3809</v>
      </c>
      <c r="AA959" s="227" t="s">
        <v>3810</v>
      </c>
      <c r="AB959" s="227" t="s">
        <v>2823</v>
      </c>
    </row>
    <row r="960" spans="1:28" x14ac:dyDescent="0.2">
      <c r="A960" s="227">
        <v>216446</v>
      </c>
      <c r="B960" s="227" t="s">
        <v>2083</v>
      </c>
      <c r="C960" s="227" t="s">
        <v>174</v>
      </c>
      <c r="D960" s="227" t="s">
        <v>2773</v>
      </c>
      <c r="E960" s="227" t="s">
        <v>356</v>
      </c>
      <c r="F960" s="228">
        <v>36406</v>
      </c>
      <c r="G960" s="227" t="s">
        <v>894</v>
      </c>
      <c r="H960" s="227" t="s">
        <v>357</v>
      </c>
      <c r="I960" s="227" t="s">
        <v>427</v>
      </c>
      <c r="J960" s="227" t="s">
        <v>335</v>
      </c>
      <c r="K960" s="227">
        <v>2018</v>
      </c>
      <c r="L960" s="227" t="s">
        <v>336</v>
      </c>
      <c r="T960" s="229"/>
      <c r="Y960" s="227" t="s">
        <v>4311</v>
      </c>
      <c r="Z960" s="227" t="s">
        <v>3220</v>
      </c>
      <c r="AA960" s="227" t="s">
        <v>2825</v>
      </c>
      <c r="AB960" s="227" t="s">
        <v>4312</v>
      </c>
    </row>
    <row r="961" spans="1:28" x14ac:dyDescent="0.2">
      <c r="A961" s="227">
        <v>213683</v>
      </c>
      <c r="B961" s="227" t="s">
        <v>1868</v>
      </c>
      <c r="C961" s="227" t="s">
        <v>91</v>
      </c>
      <c r="D961" s="227" t="s">
        <v>886</v>
      </c>
      <c r="E961" s="227" t="s">
        <v>356</v>
      </c>
      <c r="F961" s="228">
        <v>36413</v>
      </c>
      <c r="G961" s="227" t="s">
        <v>882</v>
      </c>
      <c r="H961" s="227" t="s">
        <v>357</v>
      </c>
      <c r="I961" s="227" t="s">
        <v>427</v>
      </c>
      <c r="J961" s="227" t="s">
        <v>335</v>
      </c>
      <c r="K961" s="227">
        <v>2017</v>
      </c>
      <c r="L961" s="227" t="s">
        <v>336</v>
      </c>
      <c r="T961" s="229"/>
      <c r="Y961" s="227" t="s">
        <v>3370</v>
      </c>
      <c r="Z961" s="227" t="s">
        <v>2850</v>
      </c>
      <c r="AA961" s="227" t="s">
        <v>3371</v>
      </c>
      <c r="AB961" s="227" t="s">
        <v>2849</v>
      </c>
    </row>
    <row r="962" spans="1:28" x14ac:dyDescent="0.2">
      <c r="A962" s="227">
        <v>213269</v>
      </c>
      <c r="B962" s="227" t="s">
        <v>1494</v>
      </c>
      <c r="C962" s="227" t="s">
        <v>100</v>
      </c>
      <c r="D962" s="227" t="s">
        <v>1495</v>
      </c>
      <c r="E962" s="227" t="s">
        <v>355</v>
      </c>
      <c r="F962" s="228">
        <v>36413</v>
      </c>
      <c r="G962" s="227" t="s">
        <v>334</v>
      </c>
      <c r="H962" s="227" t="s">
        <v>357</v>
      </c>
      <c r="I962" s="227" t="s">
        <v>427</v>
      </c>
      <c r="Q962" s="227">
        <v>2000</v>
      </c>
      <c r="T962" s="229"/>
      <c r="V962" s="227" t="s">
        <v>679</v>
      </c>
      <c r="W962" s="227" t="s">
        <v>2809</v>
      </c>
    </row>
    <row r="963" spans="1:28" x14ac:dyDescent="0.2">
      <c r="A963" s="227">
        <v>216103</v>
      </c>
      <c r="B963" s="227" t="s">
        <v>1909</v>
      </c>
      <c r="C963" s="227" t="s">
        <v>62</v>
      </c>
      <c r="D963" s="227" t="s">
        <v>1910</v>
      </c>
      <c r="E963" s="227" t="s">
        <v>356</v>
      </c>
      <c r="F963" s="228">
        <v>36414</v>
      </c>
      <c r="G963" s="227" t="s">
        <v>360</v>
      </c>
      <c r="H963" s="227" t="s">
        <v>357</v>
      </c>
      <c r="I963" s="227" t="s">
        <v>427</v>
      </c>
      <c r="T963" s="229"/>
    </row>
    <row r="964" spans="1:28" x14ac:dyDescent="0.2">
      <c r="A964" s="227">
        <v>216525</v>
      </c>
      <c r="B964" s="227" t="s">
        <v>2792</v>
      </c>
      <c r="C964" s="227" t="s">
        <v>73</v>
      </c>
      <c r="D964" s="227" t="s">
        <v>521</v>
      </c>
      <c r="E964" s="227" t="s">
        <v>356</v>
      </c>
      <c r="F964" s="228">
        <v>36414</v>
      </c>
      <c r="G964" s="227" t="s">
        <v>569</v>
      </c>
      <c r="H964" s="227" t="s">
        <v>357</v>
      </c>
      <c r="I964" s="227" t="s">
        <v>427</v>
      </c>
      <c r="J964" s="227" t="s">
        <v>335</v>
      </c>
      <c r="K964" s="227">
        <v>2017</v>
      </c>
      <c r="L964" s="227" t="s">
        <v>343</v>
      </c>
      <c r="T964" s="229"/>
      <c r="Y964" s="227" t="s">
        <v>4345</v>
      </c>
      <c r="Z964" s="227" t="s">
        <v>3503</v>
      </c>
      <c r="AA964" s="227" t="s">
        <v>4346</v>
      </c>
      <c r="AB964" s="227" t="s">
        <v>2908</v>
      </c>
    </row>
    <row r="965" spans="1:28" x14ac:dyDescent="0.2">
      <c r="A965" s="227">
        <v>215632</v>
      </c>
      <c r="B965" s="227" t="s">
        <v>1798</v>
      </c>
      <c r="C965" s="227" t="s">
        <v>435</v>
      </c>
      <c r="D965" s="227" t="s">
        <v>2574</v>
      </c>
      <c r="E965" s="227" t="s">
        <v>356</v>
      </c>
      <c r="F965" s="228">
        <v>36419</v>
      </c>
      <c r="G965" s="227" t="s">
        <v>941</v>
      </c>
      <c r="H965" s="227" t="s">
        <v>357</v>
      </c>
      <c r="I965" s="227" t="s">
        <v>427</v>
      </c>
      <c r="J965" s="227" t="s">
        <v>335</v>
      </c>
      <c r="K965" s="227">
        <v>2017</v>
      </c>
      <c r="L965" s="227" t="s">
        <v>336</v>
      </c>
      <c r="T965" s="229"/>
      <c r="Y965" s="227" t="s">
        <v>3823</v>
      </c>
      <c r="Z965" s="227" t="s">
        <v>3483</v>
      </c>
      <c r="AA965" s="227" t="s">
        <v>3824</v>
      </c>
      <c r="AB965" s="227" t="s">
        <v>3825</v>
      </c>
    </row>
    <row r="966" spans="1:28" x14ac:dyDescent="0.2">
      <c r="A966" s="227">
        <v>214372</v>
      </c>
      <c r="B966" s="227" t="s">
        <v>1729</v>
      </c>
      <c r="C966" s="227" t="s">
        <v>123</v>
      </c>
      <c r="D966" s="227" t="s">
        <v>711</v>
      </c>
      <c r="E966" s="227" t="s">
        <v>355</v>
      </c>
      <c r="F966" s="228">
        <v>36439</v>
      </c>
      <c r="G966" s="227" t="s">
        <v>945</v>
      </c>
      <c r="H966" s="227" t="s">
        <v>357</v>
      </c>
      <c r="I966" s="227" t="s">
        <v>427</v>
      </c>
      <c r="J966" s="227" t="s">
        <v>335</v>
      </c>
      <c r="K966" s="227">
        <v>2017</v>
      </c>
      <c r="L966" s="227" t="s">
        <v>336</v>
      </c>
      <c r="T966" s="229"/>
      <c r="Y966" s="227" t="s">
        <v>3481</v>
      </c>
      <c r="Z966" s="227" t="s">
        <v>3463</v>
      </c>
      <c r="AA966" s="227" t="s">
        <v>3482</v>
      </c>
      <c r="AB966" s="227" t="s">
        <v>2959</v>
      </c>
    </row>
    <row r="967" spans="1:28" x14ac:dyDescent="0.2">
      <c r="A967" s="227">
        <v>216192</v>
      </c>
      <c r="B967" s="227" t="s">
        <v>1747</v>
      </c>
      <c r="C967" s="227" t="s">
        <v>83</v>
      </c>
      <c r="D967" s="227" t="s">
        <v>2706</v>
      </c>
      <c r="E967" s="227" t="s">
        <v>355</v>
      </c>
      <c r="F967" s="228">
        <v>36450</v>
      </c>
      <c r="G967" s="227" t="s">
        <v>910</v>
      </c>
      <c r="H967" s="227" t="s">
        <v>357</v>
      </c>
      <c r="I967" s="227" t="s">
        <v>427</v>
      </c>
      <c r="J967" s="227" t="s">
        <v>358</v>
      </c>
      <c r="K967" s="227">
        <v>2017</v>
      </c>
      <c r="L967" s="227" t="s">
        <v>342</v>
      </c>
      <c r="T967" s="229"/>
      <c r="Y967" s="227" t="s">
        <v>4119</v>
      </c>
      <c r="Z967" s="227" t="s">
        <v>4120</v>
      </c>
      <c r="AA967" s="227" t="s">
        <v>2848</v>
      </c>
      <c r="AB967" s="227" t="s">
        <v>2845</v>
      </c>
    </row>
    <row r="968" spans="1:28" x14ac:dyDescent="0.2">
      <c r="A968" s="227">
        <v>216546</v>
      </c>
      <c r="B968" s="227" t="s">
        <v>2064</v>
      </c>
      <c r="C968" s="227" t="s">
        <v>2065</v>
      </c>
      <c r="D968" s="227" t="s">
        <v>2130</v>
      </c>
      <c r="E968" s="227" t="s">
        <v>356</v>
      </c>
      <c r="F968" s="228">
        <v>36502</v>
      </c>
      <c r="G968" s="227" t="s">
        <v>946</v>
      </c>
      <c r="H968" s="227" t="s">
        <v>357</v>
      </c>
      <c r="I968" s="227" t="s">
        <v>427</v>
      </c>
      <c r="J968" s="227" t="s">
        <v>358</v>
      </c>
      <c r="K968" s="227">
        <v>2017</v>
      </c>
      <c r="L968" s="227" t="s">
        <v>334</v>
      </c>
      <c r="T968" s="229"/>
      <c r="Y968" s="227" t="s">
        <v>4364</v>
      </c>
      <c r="Z968" s="227" t="s">
        <v>4365</v>
      </c>
      <c r="AA968" s="227" t="s">
        <v>4366</v>
      </c>
      <c r="AB968" s="227" t="s">
        <v>3223</v>
      </c>
    </row>
    <row r="969" spans="1:28" x14ac:dyDescent="0.2">
      <c r="A969" s="227">
        <v>215670</v>
      </c>
      <c r="B969" s="227" t="s">
        <v>1946</v>
      </c>
      <c r="C969" s="227" t="s">
        <v>74</v>
      </c>
      <c r="D969" s="227" t="s">
        <v>481</v>
      </c>
      <c r="E969" s="227" t="s">
        <v>355</v>
      </c>
      <c r="F969" s="228">
        <v>36526</v>
      </c>
      <c r="G969" s="227" t="s">
        <v>2255</v>
      </c>
      <c r="H969" s="227" t="s">
        <v>357</v>
      </c>
      <c r="I969" s="227" t="s">
        <v>427</v>
      </c>
      <c r="J969" s="227" t="s">
        <v>335</v>
      </c>
      <c r="K969" s="227">
        <v>2017</v>
      </c>
      <c r="L969" s="227" t="s">
        <v>342</v>
      </c>
      <c r="T969" s="229"/>
      <c r="Y969" s="227" t="s">
        <v>3842</v>
      </c>
      <c r="Z969" s="227" t="s">
        <v>2913</v>
      </c>
      <c r="AA969" s="227" t="s">
        <v>3025</v>
      </c>
      <c r="AB969" s="227" t="s">
        <v>2845</v>
      </c>
    </row>
    <row r="970" spans="1:28" x14ac:dyDescent="0.2">
      <c r="A970" s="227">
        <v>214081</v>
      </c>
      <c r="B970" s="227" t="s">
        <v>1860</v>
      </c>
      <c r="C970" s="227" t="s">
        <v>159</v>
      </c>
      <c r="D970" s="227" t="s">
        <v>2389</v>
      </c>
      <c r="E970" s="227" t="s">
        <v>356</v>
      </c>
      <c r="F970" s="228">
        <v>36526</v>
      </c>
      <c r="G970" s="227" t="s">
        <v>2390</v>
      </c>
      <c r="H970" s="227" t="s">
        <v>357</v>
      </c>
      <c r="I970" s="227" t="s">
        <v>427</v>
      </c>
      <c r="Q970" s="227">
        <v>2000</v>
      </c>
      <c r="T970" s="229"/>
      <c r="W970" s="227" t="s">
        <v>2809</v>
      </c>
    </row>
    <row r="971" spans="1:28" x14ac:dyDescent="0.2">
      <c r="A971" s="227">
        <v>214275</v>
      </c>
      <c r="B971" s="227" t="s">
        <v>2410</v>
      </c>
      <c r="C971" s="227" t="s">
        <v>105</v>
      </c>
      <c r="D971" s="227" t="s">
        <v>2411</v>
      </c>
      <c r="E971" s="227" t="s">
        <v>355</v>
      </c>
      <c r="F971" s="228">
        <v>36526</v>
      </c>
      <c r="G971" s="227" t="s">
        <v>910</v>
      </c>
      <c r="H971" s="227" t="s">
        <v>357</v>
      </c>
      <c r="I971" s="227" t="s">
        <v>427</v>
      </c>
      <c r="J971" s="227" t="s">
        <v>358</v>
      </c>
      <c r="K971" s="227">
        <v>2018</v>
      </c>
      <c r="L971" s="227" t="s">
        <v>334</v>
      </c>
      <c r="T971" s="229"/>
      <c r="Y971" s="227" t="s">
        <v>3465</v>
      </c>
      <c r="Z971" s="227" t="s">
        <v>3466</v>
      </c>
      <c r="AA971" s="227" t="s">
        <v>3467</v>
      </c>
      <c r="AB971" s="227" t="s">
        <v>2845</v>
      </c>
    </row>
    <row r="972" spans="1:28" x14ac:dyDescent="0.2">
      <c r="A972" s="227">
        <v>215598</v>
      </c>
      <c r="B972" s="227" t="s">
        <v>2118</v>
      </c>
      <c r="C972" s="227" t="s">
        <v>128</v>
      </c>
      <c r="D972" s="227" t="s">
        <v>2569</v>
      </c>
      <c r="E972" s="227" t="s">
        <v>356</v>
      </c>
      <c r="F972" s="228">
        <v>36526</v>
      </c>
      <c r="G972" s="227" t="s">
        <v>960</v>
      </c>
      <c r="H972" s="227" t="s">
        <v>357</v>
      </c>
      <c r="I972" s="227" t="s">
        <v>427</v>
      </c>
      <c r="J972" s="227" t="s">
        <v>358</v>
      </c>
      <c r="K972" s="227">
        <v>2017</v>
      </c>
      <c r="L972" s="227" t="s">
        <v>334</v>
      </c>
      <c r="T972" s="229"/>
      <c r="Y972" s="227" t="s">
        <v>3811</v>
      </c>
      <c r="Z972" s="227" t="s">
        <v>3812</v>
      </c>
      <c r="AA972" s="227" t="s">
        <v>2819</v>
      </c>
      <c r="AB972" s="227" t="s">
        <v>3537</v>
      </c>
    </row>
    <row r="973" spans="1:28" x14ac:dyDescent="0.2">
      <c r="A973" s="227">
        <v>215939</v>
      </c>
      <c r="B973" s="227" t="s">
        <v>1709</v>
      </c>
      <c r="C973" s="227" t="s">
        <v>87</v>
      </c>
      <c r="D973" s="227" t="s">
        <v>2643</v>
      </c>
      <c r="E973" s="227" t="s">
        <v>356</v>
      </c>
      <c r="F973" s="228">
        <v>36526</v>
      </c>
      <c r="G973" s="227" t="s">
        <v>882</v>
      </c>
      <c r="H973" s="227" t="s">
        <v>357</v>
      </c>
      <c r="I973" s="227" t="s">
        <v>427</v>
      </c>
      <c r="J973" s="227" t="s">
        <v>358</v>
      </c>
      <c r="K973" s="227">
        <v>2017</v>
      </c>
      <c r="L973" s="227" t="s">
        <v>334</v>
      </c>
      <c r="T973" s="229"/>
      <c r="Y973" s="227" t="s">
        <v>4000</v>
      </c>
      <c r="Z973" s="227" t="s">
        <v>2985</v>
      </c>
      <c r="AA973" s="227" t="s">
        <v>2999</v>
      </c>
      <c r="AB973" s="227" t="s">
        <v>2823</v>
      </c>
    </row>
    <row r="974" spans="1:28" x14ac:dyDescent="0.2">
      <c r="A974" s="227">
        <v>215884</v>
      </c>
      <c r="B974" s="227" t="s">
        <v>1708</v>
      </c>
      <c r="C974" s="227" t="s">
        <v>100</v>
      </c>
      <c r="D974" s="227" t="s">
        <v>2626</v>
      </c>
      <c r="E974" s="227" t="s">
        <v>355</v>
      </c>
      <c r="F974" s="228">
        <v>36526</v>
      </c>
      <c r="G974" s="227" t="s">
        <v>882</v>
      </c>
      <c r="H974" s="227" t="s">
        <v>357</v>
      </c>
      <c r="I974" s="227" t="s">
        <v>427</v>
      </c>
      <c r="J974" s="227" t="s">
        <v>335</v>
      </c>
      <c r="K974" s="227">
        <v>2017</v>
      </c>
      <c r="L974" s="227" t="s">
        <v>334</v>
      </c>
      <c r="T974" s="229"/>
      <c r="Y974" s="227" t="s">
        <v>3965</v>
      </c>
      <c r="Z974" s="227" t="s">
        <v>3581</v>
      </c>
      <c r="AA974" s="227" t="s">
        <v>2967</v>
      </c>
      <c r="AB974" s="227" t="s">
        <v>2823</v>
      </c>
    </row>
    <row r="975" spans="1:28" x14ac:dyDescent="0.2">
      <c r="A975" s="227">
        <v>213185</v>
      </c>
      <c r="B975" s="227" t="s">
        <v>1773</v>
      </c>
      <c r="C975" s="227" t="s">
        <v>175</v>
      </c>
      <c r="D975" s="227" t="s">
        <v>2302</v>
      </c>
      <c r="E975" s="227" t="s">
        <v>356</v>
      </c>
      <c r="F975" s="228">
        <v>36526</v>
      </c>
      <c r="G975" s="227" t="s">
        <v>882</v>
      </c>
      <c r="H975" s="227" t="s">
        <v>357</v>
      </c>
      <c r="I975" s="227" t="s">
        <v>427</v>
      </c>
      <c r="T975" s="229"/>
    </row>
    <row r="976" spans="1:28" x14ac:dyDescent="0.2">
      <c r="A976" s="227">
        <v>215544</v>
      </c>
      <c r="B976" s="227" t="s">
        <v>1904</v>
      </c>
      <c r="C976" s="227" t="s">
        <v>94</v>
      </c>
      <c r="D976" s="227" t="s">
        <v>2554</v>
      </c>
      <c r="E976" s="227" t="s">
        <v>356</v>
      </c>
      <c r="F976" s="228">
        <v>36526</v>
      </c>
      <c r="G976" s="227" t="s">
        <v>954</v>
      </c>
      <c r="H976" s="227" t="s">
        <v>357</v>
      </c>
      <c r="I976" s="227" t="s">
        <v>427</v>
      </c>
      <c r="J976" s="227" t="s">
        <v>335</v>
      </c>
      <c r="K976" s="227">
        <v>2017</v>
      </c>
      <c r="L976" s="227" t="s">
        <v>342</v>
      </c>
      <c r="T976" s="229"/>
      <c r="Y976" s="227" t="s">
        <v>3785</v>
      </c>
      <c r="Z976" s="227" t="s">
        <v>3129</v>
      </c>
      <c r="AA976" s="227" t="s">
        <v>3033</v>
      </c>
      <c r="AB976" s="227" t="s">
        <v>2845</v>
      </c>
    </row>
    <row r="977" spans="1:28" x14ac:dyDescent="0.2">
      <c r="A977" s="227">
        <v>216190</v>
      </c>
      <c r="B977" s="227" t="s">
        <v>2085</v>
      </c>
      <c r="C977" s="227" t="s">
        <v>136</v>
      </c>
      <c r="D977" s="227" t="s">
        <v>2705</v>
      </c>
      <c r="E977" s="227" t="s">
        <v>355</v>
      </c>
      <c r="F977" s="228">
        <v>36526</v>
      </c>
      <c r="G977" s="227" t="s">
        <v>954</v>
      </c>
      <c r="H977" s="227" t="s">
        <v>357</v>
      </c>
      <c r="I977" s="227" t="s">
        <v>427</v>
      </c>
      <c r="J977" s="227" t="s">
        <v>335</v>
      </c>
      <c r="K977" s="227">
        <v>2017</v>
      </c>
      <c r="L977" s="227" t="s">
        <v>336</v>
      </c>
      <c r="T977" s="229"/>
      <c r="Y977" s="227" t="s">
        <v>4117</v>
      </c>
      <c r="Z977" s="227" t="s">
        <v>4118</v>
      </c>
      <c r="AA977" s="227" t="s">
        <v>2819</v>
      </c>
      <c r="AB977" s="227" t="s">
        <v>2823</v>
      </c>
    </row>
    <row r="978" spans="1:28" x14ac:dyDescent="0.2">
      <c r="A978" s="227">
        <v>216102</v>
      </c>
      <c r="B978" s="227" t="s">
        <v>1859</v>
      </c>
      <c r="C978" s="227" t="s">
        <v>162</v>
      </c>
      <c r="D978" s="227" t="s">
        <v>2682</v>
      </c>
      <c r="E978" s="227" t="s">
        <v>356</v>
      </c>
      <c r="F978" s="228">
        <v>36526</v>
      </c>
      <c r="G978" s="227" t="s">
        <v>2253</v>
      </c>
      <c r="H978" s="227" t="s">
        <v>357</v>
      </c>
      <c r="I978" s="227" t="s">
        <v>427</v>
      </c>
      <c r="T978" s="229"/>
    </row>
    <row r="979" spans="1:28" x14ac:dyDescent="0.2">
      <c r="A979" s="227">
        <v>216419</v>
      </c>
      <c r="B979" s="227" t="s">
        <v>480</v>
      </c>
      <c r="C979" s="227" t="s">
        <v>2062</v>
      </c>
      <c r="D979" s="227" t="s">
        <v>2063</v>
      </c>
      <c r="E979" s="227" t="s">
        <v>355</v>
      </c>
      <c r="F979" s="228">
        <v>36526</v>
      </c>
      <c r="G979" s="227" t="s">
        <v>334</v>
      </c>
      <c r="H979" s="227" t="s">
        <v>357</v>
      </c>
      <c r="I979" s="227" t="s">
        <v>427</v>
      </c>
      <c r="J979" s="227" t="s">
        <v>335</v>
      </c>
      <c r="K979" s="227">
        <v>2017</v>
      </c>
      <c r="L979" s="227" t="s">
        <v>334</v>
      </c>
      <c r="T979" s="229"/>
      <c r="Y979" s="227" t="s">
        <v>4287</v>
      </c>
      <c r="Z979" s="227" t="s">
        <v>2929</v>
      </c>
      <c r="AA979" s="227" t="s">
        <v>3089</v>
      </c>
      <c r="AB979" s="227" t="s">
        <v>2841</v>
      </c>
    </row>
    <row r="980" spans="1:28" x14ac:dyDescent="0.2">
      <c r="A980" s="227">
        <v>215680</v>
      </c>
      <c r="B980" s="227" t="s">
        <v>1412</v>
      </c>
      <c r="C980" s="227" t="s">
        <v>1137</v>
      </c>
      <c r="D980" s="227" t="s">
        <v>522</v>
      </c>
      <c r="E980" s="227" t="s">
        <v>356</v>
      </c>
      <c r="F980" s="228">
        <v>36526</v>
      </c>
      <c r="G980" s="227" t="s">
        <v>334</v>
      </c>
      <c r="H980" s="227" t="s">
        <v>357</v>
      </c>
      <c r="I980" s="227" t="s">
        <v>427</v>
      </c>
      <c r="Q980" s="227">
        <v>2000</v>
      </c>
      <c r="T980" s="229"/>
      <c r="V980" s="227" t="s">
        <v>679</v>
      </c>
      <c r="W980" s="227" t="s">
        <v>2809</v>
      </c>
    </row>
    <row r="981" spans="1:28" x14ac:dyDescent="0.2">
      <c r="A981" s="227">
        <v>213271</v>
      </c>
      <c r="B981" s="227" t="s">
        <v>2312</v>
      </c>
      <c r="C981" s="227" t="s">
        <v>442</v>
      </c>
      <c r="D981" s="227" t="s">
        <v>2313</v>
      </c>
      <c r="E981" s="227" t="s">
        <v>355</v>
      </c>
      <c r="F981" s="228">
        <v>36526</v>
      </c>
      <c r="G981" s="227" t="s">
        <v>1768</v>
      </c>
      <c r="H981" s="227" t="s">
        <v>357</v>
      </c>
      <c r="I981" s="227" t="s">
        <v>427</v>
      </c>
      <c r="J981" s="227" t="s">
        <v>358</v>
      </c>
      <c r="K981" s="227">
        <v>2019</v>
      </c>
      <c r="L981" s="227" t="s">
        <v>334</v>
      </c>
      <c r="T981" s="229"/>
      <c r="Y981" s="227" t="s">
        <v>3260</v>
      </c>
      <c r="Z981" s="227" t="s">
        <v>3261</v>
      </c>
      <c r="AA981" s="227" t="s">
        <v>3262</v>
      </c>
      <c r="AB981" s="227" t="s">
        <v>3263</v>
      </c>
    </row>
    <row r="982" spans="1:28" x14ac:dyDescent="0.2">
      <c r="A982" s="227">
        <v>214720</v>
      </c>
      <c r="B982" s="227" t="s">
        <v>1370</v>
      </c>
      <c r="C982" s="227" t="s">
        <v>437</v>
      </c>
      <c r="D982" s="227" t="s">
        <v>768</v>
      </c>
      <c r="E982" s="227" t="s">
        <v>356</v>
      </c>
      <c r="F982" s="228">
        <v>36526</v>
      </c>
      <c r="G982" s="227" t="s">
        <v>1041</v>
      </c>
      <c r="H982" s="227" t="s">
        <v>357</v>
      </c>
      <c r="I982" s="227" t="s">
        <v>427</v>
      </c>
      <c r="Q982" s="227">
        <v>2000</v>
      </c>
      <c r="T982" s="229"/>
      <c r="V982" s="227" t="s">
        <v>679</v>
      </c>
      <c r="W982" s="227" t="s">
        <v>2809</v>
      </c>
    </row>
    <row r="983" spans="1:28" x14ac:dyDescent="0.2">
      <c r="A983" s="227">
        <v>213393</v>
      </c>
      <c r="B983" s="227" t="s">
        <v>1901</v>
      </c>
      <c r="C983" s="227" t="s">
        <v>98</v>
      </c>
      <c r="D983" s="227" t="s">
        <v>2327</v>
      </c>
      <c r="E983" s="227" t="s">
        <v>356</v>
      </c>
      <c r="F983" s="228">
        <v>36527</v>
      </c>
      <c r="G983" s="227" t="s">
        <v>882</v>
      </c>
      <c r="H983" s="227" t="s">
        <v>357</v>
      </c>
      <c r="I983" s="227" t="s">
        <v>427</v>
      </c>
      <c r="J983" s="227" t="s">
        <v>358</v>
      </c>
      <c r="K983" s="227">
        <v>2018</v>
      </c>
      <c r="L983" s="227" t="s">
        <v>334</v>
      </c>
      <c r="T983" s="229"/>
      <c r="Y983" s="227" t="s">
        <v>3292</v>
      </c>
      <c r="Z983" s="227" t="s">
        <v>3293</v>
      </c>
      <c r="AA983" s="227" t="s">
        <v>2819</v>
      </c>
      <c r="AB983" s="227" t="s">
        <v>2823</v>
      </c>
    </row>
    <row r="984" spans="1:28" x14ac:dyDescent="0.2">
      <c r="A984" s="227">
        <v>216560</v>
      </c>
      <c r="B984" s="227" t="s">
        <v>2076</v>
      </c>
      <c r="C984" s="227" t="s">
        <v>147</v>
      </c>
      <c r="D984" s="227" t="s">
        <v>2801</v>
      </c>
      <c r="E984" s="227" t="s">
        <v>356</v>
      </c>
      <c r="F984" s="228">
        <v>36527</v>
      </c>
      <c r="G984" s="227" t="s">
        <v>882</v>
      </c>
      <c r="H984" s="227" t="s">
        <v>357</v>
      </c>
      <c r="I984" s="227" t="s">
        <v>427</v>
      </c>
      <c r="J984" s="227" t="s">
        <v>335</v>
      </c>
      <c r="K984" s="227">
        <v>2018</v>
      </c>
      <c r="L984" s="227" t="s">
        <v>334</v>
      </c>
      <c r="T984" s="229"/>
      <c r="Y984" s="227" t="s">
        <v>4376</v>
      </c>
      <c r="Z984" s="227" t="s">
        <v>4377</v>
      </c>
      <c r="AA984" s="227" t="s">
        <v>2847</v>
      </c>
      <c r="AB984" s="227" t="s">
        <v>2823</v>
      </c>
    </row>
    <row r="985" spans="1:28" x14ac:dyDescent="0.2">
      <c r="A985" s="227">
        <v>216195</v>
      </c>
      <c r="B985" s="227" t="s">
        <v>1751</v>
      </c>
      <c r="C985" s="227" t="s">
        <v>71</v>
      </c>
      <c r="D985" s="227" t="s">
        <v>2707</v>
      </c>
      <c r="E985" s="227" t="s">
        <v>355</v>
      </c>
      <c r="F985" s="228">
        <v>36528</v>
      </c>
      <c r="G985" s="227" t="s">
        <v>882</v>
      </c>
      <c r="H985" s="227" t="s">
        <v>357</v>
      </c>
      <c r="I985" s="227" t="s">
        <v>427</v>
      </c>
      <c r="J985" s="227" t="s">
        <v>335</v>
      </c>
      <c r="K985" s="227">
        <v>2017</v>
      </c>
      <c r="L985" s="227" t="s">
        <v>344</v>
      </c>
      <c r="T985" s="229"/>
      <c r="Y985" s="227" t="s">
        <v>4121</v>
      </c>
      <c r="Z985" s="227" t="s">
        <v>2868</v>
      </c>
      <c r="AA985" s="227" t="s">
        <v>4122</v>
      </c>
      <c r="AB985" s="227" t="s">
        <v>2820</v>
      </c>
    </row>
    <row r="986" spans="1:28" x14ac:dyDescent="0.2">
      <c r="A986" s="227">
        <v>215649</v>
      </c>
      <c r="B986" s="227" t="s">
        <v>1756</v>
      </c>
      <c r="C986" s="227" t="s">
        <v>82</v>
      </c>
      <c r="D986" s="227" t="s">
        <v>185</v>
      </c>
      <c r="E986" s="227" t="s">
        <v>355</v>
      </c>
      <c r="F986" s="228">
        <v>36530</v>
      </c>
      <c r="G986" s="227" t="s">
        <v>351</v>
      </c>
      <c r="H986" s="227" t="s">
        <v>357</v>
      </c>
      <c r="I986" s="227" t="s">
        <v>427</v>
      </c>
      <c r="J986" s="227" t="s">
        <v>335</v>
      </c>
      <c r="K986" s="227">
        <v>2017</v>
      </c>
      <c r="L986" s="227" t="s">
        <v>350</v>
      </c>
      <c r="T986" s="229"/>
      <c r="Y986" s="227" t="s">
        <v>3826</v>
      </c>
      <c r="Z986" s="227" t="s">
        <v>3827</v>
      </c>
      <c r="AA986" s="227" t="s">
        <v>2847</v>
      </c>
      <c r="AB986" s="227" t="s">
        <v>2995</v>
      </c>
    </row>
    <row r="987" spans="1:28" x14ac:dyDescent="0.2">
      <c r="A987" s="227">
        <v>214237</v>
      </c>
      <c r="B987" s="227" t="s">
        <v>1726</v>
      </c>
      <c r="C987" s="227" t="s">
        <v>124</v>
      </c>
      <c r="D987" s="227" t="s">
        <v>763</v>
      </c>
      <c r="E987" s="227" t="s">
        <v>355</v>
      </c>
      <c r="F987" s="228">
        <v>36531</v>
      </c>
      <c r="G987" s="227" t="s">
        <v>334</v>
      </c>
      <c r="H987" s="227" t="s">
        <v>357</v>
      </c>
      <c r="I987" s="227" t="s">
        <v>427</v>
      </c>
      <c r="J987" s="227" t="s">
        <v>358</v>
      </c>
      <c r="K987" s="227">
        <v>2017</v>
      </c>
      <c r="L987" s="227" t="s">
        <v>334</v>
      </c>
      <c r="T987" s="229"/>
      <c r="Y987" s="227" t="s">
        <v>3456</v>
      </c>
      <c r="Z987" s="227" t="s">
        <v>3457</v>
      </c>
      <c r="AA987" s="227" t="s">
        <v>3458</v>
      </c>
      <c r="AB987" s="227" t="s">
        <v>2823</v>
      </c>
    </row>
    <row r="988" spans="1:28" x14ac:dyDescent="0.2">
      <c r="A988" s="227">
        <v>215777</v>
      </c>
      <c r="B988" s="227" t="s">
        <v>1690</v>
      </c>
      <c r="C988" s="227" t="s">
        <v>1691</v>
      </c>
      <c r="D988" s="227" t="s">
        <v>2604</v>
      </c>
      <c r="E988" s="227" t="s">
        <v>356</v>
      </c>
      <c r="F988" s="228">
        <v>36534</v>
      </c>
      <c r="G988" s="227" t="s">
        <v>2605</v>
      </c>
      <c r="H988" s="227" t="s">
        <v>357</v>
      </c>
      <c r="I988" s="227" t="s">
        <v>427</v>
      </c>
      <c r="J988" s="227" t="s">
        <v>335</v>
      </c>
      <c r="K988" s="227">
        <v>2017</v>
      </c>
      <c r="L988" s="227" t="s">
        <v>343</v>
      </c>
      <c r="T988" s="229"/>
      <c r="Y988" s="227" t="s">
        <v>3911</v>
      </c>
      <c r="Z988" s="227" t="s">
        <v>3912</v>
      </c>
      <c r="AA988" s="227" t="s">
        <v>2969</v>
      </c>
      <c r="AB988" s="227" t="s">
        <v>3913</v>
      </c>
    </row>
    <row r="989" spans="1:28" x14ac:dyDescent="0.2">
      <c r="A989" s="227">
        <v>216229</v>
      </c>
      <c r="B989" s="227" t="s">
        <v>2096</v>
      </c>
      <c r="C989" s="227" t="s">
        <v>534</v>
      </c>
      <c r="D989" s="227" t="s">
        <v>711</v>
      </c>
      <c r="E989" s="227" t="s">
        <v>355</v>
      </c>
      <c r="F989" s="228">
        <v>36536</v>
      </c>
      <c r="G989" s="227" t="s">
        <v>884</v>
      </c>
      <c r="H989" s="227" t="s">
        <v>357</v>
      </c>
      <c r="I989" s="227" t="s">
        <v>427</v>
      </c>
      <c r="J989" s="227" t="s">
        <v>335</v>
      </c>
      <c r="K989" s="227">
        <v>2018</v>
      </c>
      <c r="L989" s="227" t="s">
        <v>351</v>
      </c>
      <c r="T989" s="229"/>
      <c r="Y989" s="227" t="s">
        <v>4139</v>
      </c>
      <c r="Z989" s="227" t="s">
        <v>4140</v>
      </c>
      <c r="AA989" s="227" t="s">
        <v>2905</v>
      </c>
      <c r="AB989" s="227" t="s">
        <v>3393</v>
      </c>
    </row>
    <row r="990" spans="1:28" x14ac:dyDescent="0.2">
      <c r="A990" s="227">
        <v>215621</v>
      </c>
      <c r="B990" s="227" t="s">
        <v>2120</v>
      </c>
      <c r="C990" s="227" t="s">
        <v>771</v>
      </c>
      <c r="D990" s="227" t="s">
        <v>2571</v>
      </c>
      <c r="E990" s="227" t="s">
        <v>356</v>
      </c>
      <c r="F990" s="228">
        <v>36537</v>
      </c>
      <c r="G990" s="227" t="s">
        <v>882</v>
      </c>
      <c r="H990" s="227" t="s">
        <v>357</v>
      </c>
      <c r="I990" s="227" t="s">
        <v>427</v>
      </c>
      <c r="J990" s="227" t="s">
        <v>358</v>
      </c>
      <c r="K990" s="227">
        <v>2017</v>
      </c>
      <c r="L990" s="227" t="s">
        <v>334</v>
      </c>
      <c r="T990" s="229"/>
      <c r="Y990" s="227" t="s">
        <v>3818</v>
      </c>
      <c r="Z990" s="227" t="s">
        <v>2822</v>
      </c>
      <c r="AA990" s="227" t="s">
        <v>3819</v>
      </c>
      <c r="AB990" s="227" t="s">
        <v>2973</v>
      </c>
    </row>
    <row r="991" spans="1:28" x14ac:dyDescent="0.2">
      <c r="A991" s="227">
        <v>215823</v>
      </c>
      <c r="B991" s="227" t="s">
        <v>2119</v>
      </c>
      <c r="C991" s="227" t="s">
        <v>87</v>
      </c>
      <c r="D991" s="227" t="s">
        <v>2616</v>
      </c>
      <c r="E991" s="227" t="s">
        <v>356</v>
      </c>
      <c r="F991" s="228">
        <v>36539</v>
      </c>
      <c r="G991" s="227" t="s">
        <v>2368</v>
      </c>
      <c r="H991" s="227" t="s">
        <v>357</v>
      </c>
      <c r="I991" s="227" t="s">
        <v>427</v>
      </c>
      <c r="J991" s="227" t="s">
        <v>358</v>
      </c>
      <c r="K991" s="227">
        <v>2017</v>
      </c>
      <c r="L991" s="227" t="s">
        <v>336</v>
      </c>
      <c r="T991" s="229"/>
      <c r="Y991" s="227" t="s">
        <v>3936</v>
      </c>
      <c r="Z991" s="227" t="s">
        <v>3392</v>
      </c>
      <c r="AA991" s="227" t="s">
        <v>3937</v>
      </c>
      <c r="AB991" s="227" t="s">
        <v>3938</v>
      </c>
    </row>
    <row r="992" spans="1:28" x14ac:dyDescent="0.2">
      <c r="A992" s="227">
        <v>213467</v>
      </c>
      <c r="B992" s="227" t="s">
        <v>1786</v>
      </c>
      <c r="C992" s="227" t="s">
        <v>1500</v>
      </c>
      <c r="D992" s="227" t="s">
        <v>2335</v>
      </c>
      <c r="E992" s="227" t="s">
        <v>356</v>
      </c>
      <c r="F992" s="228">
        <v>36540</v>
      </c>
      <c r="G992" s="227" t="s">
        <v>882</v>
      </c>
      <c r="H992" s="227" t="s">
        <v>357</v>
      </c>
      <c r="I992" s="227" t="s">
        <v>427</v>
      </c>
      <c r="J992" s="227" t="s">
        <v>358</v>
      </c>
      <c r="K992" s="227">
        <v>2018</v>
      </c>
      <c r="L992" s="227" t="s">
        <v>334</v>
      </c>
      <c r="T992" s="229"/>
      <c r="Y992" s="227" t="s">
        <v>3314</v>
      </c>
      <c r="Z992" s="227" t="s">
        <v>3315</v>
      </c>
      <c r="AA992" s="227" t="s">
        <v>3316</v>
      </c>
      <c r="AB992" s="227" t="s">
        <v>2849</v>
      </c>
    </row>
    <row r="993" spans="1:28" x14ac:dyDescent="0.2">
      <c r="A993" s="227">
        <v>216082</v>
      </c>
      <c r="B993" s="227" t="s">
        <v>1920</v>
      </c>
      <c r="C993" s="227" t="s">
        <v>489</v>
      </c>
      <c r="D993" s="227" t="s">
        <v>2677</v>
      </c>
      <c r="E993" s="227" t="s">
        <v>356</v>
      </c>
      <c r="F993" s="228">
        <v>36540</v>
      </c>
      <c r="G993" s="227" t="s">
        <v>990</v>
      </c>
      <c r="H993" s="227" t="s">
        <v>357</v>
      </c>
      <c r="I993" s="227" t="s">
        <v>427</v>
      </c>
      <c r="T993" s="229"/>
    </row>
    <row r="994" spans="1:28" x14ac:dyDescent="0.2">
      <c r="A994" s="227">
        <v>216049</v>
      </c>
      <c r="B994" s="227" t="s">
        <v>2664</v>
      </c>
      <c r="C994" s="227" t="s">
        <v>62</v>
      </c>
      <c r="D994" s="227" t="s">
        <v>2066</v>
      </c>
      <c r="E994" s="227" t="s">
        <v>356</v>
      </c>
      <c r="F994" s="228">
        <v>36540</v>
      </c>
      <c r="G994" s="227" t="s">
        <v>2665</v>
      </c>
      <c r="H994" s="227" t="s">
        <v>357</v>
      </c>
      <c r="I994" s="227" t="s">
        <v>427</v>
      </c>
      <c r="J994" s="227" t="s">
        <v>335</v>
      </c>
      <c r="K994" s="227">
        <v>2017</v>
      </c>
      <c r="L994" s="227" t="s">
        <v>336</v>
      </c>
      <c r="T994" s="229"/>
      <c r="Y994" s="227" t="s">
        <v>4052</v>
      </c>
      <c r="Z994" s="227" t="s">
        <v>3142</v>
      </c>
      <c r="AA994" s="227" t="s">
        <v>4053</v>
      </c>
      <c r="AB994" s="227" t="s">
        <v>4054</v>
      </c>
    </row>
    <row r="995" spans="1:28" x14ac:dyDescent="0.2">
      <c r="A995" s="227">
        <v>216137</v>
      </c>
      <c r="B995" s="227" t="s">
        <v>1783</v>
      </c>
      <c r="C995" s="227" t="s">
        <v>1784</v>
      </c>
      <c r="D995" s="227" t="s">
        <v>2690</v>
      </c>
      <c r="E995" s="227" t="s">
        <v>356</v>
      </c>
      <c r="F995" s="228">
        <v>36541</v>
      </c>
      <c r="G995" s="227" t="s">
        <v>882</v>
      </c>
      <c r="H995" s="227" t="s">
        <v>357</v>
      </c>
      <c r="I995" s="227" t="s">
        <v>427</v>
      </c>
      <c r="J995" s="227" t="s">
        <v>358</v>
      </c>
      <c r="K995" s="227">
        <v>2017</v>
      </c>
      <c r="L995" s="227" t="s">
        <v>334</v>
      </c>
      <c r="T995" s="229"/>
      <c r="Y995" s="227" t="s">
        <v>4087</v>
      </c>
      <c r="Z995" s="227" t="s">
        <v>4088</v>
      </c>
      <c r="AA995" s="227" t="s">
        <v>2970</v>
      </c>
      <c r="AB995" s="227" t="s">
        <v>2823</v>
      </c>
    </row>
    <row r="996" spans="1:28" x14ac:dyDescent="0.2">
      <c r="A996" s="227">
        <v>216414</v>
      </c>
      <c r="B996" s="227" t="s">
        <v>735</v>
      </c>
      <c r="C996" s="227" t="s">
        <v>87</v>
      </c>
      <c r="D996" s="227" t="s">
        <v>271</v>
      </c>
      <c r="E996" s="227" t="s">
        <v>355</v>
      </c>
      <c r="F996" s="228">
        <v>36543</v>
      </c>
      <c r="G996" s="227" t="s">
        <v>2074</v>
      </c>
      <c r="I996" s="227" t="s">
        <v>427</v>
      </c>
      <c r="T996" s="229"/>
    </row>
    <row r="997" spans="1:28" x14ac:dyDescent="0.2">
      <c r="A997" s="227">
        <v>214433</v>
      </c>
      <c r="B997" s="227" t="s">
        <v>1720</v>
      </c>
      <c r="C997" s="227" t="s">
        <v>1721</v>
      </c>
      <c r="D997" s="227" t="s">
        <v>2426</v>
      </c>
      <c r="E997" s="227" t="s">
        <v>356</v>
      </c>
      <c r="F997" s="228">
        <v>36545</v>
      </c>
      <c r="G997" s="227" t="s">
        <v>882</v>
      </c>
      <c r="H997" s="227" t="s">
        <v>357</v>
      </c>
      <c r="I997" s="227" t="s">
        <v>427</v>
      </c>
      <c r="J997" s="227" t="s">
        <v>358</v>
      </c>
      <c r="K997" s="227">
        <v>2017</v>
      </c>
      <c r="L997" s="227" t="s">
        <v>334</v>
      </c>
      <c r="T997" s="229"/>
      <c r="Y997" s="227" t="s">
        <v>3495</v>
      </c>
      <c r="Z997" s="227" t="s">
        <v>3496</v>
      </c>
      <c r="AA997" s="227" t="s">
        <v>2932</v>
      </c>
      <c r="AB997" s="227" t="s">
        <v>2823</v>
      </c>
    </row>
    <row r="998" spans="1:28" x14ac:dyDescent="0.2">
      <c r="A998" s="227">
        <v>216056</v>
      </c>
      <c r="B998" s="227" t="s">
        <v>1907</v>
      </c>
      <c r="C998" s="227" t="s">
        <v>1908</v>
      </c>
      <c r="D998" s="227" t="s">
        <v>537</v>
      </c>
      <c r="E998" s="227" t="s">
        <v>356</v>
      </c>
      <c r="F998" s="228">
        <v>36550</v>
      </c>
      <c r="G998" s="227" t="s">
        <v>894</v>
      </c>
      <c r="H998" s="227" t="s">
        <v>357</v>
      </c>
      <c r="I998" s="227" t="s">
        <v>427</v>
      </c>
      <c r="J998" s="227" t="s">
        <v>335</v>
      </c>
      <c r="K998" s="227">
        <v>2017</v>
      </c>
      <c r="L998" s="227" t="s">
        <v>334</v>
      </c>
      <c r="T998" s="229"/>
      <c r="Y998" s="227" t="s">
        <v>4058</v>
      </c>
      <c r="Z998" s="227" t="s">
        <v>4059</v>
      </c>
      <c r="AA998" s="227" t="s">
        <v>4060</v>
      </c>
      <c r="AB998" s="227" t="s">
        <v>4061</v>
      </c>
    </row>
    <row r="999" spans="1:28" x14ac:dyDescent="0.2">
      <c r="A999" s="227">
        <v>216268</v>
      </c>
      <c r="B999" s="227" t="s">
        <v>2061</v>
      </c>
      <c r="C999" s="227" t="s">
        <v>122</v>
      </c>
      <c r="D999" s="227" t="s">
        <v>2727</v>
      </c>
      <c r="E999" s="227" t="s">
        <v>356</v>
      </c>
      <c r="F999" s="228">
        <v>36553</v>
      </c>
      <c r="G999" s="227" t="s">
        <v>882</v>
      </c>
      <c r="H999" s="227" t="s">
        <v>357</v>
      </c>
      <c r="I999" s="227" t="s">
        <v>427</v>
      </c>
      <c r="J999" s="227" t="s">
        <v>335</v>
      </c>
      <c r="K999" s="227">
        <v>2017</v>
      </c>
      <c r="L999" s="227" t="s">
        <v>334</v>
      </c>
      <c r="T999" s="229"/>
      <c r="Y999" s="227" t="s">
        <v>4177</v>
      </c>
      <c r="Z999" s="227" t="s">
        <v>3048</v>
      </c>
      <c r="AA999" s="227" t="s">
        <v>4178</v>
      </c>
      <c r="AB999" s="227" t="s">
        <v>2867</v>
      </c>
    </row>
    <row r="1000" spans="1:28" x14ac:dyDescent="0.2">
      <c r="A1000" s="227">
        <v>213568</v>
      </c>
      <c r="B1000" s="227" t="s">
        <v>1476</v>
      </c>
      <c r="C1000" s="227" t="s">
        <v>70</v>
      </c>
      <c r="D1000" s="227" t="s">
        <v>269</v>
      </c>
      <c r="E1000" s="227" t="s">
        <v>355</v>
      </c>
      <c r="F1000" s="228">
        <v>36554</v>
      </c>
      <c r="G1000" s="227" t="s">
        <v>334</v>
      </c>
      <c r="H1000" s="227" t="s">
        <v>357</v>
      </c>
      <c r="I1000" s="227" t="s">
        <v>427</v>
      </c>
      <c r="Q1000" s="227">
        <v>2000</v>
      </c>
      <c r="T1000" s="229"/>
      <c r="V1000" s="227" t="s">
        <v>679</v>
      </c>
      <c r="W1000" s="227" t="s">
        <v>2809</v>
      </c>
    </row>
    <row r="1001" spans="1:28" x14ac:dyDescent="0.2">
      <c r="A1001" s="227">
        <v>216304</v>
      </c>
      <c r="B1001" s="227" t="s">
        <v>2079</v>
      </c>
      <c r="C1001" s="227" t="s">
        <v>2027</v>
      </c>
      <c r="D1001" s="227" t="s">
        <v>221</v>
      </c>
      <c r="E1001" s="227" t="s">
        <v>356</v>
      </c>
      <c r="F1001" s="228">
        <v>36567</v>
      </c>
      <c r="G1001" s="227" t="s">
        <v>311</v>
      </c>
      <c r="H1001" s="227" t="s">
        <v>366</v>
      </c>
      <c r="I1001" s="227" t="s">
        <v>427</v>
      </c>
      <c r="J1001" s="227" t="s">
        <v>358</v>
      </c>
      <c r="K1001" s="227">
        <v>2018</v>
      </c>
      <c r="L1001" s="227" t="s">
        <v>334</v>
      </c>
      <c r="T1001" s="229"/>
      <c r="Y1001" s="227" t="s">
        <v>4204</v>
      </c>
      <c r="Z1001" s="227" t="s">
        <v>4009</v>
      </c>
      <c r="AA1001" s="227" t="s">
        <v>4205</v>
      </c>
      <c r="AB1001" s="227" t="s">
        <v>334</v>
      </c>
    </row>
    <row r="1002" spans="1:28" x14ac:dyDescent="0.2">
      <c r="A1002" s="227">
        <v>216462</v>
      </c>
      <c r="B1002" s="227" t="s">
        <v>2082</v>
      </c>
      <c r="C1002" s="227" t="s">
        <v>111</v>
      </c>
      <c r="D1002" s="227" t="s">
        <v>2781</v>
      </c>
      <c r="E1002" s="227" t="s">
        <v>356</v>
      </c>
      <c r="F1002" s="228">
        <v>36570</v>
      </c>
      <c r="G1002" s="227" t="s">
        <v>882</v>
      </c>
      <c r="H1002" s="227" t="s">
        <v>357</v>
      </c>
      <c r="I1002" s="227" t="s">
        <v>427</v>
      </c>
      <c r="J1002" s="227" t="s">
        <v>335</v>
      </c>
      <c r="K1002" s="227">
        <v>2018</v>
      </c>
      <c r="L1002" s="227" t="s">
        <v>334</v>
      </c>
      <c r="T1002" s="229"/>
      <c r="Y1002" s="227" t="s">
        <v>4323</v>
      </c>
      <c r="Z1002" s="227" t="s">
        <v>3028</v>
      </c>
      <c r="AA1002" s="227" t="s">
        <v>4324</v>
      </c>
      <c r="AB1002" s="227" t="s">
        <v>2867</v>
      </c>
    </row>
    <row r="1003" spans="1:28" x14ac:dyDescent="0.2">
      <c r="A1003" s="227">
        <v>216242</v>
      </c>
      <c r="B1003" s="227" t="s">
        <v>2099</v>
      </c>
      <c r="C1003" s="227" t="s">
        <v>456</v>
      </c>
      <c r="D1003" s="227" t="s">
        <v>2100</v>
      </c>
      <c r="E1003" s="227" t="s">
        <v>356</v>
      </c>
      <c r="F1003" s="228">
        <v>36598</v>
      </c>
      <c r="G1003" s="227" t="s">
        <v>349</v>
      </c>
      <c r="H1003" s="227" t="s">
        <v>357</v>
      </c>
      <c r="I1003" s="227" t="s">
        <v>427</v>
      </c>
      <c r="J1003" s="227" t="s">
        <v>335</v>
      </c>
      <c r="K1003" s="227">
        <v>2018</v>
      </c>
      <c r="L1003" s="227" t="s">
        <v>349</v>
      </c>
      <c r="T1003" s="229"/>
      <c r="Y1003" s="227" t="s">
        <v>4153</v>
      </c>
      <c r="Z1003" s="227" t="s">
        <v>3139</v>
      </c>
      <c r="AA1003" s="227" t="s">
        <v>4154</v>
      </c>
      <c r="AB1003" s="227" t="s">
        <v>2876</v>
      </c>
    </row>
    <row r="1004" spans="1:28" x14ac:dyDescent="0.2">
      <c r="A1004" s="227">
        <v>216220</v>
      </c>
      <c r="B1004" s="227" t="s">
        <v>2092</v>
      </c>
      <c r="C1004" s="227" t="s">
        <v>73</v>
      </c>
      <c r="D1004" s="227" t="s">
        <v>2093</v>
      </c>
      <c r="E1004" s="227" t="s">
        <v>355</v>
      </c>
      <c r="F1004" s="228">
        <v>36707</v>
      </c>
      <c r="G1004" s="227" t="s">
        <v>1007</v>
      </c>
      <c r="H1004" s="227" t="s">
        <v>357</v>
      </c>
      <c r="I1004" s="227" t="s">
        <v>427</v>
      </c>
      <c r="J1004" s="227" t="s">
        <v>335</v>
      </c>
      <c r="K1004" s="227">
        <v>2018</v>
      </c>
      <c r="L1004" s="227" t="s">
        <v>342</v>
      </c>
      <c r="T1004" s="229"/>
      <c r="Y1004" s="227" t="s">
        <v>4136</v>
      </c>
      <c r="Z1004" s="227" t="s">
        <v>2998</v>
      </c>
      <c r="AA1004" s="227" t="s">
        <v>4137</v>
      </c>
      <c r="AB1004" s="227" t="s">
        <v>2865</v>
      </c>
    </row>
    <row r="1005" spans="1:28" x14ac:dyDescent="0.2">
      <c r="A1005" s="227">
        <v>215997</v>
      </c>
      <c r="B1005" s="227" t="s">
        <v>1830</v>
      </c>
      <c r="C1005" s="227" t="s">
        <v>524</v>
      </c>
      <c r="D1005" s="227" t="s">
        <v>1003</v>
      </c>
      <c r="E1005" s="227" t="s">
        <v>355</v>
      </c>
      <c r="F1005" s="228">
        <v>36728</v>
      </c>
      <c r="G1005" s="227" t="s">
        <v>334</v>
      </c>
      <c r="H1005" s="227" t="s">
        <v>357</v>
      </c>
      <c r="I1005" s="227" t="s">
        <v>427</v>
      </c>
      <c r="Q1005" s="227">
        <v>2000</v>
      </c>
      <c r="T1005" s="229"/>
      <c r="W1005" s="227" t="s">
        <v>2809</v>
      </c>
    </row>
    <row r="1006" spans="1:28" x14ac:dyDescent="0.2">
      <c r="A1006" s="227">
        <v>216467</v>
      </c>
      <c r="B1006" s="227" t="s">
        <v>2784</v>
      </c>
      <c r="C1006" s="227" t="s">
        <v>76</v>
      </c>
      <c r="D1006" s="227" t="s">
        <v>2785</v>
      </c>
      <c r="E1006" s="227" t="s">
        <v>356</v>
      </c>
      <c r="F1006" s="228">
        <v>36731</v>
      </c>
      <c r="G1006" s="227" t="s">
        <v>2786</v>
      </c>
      <c r="H1006" s="227" t="s">
        <v>357</v>
      </c>
      <c r="I1006" s="227" t="s">
        <v>427</v>
      </c>
      <c r="J1006" s="227" t="s">
        <v>358</v>
      </c>
      <c r="K1006" s="227">
        <v>2019</v>
      </c>
      <c r="L1006" s="227" t="s">
        <v>334</v>
      </c>
      <c r="T1006" s="229"/>
      <c r="Y1006" s="227" t="s">
        <v>4329</v>
      </c>
      <c r="Z1006" s="227" t="s">
        <v>4330</v>
      </c>
      <c r="AA1006" s="227" t="s">
        <v>3813</v>
      </c>
      <c r="AB1006" s="227" t="s">
        <v>4331</v>
      </c>
    </row>
    <row r="1007" spans="1:28" x14ac:dyDescent="0.2">
      <c r="A1007" s="227">
        <v>216248</v>
      </c>
      <c r="B1007" s="227" t="s">
        <v>2101</v>
      </c>
      <c r="C1007" s="227" t="s">
        <v>244</v>
      </c>
      <c r="D1007" s="227" t="s">
        <v>2720</v>
      </c>
      <c r="E1007" s="227" t="s">
        <v>356</v>
      </c>
      <c r="F1007" s="228">
        <v>36738</v>
      </c>
      <c r="G1007" s="227" t="s">
        <v>2139</v>
      </c>
      <c r="H1007" s="227" t="s">
        <v>357</v>
      </c>
      <c r="I1007" s="227" t="s">
        <v>427</v>
      </c>
      <c r="J1007" s="227" t="s">
        <v>335</v>
      </c>
      <c r="K1007" s="227">
        <v>2018</v>
      </c>
      <c r="L1007" s="227" t="s">
        <v>349</v>
      </c>
      <c r="T1007" s="229"/>
      <c r="Y1007" s="227" t="s">
        <v>4166</v>
      </c>
      <c r="Z1007" s="227" t="s">
        <v>4167</v>
      </c>
      <c r="AA1007" s="227" t="s">
        <v>4168</v>
      </c>
      <c r="AB1007" s="227" t="s">
        <v>2867</v>
      </c>
    </row>
    <row r="1008" spans="1:28" x14ac:dyDescent="0.2">
      <c r="A1008" s="227">
        <v>216257</v>
      </c>
      <c r="B1008" s="227" t="s">
        <v>2724</v>
      </c>
      <c r="C1008" s="227" t="s">
        <v>68</v>
      </c>
      <c r="D1008" s="227" t="s">
        <v>2725</v>
      </c>
      <c r="E1008" s="227" t="s">
        <v>356</v>
      </c>
      <c r="F1008" s="228">
        <v>36762</v>
      </c>
      <c r="G1008" s="227" t="s">
        <v>914</v>
      </c>
      <c r="H1008" s="227" t="s">
        <v>357</v>
      </c>
      <c r="I1008" s="227" t="s">
        <v>427</v>
      </c>
      <c r="J1008" s="227" t="s">
        <v>335</v>
      </c>
      <c r="K1008" s="227">
        <v>2018</v>
      </c>
      <c r="L1008" s="227" t="s">
        <v>336</v>
      </c>
      <c r="T1008" s="229"/>
      <c r="Y1008" s="227" t="s">
        <v>4173</v>
      </c>
      <c r="Z1008" s="227" t="s">
        <v>2844</v>
      </c>
      <c r="AA1008" s="227" t="s">
        <v>4174</v>
      </c>
      <c r="AB1008" s="227" t="s">
        <v>2823</v>
      </c>
    </row>
    <row r="1009" spans="1:28" x14ac:dyDescent="0.2">
      <c r="A1009" s="227">
        <v>216344</v>
      </c>
      <c r="B1009" s="227" t="s">
        <v>2081</v>
      </c>
      <c r="C1009" s="227" t="s">
        <v>68</v>
      </c>
      <c r="D1009" s="227" t="s">
        <v>2570</v>
      </c>
      <c r="E1009" s="227" t="s">
        <v>356</v>
      </c>
      <c r="F1009" s="228">
        <v>36765</v>
      </c>
      <c r="G1009" s="227" t="s">
        <v>882</v>
      </c>
      <c r="H1009" s="227" t="s">
        <v>357</v>
      </c>
      <c r="I1009" s="227" t="s">
        <v>427</v>
      </c>
      <c r="T1009" s="229"/>
    </row>
    <row r="1010" spans="1:28" x14ac:dyDescent="0.2">
      <c r="A1010" s="227">
        <v>216455</v>
      </c>
      <c r="B1010" s="227" t="s">
        <v>2095</v>
      </c>
      <c r="C1010" s="227" t="s">
        <v>127</v>
      </c>
      <c r="D1010" s="227" t="s">
        <v>692</v>
      </c>
      <c r="E1010" s="227" t="s">
        <v>356</v>
      </c>
      <c r="F1010" s="228">
        <v>36805</v>
      </c>
      <c r="G1010" s="227" t="s">
        <v>346</v>
      </c>
      <c r="H1010" s="227" t="s">
        <v>357</v>
      </c>
      <c r="I1010" s="227" t="s">
        <v>427</v>
      </c>
      <c r="Q1010" s="227">
        <v>2000</v>
      </c>
      <c r="T1010" s="229"/>
      <c r="W1010" s="227" t="s">
        <v>2809</v>
      </c>
    </row>
    <row r="1011" spans="1:28" x14ac:dyDescent="0.2">
      <c r="A1011" s="227">
        <v>216437</v>
      </c>
      <c r="B1011" s="227" t="s">
        <v>2077</v>
      </c>
      <c r="C1011" s="227" t="s">
        <v>82</v>
      </c>
      <c r="D1011" s="227" t="s">
        <v>1692</v>
      </c>
      <c r="E1011" s="227" t="s">
        <v>356</v>
      </c>
      <c r="F1011" s="228">
        <v>36808</v>
      </c>
      <c r="G1011" s="227" t="s">
        <v>334</v>
      </c>
      <c r="H1011" s="227" t="s">
        <v>357</v>
      </c>
      <c r="I1011" s="227" t="s">
        <v>427</v>
      </c>
      <c r="J1011" s="227" t="s">
        <v>335</v>
      </c>
      <c r="K1011" s="227">
        <v>2019</v>
      </c>
      <c r="L1011" s="227" t="s">
        <v>334</v>
      </c>
      <c r="T1011" s="229"/>
      <c r="Y1011" s="227" t="s">
        <v>4304</v>
      </c>
      <c r="Z1011" s="227" t="s">
        <v>4305</v>
      </c>
      <c r="AA1011" s="227" t="s">
        <v>4306</v>
      </c>
      <c r="AB1011" s="227" t="s">
        <v>2841</v>
      </c>
    </row>
    <row r="1012" spans="1:28" x14ac:dyDescent="0.2">
      <c r="A1012" s="227">
        <v>216358</v>
      </c>
      <c r="B1012" s="227" t="s">
        <v>2094</v>
      </c>
      <c r="C1012" s="227" t="s">
        <v>319</v>
      </c>
      <c r="D1012" s="227" t="s">
        <v>490</v>
      </c>
      <c r="E1012" s="227" t="s">
        <v>356</v>
      </c>
      <c r="F1012" s="228">
        <v>36838</v>
      </c>
      <c r="G1012" s="227" t="s">
        <v>555</v>
      </c>
      <c r="H1012" s="227" t="s">
        <v>357</v>
      </c>
      <c r="I1012" s="227" t="s">
        <v>427</v>
      </c>
      <c r="J1012" s="227" t="s">
        <v>335</v>
      </c>
      <c r="K1012" s="227">
        <v>2018</v>
      </c>
      <c r="L1012" s="227" t="s">
        <v>343</v>
      </c>
      <c r="T1012" s="229"/>
      <c r="Y1012" s="227" t="s">
        <v>4252</v>
      </c>
      <c r="Z1012" s="227" t="s">
        <v>4253</v>
      </c>
      <c r="AA1012" s="227" t="s">
        <v>3583</v>
      </c>
      <c r="AB1012" s="227" t="s">
        <v>4254</v>
      </c>
    </row>
    <row r="1013" spans="1:28" x14ac:dyDescent="0.2">
      <c r="A1013" s="227">
        <v>216197</v>
      </c>
      <c r="B1013" s="227" t="s">
        <v>1746</v>
      </c>
      <c r="C1013" s="227" t="s">
        <v>71</v>
      </c>
      <c r="D1013" s="227" t="s">
        <v>2708</v>
      </c>
      <c r="E1013" s="227" t="s">
        <v>355</v>
      </c>
      <c r="F1013" s="228">
        <v>36870</v>
      </c>
      <c r="G1013" s="227" t="s">
        <v>2709</v>
      </c>
      <c r="H1013" s="227" t="s">
        <v>357</v>
      </c>
      <c r="I1013" s="227" t="s">
        <v>427</v>
      </c>
      <c r="J1013" s="227" t="s">
        <v>335</v>
      </c>
      <c r="K1013" s="227">
        <v>2017</v>
      </c>
      <c r="L1013" s="227" t="s">
        <v>342</v>
      </c>
      <c r="T1013" s="229"/>
      <c r="Y1013" s="227" t="s">
        <v>4123</v>
      </c>
      <c r="Z1013" s="227" t="s">
        <v>2868</v>
      </c>
      <c r="AA1013" s="227" t="s">
        <v>2866</v>
      </c>
      <c r="AB1013" s="227" t="s">
        <v>2820</v>
      </c>
    </row>
    <row r="1014" spans="1:28" x14ac:dyDescent="0.2">
      <c r="A1014" s="227">
        <v>216311</v>
      </c>
      <c r="B1014" s="227" t="s">
        <v>2102</v>
      </c>
      <c r="C1014" s="227" t="s">
        <v>106</v>
      </c>
      <c r="D1014" s="227" t="s">
        <v>2737</v>
      </c>
      <c r="E1014" s="227" t="s">
        <v>356</v>
      </c>
      <c r="F1014" s="228">
        <v>36882</v>
      </c>
      <c r="G1014" s="227" t="s">
        <v>882</v>
      </c>
      <c r="H1014" s="227" t="s">
        <v>357</v>
      </c>
      <c r="I1014" s="227" t="s">
        <v>427</v>
      </c>
      <c r="J1014" s="227" t="s">
        <v>335</v>
      </c>
      <c r="K1014" s="227">
        <v>2018</v>
      </c>
      <c r="L1014" s="227" t="s">
        <v>334</v>
      </c>
      <c r="T1014" s="229"/>
      <c r="Y1014" s="227" t="s">
        <v>4206</v>
      </c>
      <c r="Z1014" s="227" t="s">
        <v>2860</v>
      </c>
      <c r="AA1014" s="227" t="s">
        <v>4207</v>
      </c>
      <c r="AB1014" s="227" t="s">
        <v>2838</v>
      </c>
    </row>
    <row r="1015" spans="1:28" x14ac:dyDescent="0.2">
      <c r="A1015" s="227">
        <v>216295</v>
      </c>
      <c r="B1015" s="227" t="s">
        <v>2097</v>
      </c>
      <c r="C1015" s="227" t="s">
        <v>437</v>
      </c>
      <c r="D1015" s="227" t="s">
        <v>2733</v>
      </c>
      <c r="E1015" s="227" t="s">
        <v>355</v>
      </c>
      <c r="F1015" s="228">
        <v>36892</v>
      </c>
      <c r="G1015" s="227" t="s">
        <v>884</v>
      </c>
      <c r="H1015" s="227" t="s">
        <v>357</v>
      </c>
      <c r="I1015" s="227" t="s">
        <v>427</v>
      </c>
      <c r="J1015" s="227" t="s">
        <v>335</v>
      </c>
      <c r="K1015" s="227">
        <v>2018</v>
      </c>
      <c r="L1015" s="227" t="s">
        <v>349</v>
      </c>
      <c r="T1015" s="229"/>
      <c r="Y1015" s="227" t="s">
        <v>4194</v>
      </c>
      <c r="Z1015" s="227" t="s">
        <v>4195</v>
      </c>
      <c r="AA1015" s="227" t="s">
        <v>4196</v>
      </c>
      <c r="AB1015" s="227" t="s">
        <v>3547</v>
      </c>
    </row>
    <row r="1016" spans="1:28" x14ac:dyDescent="0.2">
      <c r="A1016" s="227">
        <v>216410</v>
      </c>
      <c r="B1016" s="227" t="s">
        <v>2098</v>
      </c>
      <c r="C1016" s="227" t="s">
        <v>164</v>
      </c>
      <c r="D1016" s="227" t="s">
        <v>2758</v>
      </c>
      <c r="E1016" s="227" t="s">
        <v>355</v>
      </c>
      <c r="F1016" s="228">
        <v>36892</v>
      </c>
      <c r="G1016" s="227" t="s">
        <v>2495</v>
      </c>
      <c r="H1016" s="227" t="s">
        <v>357</v>
      </c>
      <c r="I1016" s="227" t="s">
        <v>427</v>
      </c>
      <c r="Q1016" s="227">
        <v>2000</v>
      </c>
      <c r="T1016" s="229"/>
      <c r="W1016" s="227" t="s">
        <v>2809</v>
      </c>
    </row>
    <row r="1017" spans="1:28" x14ac:dyDescent="0.2">
      <c r="A1017" s="227">
        <v>216336</v>
      </c>
      <c r="B1017" s="227" t="s">
        <v>2075</v>
      </c>
      <c r="C1017" s="227" t="s">
        <v>126</v>
      </c>
      <c r="D1017" s="227" t="s">
        <v>2742</v>
      </c>
      <c r="E1017" s="227" t="s">
        <v>356</v>
      </c>
      <c r="F1017" s="228">
        <v>36892</v>
      </c>
      <c r="G1017" s="227" t="s">
        <v>955</v>
      </c>
      <c r="H1017" s="227" t="s">
        <v>364</v>
      </c>
      <c r="I1017" s="227" t="s">
        <v>427</v>
      </c>
      <c r="J1017" s="227" t="s">
        <v>335</v>
      </c>
      <c r="K1017" s="227">
        <v>2018</v>
      </c>
      <c r="L1017" s="227" t="s">
        <v>334</v>
      </c>
      <c r="T1017" s="229"/>
      <c r="Y1017" s="227" t="s">
        <v>4226</v>
      </c>
      <c r="Z1017" s="227" t="s">
        <v>4227</v>
      </c>
      <c r="AA1017" s="227" t="s">
        <v>2952</v>
      </c>
      <c r="AB1017" s="227" t="s">
        <v>3239</v>
      </c>
    </row>
    <row r="1018" spans="1:28" x14ac:dyDescent="0.2">
      <c r="A1018" s="227">
        <v>216235</v>
      </c>
      <c r="B1018" s="227" t="s">
        <v>2078</v>
      </c>
      <c r="C1018" s="227" t="s">
        <v>64</v>
      </c>
      <c r="D1018" s="227" t="s">
        <v>2714</v>
      </c>
      <c r="E1018" s="227" t="s">
        <v>356</v>
      </c>
      <c r="F1018" s="228">
        <v>36892</v>
      </c>
      <c r="G1018" s="227" t="s">
        <v>882</v>
      </c>
      <c r="H1018" s="227" t="s">
        <v>357</v>
      </c>
      <c r="I1018" s="227" t="s">
        <v>427</v>
      </c>
      <c r="J1018" s="227" t="s">
        <v>335</v>
      </c>
      <c r="K1018" s="227">
        <v>2019</v>
      </c>
      <c r="L1018" s="227" t="s">
        <v>334</v>
      </c>
      <c r="T1018" s="229"/>
      <c r="Y1018" s="227" t="s">
        <v>4141</v>
      </c>
      <c r="Z1018" s="227" t="s">
        <v>3480</v>
      </c>
      <c r="AA1018" s="227" t="s">
        <v>3521</v>
      </c>
      <c r="AB1018" s="227" t="s">
        <v>2823</v>
      </c>
    </row>
    <row r="1019" spans="1:28" x14ac:dyDescent="0.2">
      <c r="A1019" s="227">
        <v>216417</v>
      </c>
      <c r="B1019" s="227" t="s">
        <v>2086</v>
      </c>
      <c r="C1019" s="227" t="s">
        <v>65</v>
      </c>
      <c r="D1019" s="227" t="s">
        <v>2761</v>
      </c>
      <c r="E1019" s="227" t="s">
        <v>355</v>
      </c>
      <c r="F1019" s="228">
        <v>36922</v>
      </c>
      <c r="G1019" s="227" t="s">
        <v>2762</v>
      </c>
      <c r="H1019" s="227" t="s">
        <v>357</v>
      </c>
      <c r="I1019" s="227" t="s">
        <v>427</v>
      </c>
      <c r="T1019" s="229"/>
    </row>
    <row r="1020" spans="1:28" x14ac:dyDescent="0.2">
      <c r="A1020" s="227">
        <v>209443</v>
      </c>
      <c r="B1020" s="227" t="s">
        <v>1902</v>
      </c>
      <c r="C1020" s="227" t="s">
        <v>1903</v>
      </c>
      <c r="D1020" s="227" t="s">
        <v>248</v>
      </c>
      <c r="E1020" s="227" t="s">
        <v>356</v>
      </c>
      <c r="G1020" s="227" t="s">
        <v>334</v>
      </c>
      <c r="H1020" s="227" t="s">
        <v>357</v>
      </c>
      <c r="I1020" s="227" t="s">
        <v>427</v>
      </c>
      <c r="J1020" s="227" t="s">
        <v>358</v>
      </c>
      <c r="K1020" s="227">
        <v>2010</v>
      </c>
      <c r="L1020" s="227" t="s">
        <v>334</v>
      </c>
      <c r="T1020" s="229"/>
      <c r="Y1020" s="227" t="s">
        <v>2903</v>
      </c>
      <c r="Z1020" s="227" t="s">
        <v>2904</v>
      </c>
      <c r="AA1020" s="227" t="s">
        <v>2905</v>
      </c>
      <c r="AB1020" s="227" t="s">
        <v>2823</v>
      </c>
    </row>
    <row r="1021" spans="1:28" x14ac:dyDescent="0.2">
      <c r="A1021" s="227">
        <v>211014</v>
      </c>
      <c r="B1021" s="227" t="s">
        <v>1294</v>
      </c>
      <c r="C1021" s="227" t="s">
        <v>689</v>
      </c>
      <c r="D1021" s="227" t="s">
        <v>212</v>
      </c>
      <c r="E1021" s="227" t="s">
        <v>355</v>
      </c>
      <c r="H1021" s="227" t="s">
        <v>357</v>
      </c>
      <c r="I1021" s="227" t="s">
        <v>427</v>
      </c>
      <c r="Q1021" s="227">
        <v>2000</v>
      </c>
      <c r="T1021" s="229"/>
      <c r="U1021" s="227" t="s">
        <v>679</v>
      </c>
      <c r="V1021" s="227" t="s">
        <v>679</v>
      </c>
      <c r="W1021" s="227" t="s">
        <v>2809</v>
      </c>
    </row>
    <row r="1022" spans="1:28" x14ac:dyDescent="0.2">
      <c r="A1022" s="227">
        <v>204682</v>
      </c>
      <c r="B1022" s="227" t="s">
        <v>1320</v>
      </c>
      <c r="C1022" s="227" t="s">
        <v>146</v>
      </c>
      <c r="D1022" s="227" t="s">
        <v>260</v>
      </c>
      <c r="E1022" s="227" t="s">
        <v>355</v>
      </c>
      <c r="I1022" s="227" t="s">
        <v>427</v>
      </c>
      <c r="Q1022" s="227">
        <v>2000</v>
      </c>
      <c r="T1022" s="229"/>
      <c r="U1022" s="227" t="s">
        <v>679</v>
      </c>
      <c r="V1022" s="227" t="s">
        <v>679</v>
      </c>
      <c r="W1022" s="227" t="s">
        <v>2809</v>
      </c>
    </row>
    <row r="1023" spans="1:28" x14ac:dyDescent="0.2">
      <c r="A1023" s="227">
        <v>215007</v>
      </c>
      <c r="B1023" s="227" t="s">
        <v>2815</v>
      </c>
      <c r="C1023" s="227" t="s">
        <v>92</v>
      </c>
      <c r="D1023" s="227" t="s">
        <v>213</v>
      </c>
      <c r="I1023" s="227" t="s">
        <v>427</v>
      </c>
    </row>
    <row r="1024" spans="1:28" x14ac:dyDescent="0.2">
      <c r="A1024" s="227">
        <v>215396</v>
      </c>
      <c r="B1024" s="227" t="s">
        <v>2816</v>
      </c>
      <c r="C1024" s="227" t="s">
        <v>68</v>
      </c>
      <c r="D1024" s="227" t="s">
        <v>2817</v>
      </c>
      <c r="I1024" s="227" t="s">
        <v>427</v>
      </c>
    </row>
    <row r="1025" spans="20:20" x14ac:dyDescent="0.2">
      <c r="T1025" s="229"/>
    </row>
    <row r="1026" spans="20:20" x14ac:dyDescent="0.2">
      <c r="T1026" s="229"/>
    </row>
    <row r="1027" spans="20:20" x14ac:dyDescent="0.2">
      <c r="T1027" s="229"/>
    </row>
    <row r="1028" spans="20:20" x14ac:dyDescent="0.2">
      <c r="T1028" s="229"/>
    </row>
    <row r="1029" spans="20:20" x14ac:dyDescent="0.2">
      <c r="T1029" s="229"/>
    </row>
    <row r="1030" spans="20:20" x14ac:dyDescent="0.2">
      <c r="T1030" s="229"/>
    </row>
    <row r="1031" spans="20:20" x14ac:dyDescent="0.2">
      <c r="T1031" s="229"/>
    </row>
    <row r="1032" spans="20:20" x14ac:dyDescent="0.2">
      <c r="T1032" s="229"/>
    </row>
    <row r="1033" spans="20:20" x14ac:dyDescent="0.2">
      <c r="T1033" s="229"/>
    </row>
    <row r="1034" spans="20:20" x14ac:dyDescent="0.2">
      <c r="T1034" s="229"/>
    </row>
    <row r="1035" spans="20:20" x14ac:dyDescent="0.2">
      <c r="T1035" s="229"/>
    </row>
    <row r="1036" spans="20:20" x14ac:dyDescent="0.2">
      <c r="T1036" s="229"/>
    </row>
    <row r="1037" spans="20:20" x14ac:dyDescent="0.2">
      <c r="T1037" s="229"/>
    </row>
    <row r="1038" spans="20:20" x14ac:dyDescent="0.2">
      <c r="T1038" s="229"/>
    </row>
    <row r="1039" spans="20:20" x14ac:dyDescent="0.2">
      <c r="T1039" s="229"/>
    </row>
    <row r="1040" spans="20:20" x14ac:dyDescent="0.2">
      <c r="T1040" s="229"/>
    </row>
    <row r="1041" spans="20:20" x14ac:dyDescent="0.2">
      <c r="T1041" s="229"/>
    </row>
    <row r="1042" spans="20:20" x14ac:dyDescent="0.2">
      <c r="T1042" s="229"/>
    </row>
    <row r="1043" spans="20:20" x14ac:dyDescent="0.2">
      <c r="T1043" s="229"/>
    </row>
    <row r="1044" spans="20:20" x14ac:dyDescent="0.2">
      <c r="T1044" s="229"/>
    </row>
    <row r="1045" spans="20:20" x14ac:dyDescent="0.2">
      <c r="T1045" s="229"/>
    </row>
    <row r="1046" spans="20:20" x14ac:dyDescent="0.2">
      <c r="T1046" s="229"/>
    </row>
    <row r="1047" spans="20:20" x14ac:dyDescent="0.2">
      <c r="T1047" s="229"/>
    </row>
    <row r="1048" spans="20:20" x14ac:dyDescent="0.2">
      <c r="T1048" s="229"/>
    </row>
    <row r="1049" spans="20:20" x14ac:dyDescent="0.2">
      <c r="T1049" s="229"/>
    </row>
    <row r="1050" spans="20:20" x14ac:dyDescent="0.2">
      <c r="T1050" s="229"/>
    </row>
    <row r="1051" spans="20:20" x14ac:dyDescent="0.2">
      <c r="T1051" s="229"/>
    </row>
    <row r="1052" spans="20:20" x14ac:dyDescent="0.2">
      <c r="T1052" s="229"/>
    </row>
    <row r="1053" spans="20:20" x14ac:dyDescent="0.2">
      <c r="T1053" s="229"/>
    </row>
    <row r="1054" spans="20:20" x14ac:dyDescent="0.2">
      <c r="T1054" s="229"/>
    </row>
    <row r="1055" spans="20:20" x14ac:dyDescent="0.2">
      <c r="T1055" s="229"/>
    </row>
    <row r="1056" spans="20:20" x14ac:dyDescent="0.2">
      <c r="T1056" s="229"/>
    </row>
    <row r="1057" spans="20:20" x14ac:dyDescent="0.2">
      <c r="T1057" s="229"/>
    </row>
    <row r="1058" spans="20:20" x14ac:dyDescent="0.2">
      <c r="T1058" s="229"/>
    </row>
    <row r="1059" spans="20:20" x14ac:dyDescent="0.2">
      <c r="T1059" s="229"/>
    </row>
    <row r="1060" spans="20:20" x14ac:dyDescent="0.2">
      <c r="T1060" s="229"/>
    </row>
    <row r="1061" spans="20:20" x14ac:dyDescent="0.2">
      <c r="T1061" s="229"/>
    </row>
    <row r="1062" spans="20:20" x14ac:dyDescent="0.2">
      <c r="T1062" s="229"/>
    </row>
    <row r="1063" spans="20:20" x14ac:dyDescent="0.2">
      <c r="T1063" s="229"/>
    </row>
    <row r="1064" spans="20:20" x14ac:dyDescent="0.2">
      <c r="T1064" s="229"/>
    </row>
    <row r="1065" spans="20:20" x14ac:dyDescent="0.2">
      <c r="T1065" s="229"/>
    </row>
    <row r="1066" spans="20:20" x14ac:dyDescent="0.2">
      <c r="T1066" s="229"/>
    </row>
    <row r="1067" spans="20:20" x14ac:dyDescent="0.2">
      <c r="T1067" s="229"/>
    </row>
    <row r="1068" spans="20:20" x14ac:dyDescent="0.2">
      <c r="T1068" s="229"/>
    </row>
    <row r="1069" spans="20:20" x14ac:dyDescent="0.2">
      <c r="T1069" s="229"/>
    </row>
    <row r="1070" spans="20:20" x14ac:dyDescent="0.2">
      <c r="T1070" s="229"/>
    </row>
    <row r="1071" spans="20:20" x14ac:dyDescent="0.2">
      <c r="T1071" s="229"/>
    </row>
    <row r="1072" spans="20:20" x14ac:dyDescent="0.2">
      <c r="T1072" s="229"/>
    </row>
    <row r="1073" spans="20:20" x14ac:dyDescent="0.2">
      <c r="T1073" s="229"/>
    </row>
    <row r="1074" spans="20:20" x14ac:dyDescent="0.2">
      <c r="T1074" s="229"/>
    </row>
    <row r="1075" spans="20:20" x14ac:dyDescent="0.2">
      <c r="T1075" s="229"/>
    </row>
    <row r="1076" spans="20:20" x14ac:dyDescent="0.2">
      <c r="T1076" s="229"/>
    </row>
    <row r="1077" spans="20:20" x14ac:dyDescent="0.2">
      <c r="T1077" s="229"/>
    </row>
    <row r="1078" spans="20:20" x14ac:dyDescent="0.2">
      <c r="T1078" s="229"/>
    </row>
    <row r="1079" spans="20:20" x14ac:dyDescent="0.2">
      <c r="T1079" s="229"/>
    </row>
    <row r="1080" spans="20:20" x14ac:dyDescent="0.2">
      <c r="T1080" s="229"/>
    </row>
    <row r="1081" spans="20:20" x14ac:dyDescent="0.2">
      <c r="T1081" s="229"/>
    </row>
    <row r="1082" spans="20:20" x14ac:dyDescent="0.2">
      <c r="T1082" s="229"/>
    </row>
    <row r="1083" spans="20:20" x14ac:dyDescent="0.2">
      <c r="T1083" s="229"/>
    </row>
    <row r="1084" spans="20:20" x14ac:dyDescent="0.2">
      <c r="T1084" s="229"/>
    </row>
    <row r="1085" spans="20:20" x14ac:dyDescent="0.2">
      <c r="T1085" s="229"/>
    </row>
    <row r="1086" spans="20:20" x14ac:dyDescent="0.2">
      <c r="T1086" s="229"/>
    </row>
    <row r="1087" spans="20:20" x14ac:dyDescent="0.2">
      <c r="T1087" s="229"/>
    </row>
    <row r="1088" spans="20:20" x14ac:dyDescent="0.2">
      <c r="T1088" s="229"/>
    </row>
    <row r="1089" spans="20:20" x14ac:dyDescent="0.2">
      <c r="T1089" s="229"/>
    </row>
    <row r="1090" spans="20:20" x14ac:dyDescent="0.2">
      <c r="T1090" s="229"/>
    </row>
    <row r="1091" spans="20:20" x14ac:dyDescent="0.2">
      <c r="T1091" s="229"/>
    </row>
    <row r="1092" spans="20:20" x14ac:dyDescent="0.2">
      <c r="T1092" s="229"/>
    </row>
    <row r="1093" spans="20:20" x14ac:dyDescent="0.2">
      <c r="T1093" s="229"/>
    </row>
    <row r="1094" spans="20:20" x14ac:dyDescent="0.2">
      <c r="T1094" s="229"/>
    </row>
    <row r="1095" spans="20:20" x14ac:dyDescent="0.2">
      <c r="T1095" s="229"/>
    </row>
    <row r="1096" spans="20:20" x14ac:dyDescent="0.2">
      <c r="T1096" s="229"/>
    </row>
    <row r="1097" spans="20:20" x14ac:dyDescent="0.2">
      <c r="T1097" s="229"/>
    </row>
    <row r="1098" spans="20:20" x14ac:dyDescent="0.2">
      <c r="T1098" s="229"/>
    </row>
    <row r="1099" spans="20:20" x14ac:dyDescent="0.2">
      <c r="T1099" s="229"/>
    </row>
    <row r="1100" spans="20:20" x14ac:dyDescent="0.2">
      <c r="T1100" s="229"/>
    </row>
    <row r="1101" spans="20:20" x14ac:dyDescent="0.2">
      <c r="T1101" s="229"/>
    </row>
    <row r="1102" spans="20:20" x14ac:dyDescent="0.2">
      <c r="T1102" s="229"/>
    </row>
    <row r="1103" spans="20:20" x14ac:dyDescent="0.2">
      <c r="T1103" s="229"/>
    </row>
    <row r="1104" spans="20:20" x14ac:dyDescent="0.2">
      <c r="T1104" s="229"/>
    </row>
    <row r="1105" spans="20:20" x14ac:dyDescent="0.2">
      <c r="T1105" s="229"/>
    </row>
    <row r="1106" spans="20:20" x14ac:dyDescent="0.2">
      <c r="T1106" s="229"/>
    </row>
    <row r="1107" spans="20:20" x14ac:dyDescent="0.2">
      <c r="T1107" s="229"/>
    </row>
    <row r="1108" spans="20:20" x14ac:dyDescent="0.2">
      <c r="T1108" s="229"/>
    </row>
    <row r="1109" spans="20:20" x14ac:dyDescent="0.2">
      <c r="T1109" s="229"/>
    </row>
    <row r="1110" spans="20:20" x14ac:dyDescent="0.2">
      <c r="T1110" s="229"/>
    </row>
    <row r="1111" spans="20:20" x14ac:dyDescent="0.2">
      <c r="T1111" s="229"/>
    </row>
    <row r="1112" spans="20:20" x14ac:dyDescent="0.2">
      <c r="T1112" s="229"/>
    </row>
    <row r="1113" spans="20:20" x14ac:dyDescent="0.2">
      <c r="T1113" s="229"/>
    </row>
    <row r="1114" spans="20:20" x14ac:dyDescent="0.2">
      <c r="T1114" s="229"/>
    </row>
    <row r="1115" spans="20:20" x14ac:dyDescent="0.2">
      <c r="T1115" s="229"/>
    </row>
    <row r="1116" spans="20:20" x14ac:dyDescent="0.2">
      <c r="T1116" s="229"/>
    </row>
    <row r="1117" spans="20:20" x14ac:dyDescent="0.2">
      <c r="T1117" s="229"/>
    </row>
    <row r="1118" spans="20:20" x14ac:dyDescent="0.2">
      <c r="T1118" s="229"/>
    </row>
    <row r="1119" spans="20:20" x14ac:dyDescent="0.2">
      <c r="T1119" s="229"/>
    </row>
    <row r="1120" spans="20:20" x14ac:dyDescent="0.2">
      <c r="T1120" s="229"/>
    </row>
    <row r="1121" spans="20:20" x14ac:dyDescent="0.2">
      <c r="T1121" s="229"/>
    </row>
    <row r="1122" spans="20:20" x14ac:dyDescent="0.2">
      <c r="T1122" s="229"/>
    </row>
    <row r="1123" spans="20:20" x14ac:dyDescent="0.2">
      <c r="T1123" s="229"/>
    </row>
    <row r="1124" spans="20:20" x14ac:dyDescent="0.2">
      <c r="T1124" s="229"/>
    </row>
    <row r="1125" spans="20:20" x14ac:dyDescent="0.2">
      <c r="T1125" s="229"/>
    </row>
    <row r="1126" spans="20:20" x14ac:dyDescent="0.2">
      <c r="T1126" s="229"/>
    </row>
    <row r="1127" spans="20:20" x14ac:dyDescent="0.2">
      <c r="T1127" s="229"/>
    </row>
    <row r="1128" spans="20:20" x14ac:dyDescent="0.2">
      <c r="T1128" s="229"/>
    </row>
    <row r="1129" spans="20:20" x14ac:dyDescent="0.2">
      <c r="T1129" s="229"/>
    </row>
    <row r="1130" spans="20:20" x14ac:dyDescent="0.2">
      <c r="T1130" s="229"/>
    </row>
    <row r="1131" spans="20:20" x14ac:dyDescent="0.2">
      <c r="T1131" s="229"/>
    </row>
    <row r="1132" spans="20:20" x14ac:dyDescent="0.2">
      <c r="T1132" s="229"/>
    </row>
    <row r="1133" spans="20:20" x14ac:dyDescent="0.2">
      <c r="T1133" s="229"/>
    </row>
    <row r="1134" spans="20:20" x14ac:dyDescent="0.2">
      <c r="T1134" s="229"/>
    </row>
    <row r="1135" spans="20:20" x14ac:dyDescent="0.2">
      <c r="T1135" s="229"/>
    </row>
    <row r="1136" spans="20:20" x14ac:dyDescent="0.2">
      <c r="T1136" s="229"/>
    </row>
    <row r="1137" spans="20:20" x14ac:dyDescent="0.2">
      <c r="T1137" s="229"/>
    </row>
    <row r="1138" spans="20:20" x14ac:dyDescent="0.2">
      <c r="T1138" s="229"/>
    </row>
    <row r="1139" spans="20:20" x14ac:dyDescent="0.2">
      <c r="T1139" s="229"/>
    </row>
    <row r="1140" spans="20:20" x14ac:dyDescent="0.2">
      <c r="T1140" s="229"/>
    </row>
    <row r="1141" spans="20:20" x14ac:dyDescent="0.2">
      <c r="T1141" s="229"/>
    </row>
    <row r="1142" spans="20:20" x14ac:dyDescent="0.2">
      <c r="T1142" s="229"/>
    </row>
    <row r="1143" spans="20:20" x14ac:dyDescent="0.2">
      <c r="T1143" s="229"/>
    </row>
    <row r="1144" spans="20:20" x14ac:dyDescent="0.2">
      <c r="T1144" s="229"/>
    </row>
    <row r="1145" spans="20:20" x14ac:dyDescent="0.2">
      <c r="T1145" s="229"/>
    </row>
    <row r="1146" spans="20:20" x14ac:dyDescent="0.2">
      <c r="T1146" s="229"/>
    </row>
    <row r="1147" spans="20:20" x14ac:dyDescent="0.2">
      <c r="T1147" s="229"/>
    </row>
    <row r="1148" spans="20:20" x14ac:dyDescent="0.2">
      <c r="T1148" s="229"/>
    </row>
    <row r="1149" spans="20:20" x14ac:dyDescent="0.2">
      <c r="T1149" s="229"/>
    </row>
    <row r="1150" spans="20:20" x14ac:dyDescent="0.2">
      <c r="T1150" s="229"/>
    </row>
    <row r="1151" spans="20:20" x14ac:dyDescent="0.2">
      <c r="T1151" s="229"/>
    </row>
    <row r="1152" spans="20:20" x14ac:dyDescent="0.2">
      <c r="T1152" s="229"/>
    </row>
    <row r="1153" spans="20:20" x14ac:dyDescent="0.2">
      <c r="T1153" s="229"/>
    </row>
    <row r="1154" spans="20:20" x14ac:dyDescent="0.2">
      <c r="T1154" s="229"/>
    </row>
    <row r="1155" spans="20:20" x14ac:dyDescent="0.2">
      <c r="T1155" s="229"/>
    </row>
    <row r="1156" spans="20:20" x14ac:dyDescent="0.2">
      <c r="T1156" s="229"/>
    </row>
    <row r="1157" spans="20:20" x14ac:dyDescent="0.2">
      <c r="T1157" s="229"/>
    </row>
    <row r="1158" spans="20:20" x14ac:dyDescent="0.2">
      <c r="T1158" s="229"/>
    </row>
    <row r="1159" spans="20:20" x14ac:dyDescent="0.2">
      <c r="T1159" s="229"/>
    </row>
    <row r="1160" spans="20:20" x14ac:dyDescent="0.2">
      <c r="T1160" s="229"/>
    </row>
    <row r="1161" spans="20:20" x14ac:dyDescent="0.2">
      <c r="T1161" s="229"/>
    </row>
    <row r="1162" spans="20:20" x14ac:dyDescent="0.2">
      <c r="T1162" s="229"/>
    </row>
    <row r="1163" spans="20:20" x14ac:dyDescent="0.2">
      <c r="T1163" s="229"/>
    </row>
    <row r="1164" spans="20:20" x14ac:dyDescent="0.2">
      <c r="T1164" s="229"/>
    </row>
    <row r="1165" spans="20:20" x14ac:dyDescent="0.2">
      <c r="T1165" s="229"/>
    </row>
    <row r="1166" spans="20:20" x14ac:dyDescent="0.2">
      <c r="T1166" s="229"/>
    </row>
    <row r="1167" spans="20:20" x14ac:dyDescent="0.2">
      <c r="T1167" s="229"/>
    </row>
    <row r="1168" spans="20:20" x14ac:dyDescent="0.2">
      <c r="T1168" s="229"/>
    </row>
    <row r="1169" spans="20:20" x14ac:dyDescent="0.2">
      <c r="T1169" s="229"/>
    </row>
    <row r="1170" spans="20:20" x14ac:dyDescent="0.2">
      <c r="T1170" s="229"/>
    </row>
    <row r="1171" spans="20:20" x14ac:dyDescent="0.2">
      <c r="T1171" s="229"/>
    </row>
    <row r="1172" spans="20:20" x14ac:dyDescent="0.2">
      <c r="T1172" s="229"/>
    </row>
    <row r="1173" spans="20:20" x14ac:dyDescent="0.2">
      <c r="T1173" s="229"/>
    </row>
    <row r="1174" spans="20:20" x14ac:dyDescent="0.2">
      <c r="T1174" s="229"/>
    </row>
    <row r="1175" spans="20:20" x14ac:dyDescent="0.2">
      <c r="T1175" s="229"/>
    </row>
    <row r="1176" spans="20:20" x14ac:dyDescent="0.2">
      <c r="T1176" s="229"/>
    </row>
    <row r="1177" spans="20:20" x14ac:dyDescent="0.2">
      <c r="T1177" s="229"/>
    </row>
    <row r="1178" spans="20:20" x14ac:dyDescent="0.2">
      <c r="T1178" s="229"/>
    </row>
    <row r="1179" spans="20:20" x14ac:dyDescent="0.2">
      <c r="T1179" s="229"/>
    </row>
    <row r="1180" spans="20:20" x14ac:dyDescent="0.2">
      <c r="T1180" s="229"/>
    </row>
    <row r="1181" spans="20:20" x14ac:dyDescent="0.2">
      <c r="T1181" s="229"/>
    </row>
    <row r="1182" spans="20:20" x14ac:dyDescent="0.2">
      <c r="T1182" s="229"/>
    </row>
    <row r="1183" spans="20:20" x14ac:dyDescent="0.2">
      <c r="T1183" s="229"/>
    </row>
    <row r="1184" spans="20:20" x14ac:dyDescent="0.2">
      <c r="T1184" s="229"/>
    </row>
    <row r="1185" spans="20:20" x14ac:dyDescent="0.2">
      <c r="T1185" s="229"/>
    </row>
    <row r="1186" spans="20:20" x14ac:dyDescent="0.2">
      <c r="T1186" s="229"/>
    </row>
    <row r="1187" spans="20:20" x14ac:dyDescent="0.2">
      <c r="T1187" s="229"/>
    </row>
    <row r="1188" spans="20:20" x14ac:dyDescent="0.2">
      <c r="T1188" s="229"/>
    </row>
    <row r="1189" spans="20:20" x14ac:dyDescent="0.2">
      <c r="T1189" s="229"/>
    </row>
    <row r="1190" spans="20:20" x14ac:dyDescent="0.2">
      <c r="T1190" s="229"/>
    </row>
    <row r="1191" spans="20:20" x14ac:dyDescent="0.2">
      <c r="T1191" s="229"/>
    </row>
    <row r="1192" spans="20:20" x14ac:dyDescent="0.2">
      <c r="T1192" s="229"/>
    </row>
    <row r="1193" spans="20:20" x14ac:dyDescent="0.2">
      <c r="T1193" s="229"/>
    </row>
    <row r="1194" spans="20:20" x14ac:dyDescent="0.2">
      <c r="T1194" s="229"/>
    </row>
    <row r="1195" spans="20:20" x14ac:dyDescent="0.2">
      <c r="T1195" s="229"/>
    </row>
    <row r="1196" spans="20:20" x14ac:dyDescent="0.2">
      <c r="T1196" s="229"/>
    </row>
    <row r="1197" spans="20:20" x14ac:dyDescent="0.2">
      <c r="T1197" s="229"/>
    </row>
    <row r="1198" spans="20:20" x14ac:dyDescent="0.2">
      <c r="T1198" s="229"/>
    </row>
    <row r="1199" spans="20:20" x14ac:dyDescent="0.2">
      <c r="T1199" s="229"/>
    </row>
    <row r="1200" spans="20:20" x14ac:dyDescent="0.2">
      <c r="T1200" s="229"/>
    </row>
    <row r="1201" spans="20:20" x14ac:dyDescent="0.2">
      <c r="T1201" s="229"/>
    </row>
    <row r="1202" spans="20:20" x14ac:dyDescent="0.2">
      <c r="T1202" s="229"/>
    </row>
    <row r="1203" spans="20:20" x14ac:dyDescent="0.2">
      <c r="T1203" s="229"/>
    </row>
    <row r="1204" spans="20:20" x14ac:dyDescent="0.2">
      <c r="T1204" s="229"/>
    </row>
    <row r="1205" spans="20:20" x14ac:dyDescent="0.2">
      <c r="T1205" s="229"/>
    </row>
    <row r="1206" spans="20:20" x14ac:dyDescent="0.2">
      <c r="T1206" s="229"/>
    </row>
    <row r="1207" spans="20:20" x14ac:dyDescent="0.2">
      <c r="T1207" s="229"/>
    </row>
    <row r="1208" spans="20:20" x14ac:dyDescent="0.2">
      <c r="T1208" s="229"/>
    </row>
    <row r="1209" spans="20:20" x14ac:dyDescent="0.2">
      <c r="T1209" s="229"/>
    </row>
    <row r="1210" spans="20:20" x14ac:dyDescent="0.2">
      <c r="T1210" s="229"/>
    </row>
    <row r="1211" spans="20:20" x14ac:dyDescent="0.2">
      <c r="T1211" s="229"/>
    </row>
    <row r="1212" spans="20:20" x14ac:dyDescent="0.2">
      <c r="T1212" s="229"/>
    </row>
    <row r="1213" spans="20:20" x14ac:dyDescent="0.2">
      <c r="T1213" s="229"/>
    </row>
    <row r="1214" spans="20:20" x14ac:dyDescent="0.2">
      <c r="T1214" s="229"/>
    </row>
    <row r="1215" spans="20:20" x14ac:dyDescent="0.2">
      <c r="T1215" s="229"/>
    </row>
    <row r="1216" spans="20:20" x14ac:dyDescent="0.2">
      <c r="T1216" s="229"/>
    </row>
    <row r="1217" spans="20:20" x14ac:dyDescent="0.2">
      <c r="T1217" s="229"/>
    </row>
    <row r="1218" spans="20:20" x14ac:dyDescent="0.2">
      <c r="T1218" s="229"/>
    </row>
    <row r="1219" spans="20:20" x14ac:dyDescent="0.2">
      <c r="T1219" s="229"/>
    </row>
    <row r="1220" spans="20:20" x14ac:dyDescent="0.2">
      <c r="T1220" s="229"/>
    </row>
    <row r="1221" spans="20:20" x14ac:dyDescent="0.2">
      <c r="T1221" s="229"/>
    </row>
    <row r="1222" spans="20:20" x14ac:dyDescent="0.2">
      <c r="T1222" s="229"/>
    </row>
    <row r="1223" spans="20:20" x14ac:dyDescent="0.2">
      <c r="T1223" s="229"/>
    </row>
    <row r="1224" spans="20:20" x14ac:dyDescent="0.2">
      <c r="T1224" s="229"/>
    </row>
    <row r="1225" spans="20:20" x14ac:dyDescent="0.2">
      <c r="T1225" s="229"/>
    </row>
    <row r="1226" spans="20:20" x14ac:dyDescent="0.2">
      <c r="T1226" s="229"/>
    </row>
    <row r="1227" spans="20:20" x14ac:dyDescent="0.2">
      <c r="T1227" s="229"/>
    </row>
    <row r="1228" spans="20:20" x14ac:dyDescent="0.2">
      <c r="T1228" s="229"/>
    </row>
    <row r="1229" spans="20:20" x14ac:dyDescent="0.2">
      <c r="T1229" s="229"/>
    </row>
    <row r="1230" spans="20:20" x14ac:dyDescent="0.2">
      <c r="T1230" s="229"/>
    </row>
    <row r="1231" spans="20:20" x14ac:dyDescent="0.2">
      <c r="T1231" s="229"/>
    </row>
    <row r="1232" spans="20:20" x14ac:dyDescent="0.2">
      <c r="T1232" s="229"/>
    </row>
    <row r="1233" spans="15:20" x14ac:dyDescent="0.2">
      <c r="T1233" s="229"/>
    </row>
    <row r="1234" spans="15:20" x14ac:dyDescent="0.2">
      <c r="T1234" s="229"/>
    </row>
    <row r="1235" spans="15:20" x14ac:dyDescent="0.2">
      <c r="T1235" s="229"/>
    </row>
    <row r="1236" spans="15:20" x14ac:dyDescent="0.2">
      <c r="T1236" s="229"/>
    </row>
    <row r="1237" spans="15:20" x14ac:dyDescent="0.2">
      <c r="T1237" s="229"/>
    </row>
    <row r="1238" spans="15:20" x14ac:dyDescent="0.2">
      <c r="T1238" s="229"/>
    </row>
    <row r="1239" spans="15:20" x14ac:dyDescent="0.2">
      <c r="T1239" s="229"/>
    </row>
    <row r="1240" spans="15:20" x14ac:dyDescent="0.2">
      <c r="T1240" s="229"/>
    </row>
    <row r="1241" spans="15:20" x14ac:dyDescent="0.2">
      <c r="T1241" s="229"/>
    </row>
    <row r="1242" spans="15:20" x14ac:dyDescent="0.2">
      <c r="T1242" s="229"/>
    </row>
    <row r="1243" spans="15:20" x14ac:dyDescent="0.2">
      <c r="O1243" s="228"/>
      <c r="T1243" s="229"/>
    </row>
    <row r="1244" spans="15:20" x14ac:dyDescent="0.2">
      <c r="O1244" s="228"/>
      <c r="T1244" s="229"/>
    </row>
    <row r="1245" spans="15:20" x14ac:dyDescent="0.2">
      <c r="O1245" s="228"/>
      <c r="T1245" s="229"/>
    </row>
    <row r="1246" spans="15:20" x14ac:dyDescent="0.2">
      <c r="O1246" s="228"/>
      <c r="T1246" s="229"/>
    </row>
    <row r="1247" spans="15:20" x14ac:dyDescent="0.2">
      <c r="O1247" s="228"/>
      <c r="T1247" s="229"/>
    </row>
    <row r="1248" spans="15:20" x14ac:dyDescent="0.2">
      <c r="O1248" s="228"/>
      <c r="T1248" s="229"/>
    </row>
    <row r="1249" spans="15:20" x14ac:dyDescent="0.2">
      <c r="O1249" s="228"/>
      <c r="T1249" s="229"/>
    </row>
    <row r="1250" spans="15:20" x14ac:dyDescent="0.2">
      <c r="O1250" s="228"/>
      <c r="T1250" s="229"/>
    </row>
    <row r="1251" spans="15:20" x14ac:dyDescent="0.2">
      <c r="O1251" s="228"/>
      <c r="T1251" s="229"/>
    </row>
    <row r="1252" spans="15:20" x14ac:dyDescent="0.2">
      <c r="O1252" s="228"/>
      <c r="T1252" s="229"/>
    </row>
    <row r="1253" spans="15:20" x14ac:dyDescent="0.2">
      <c r="O1253" s="228"/>
      <c r="T1253" s="229"/>
    </row>
    <row r="1254" spans="15:20" x14ac:dyDescent="0.2">
      <c r="O1254" s="228"/>
      <c r="T1254" s="229"/>
    </row>
    <row r="1255" spans="15:20" x14ac:dyDescent="0.2">
      <c r="O1255" s="228"/>
      <c r="T1255" s="229"/>
    </row>
    <row r="1256" spans="15:20" x14ac:dyDescent="0.2">
      <c r="O1256" s="228"/>
      <c r="T1256" s="229"/>
    </row>
    <row r="1257" spans="15:20" x14ac:dyDescent="0.2">
      <c r="O1257" s="228"/>
      <c r="T1257" s="229"/>
    </row>
    <row r="1258" spans="15:20" x14ac:dyDescent="0.2">
      <c r="O1258" s="228"/>
      <c r="T1258" s="229"/>
    </row>
    <row r="1259" spans="15:20" x14ac:dyDescent="0.2">
      <c r="O1259" s="228"/>
      <c r="T1259" s="229"/>
    </row>
    <row r="1260" spans="15:20" x14ac:dyDescent="0.2">
      <c r="O1260" s="228"/>
      <c r="T1260" s="229"/>
    </row>
    <row r="1261" spans="15:20" x14ac:dyDescent="0.2">
      <c r="O1261" s="228"/>
      <c r="T1261" s="229"/>
    </row>
    <row r="1262" spans="15:20" x14ac:dyDescent="0.2">
      <c r="O1262" s="228"/>
      <c r="T1262" s="229"/>
    </row>
    <row r="1263" spans="15:20" x14ac:dyDescent="0.2">
      <c r="O1263" s="228"/>
      <c r="T1263" s="229"/>
    </row>
    <row r="1264" spans="15:20" x14ac:dyDescent="0.2">
      <c r="O1264" s="228"/>
      <c r="T1264" s="229"/>
    </row>
    <row r="1265" spans="15:20" x14ac:dyDescent="0.2">
      <c r="O1265" s="228"/>
      <c r="T1265" s="229"/>
    </row>
    <row r="1266" spans="15:20" x14ac:dyDescent="0.2">
      <c r="O1266" s="228"/>
      <c r="T1266" s="229"/>
    </row>
    <row r="1267" spans="15:20" x14ac:dyDescent="0.2">
      <c r="O1267" s="228"/>
      <c r="T1267" s="229"/>
    </row>
    <row r="1268" spans="15:20" x14ac:dyDescent="0.2">
      <c r="O1268" s="228"/>
      <c r="T1268" s="229"/>
    </row>
    <row r="1269" spans="15:20" x14ac:dyDescent="0.2">
      <c r="O1269" s="228"/>
      <c r="T1269" s="229"/>
    </row>
    <row r="1270" spans="15:20" x14ac:dyDescent="0.2">
      <c r="O1270" s="228"/>
      <c r="T1270" s="229"/>
    </row>
    <row r="1271" spans="15:20" x14ac:dyDescent="0.2">
      <c r="O1271" s="228"/>
      <c r="T1271" s="229"/>
    </row>
    <row r="1272" spans="15:20" x14ac:dyDescent="0.2">
      <c r="O1272" s="228"/>
      <c r="T1272" s="229"/>
    </row>
    <row r="1273" spans="15:20" x14ac:dyDescent="0.2">
      <c r="O1273" s="228"/>
      <c r="T1273" s="229"/>
    </row>
    <row r="1274" spans="15:20" x14ac:dyDescent="0.2">
      <c r="O1274" s="228"/>
      <c r="T1274" s="229"/>
    </row>
    <row r="1275" spans="15:20" x14ac:dyDescent="0.2">
      <c r="O1275" s="228"/>
      <c r="T1275" s="229"/>
    </row>
    <row r="1276" spans="15:20" x14ac:dyDescent="0.2">
      <c r="O1276" s="228"/>
      <c r="T1276" s="229"/>
    </row>
    <row r="1277" spans="15:20" x14ac:dyDescent="0.2">
      <c r="O1277" s="228"/>
      <c r="T1277" s="229"/>
    </row>
    <row r="1278" spans="15:20" x14ac:dyDescent="0.2">
      <c r="O1278" s="228"/>
      <c r="T1278" s="229"/>
    </row>
    <row r="1279" spans="15:20" x14ac:dyDescent="0.2">
      <c r="O1279" s="228"/>
      <c r="T1279" s="229"/>
    </row>
    <row r="1280" spans="15:20" x14ac:dyDescent="0.2">
      <c r="O1280" s="228"/>
      <c r="T1280" s="229"/>
    </row>
    <row r="1281" spans="15:20" x14ac:dyDescent="0.2">
      <c r="O1281" s="228"/>
      <c r="T1281" s="229"/>
    </row>
    <row r="1282" spans="15:20" x14ac:dyDescent="0.2">
      <c r="T1282" s="229"/>
    </row>
    <row r="1283" spans="15:20" x14ac:dyDescent="0.2">
      <c r="T1283" s="229"/>
    </row>
    <row r="1284" spans="15:20" x14ac:dyDescent="0.2">
      <c r="T1284" s="229"/>
    </row>
    <row r="1285" spans="15:20" x14ac:dyDescent="0.2">
      <c r="T1285" s="229"/>
    </row>
    <row r="1286" spans="15:20" x14ac:dyDescent="0.2">
      <c r="T1286" s="229"/>
    </row>
    <row r="1287" spans="15:20" x14ac:dyDescent="0.2">
      <c r="T1287" s="229"/>
    </row>
    <row r="1288" spans="15:20" x14ac:dyDescent="0.2">
      <c r="T1288" s="229"/>
    </row>
    <row r="1289" spans="15:20" x14ac:dyDescent="0.2">
      <c r="T1289" s="229"/>
    </row>
    <row r="1290" spans="15:20" x14ac:dyDescent="0.2">
      <c r="T1290" s="229"/>
    </row>
    <row r="1291" spans="15:20" x14ac:dyDescent="0.2">
      <c r="T1291" s="229"/>
    </row>
    <row r="1292" spans="15:20" x14ac:dyDescent="0.2">
      <c r="T1292" s="229"/>
    </row>
    <row r="1293" spans="15:20" x14ac:dyDescent="0.2">
      <c r="T1293" s="229"/>
    </row>
    <row r="1294" spans="15:20" x14ac:dyDescent="0.2">
      <c r="T1294" s="229"/>
    </row>
    <row r="1295" spans="15:20" x14ac:dyDescent="0.2">
      <c r="T1295" s="229"/>
    </row>
    <row r="1296" spans="15:20" x14ac:dyDescent="0.2">
      <c r="T1296" s="229"/>
    </row>
    <row r="1297" spans="20:20" x14ac:dyDescent="0.2">
      <c r="T1297" s="229"/>
    </row>
    <row r="1298" spans="20:20" x14ac:dyDescent="0.2">
      <c r="T1298" s="229"/>
    </row>
    <row r="1299" spans="20:20" x14ac:dyDescent="0.2">
      <c r="T1299" s="229"/>
    </row>
    <row r="1300" spans="20:20" x14ac:dyDescent="0.2">
      <c r="T1300" s="229"/>
    </row>
    <row r="1301" spans="20:20" x14ac:dyDescent="0.2">
      <c r="T1301" s="229"/>
    </row>
    <row r="1302" spans="20:20" x14ac:dyDescent="0.2">
      <c r="T1302" s="229"/>
    </row>
    <row r="1303" spans="20:20" x14ac:dyDescent="0.2">
      <c r="T1303" s="229"/>
    </row>
    <row r="1304" spans="20:20" x14ac:dyDescent="0.2">
      <c r="T1304" s="229"/>
    </row>
    <row r="1305" spans="20:20" x14ac:dyDescent="0.2">
      <c r="T1305" s="229"/>
    </row>
    <row r="1306" spans="20:20" x14ac:dyDescent="0.2">
      <c r="T1306" s="229"/>
    </row>
    <row r="1307" spans="20:20" x14ac:dyDescent="0.2">
      <c r="T1307" s="229"/>
    </row>
    <row r="1308" spans="20:20" x14ac:dyDescent="0.2">
      <c r="T1308" s="229"/>
    </row>
    <row r="1309" spans="20:20" x14ac:dyDescent="0.2">
      <c r="T1309" s="229"/>
    </row>
    <row r="1310" spans="20:20" x14ac:dyDescent="0.2">
      <c r="T1310" s="229"/>
    </row>
    <row r="1311" spans="20:20" x14ac:dyDescent="0.2">
      <c r="T1311" s="229"/>
    </row>
    <row r="1312" spans="20:20" x14ac:dyDescent="0.2">
      <c r="T1312" s="229"/>
    </row>
    <row r="1313" spans="20:20" x14ac:dyDescent="0.2">
      <c r="T1313" s="229"/>
    </row>
    <row r="1314" spans="20:20" x14ac:dyDescent="0.2">
      <c r="T1314" s="229"/>
    </row>
    <row r="1315" spans="20:20" x14ac:dyDescent="0.2">
      <c r="T1315" s="229"/>
    </row>
    <row r="1316" spans="20:20" x14ac:dyDescent="0.2">
      <c r="T1316" s="229"/>
    </row>
    <row r="1317" spans="20:20" x14ac:dyDescent="0.2">
      <c r="T1317" s="229"/>
    </row>
    <row r="1318" spans="20:20" x14ac:dyDescent="0.2">
      <c r="T1318" s="229"/>
    </row>
    <row r="1319" spans="20:20" x14ac:dyDescent="0.2">
      <c r="T1319" s="229"/>
    </row>
    <row r="1320" spans="20:20" x14ac:dyDescent="0.2">
      <c r="T1320" s="229"/>
    </row>
    <row r="1321" spans="20:20" x14ac:dyDescent="0.2">
      <c r="T1321" s="229"/>
    </row>
    <row r="1322" spans="20:20" x14ac:dyDescent="0.2">
      <c r="T1322" s="229"/>
    </row>
    <row r="1323" spans="20:20" x14ac:dyDescent="0.2">
      <c r="T1323" s="229"/>
    </row>
    <row r="1324" spans="20:20" x14ac:dyDescent="0.2">
      <c r="T1324" s="229"/>
    </row>
    <row r="1325" spans="20:20" x14ac:dyDescent="0.2">
      <c r="T1325" s="229"/>
    </row>
    <row r="1326" spans="20:20" x14ac:dyDescent="0.2">
      <c r="T1326" s="229"/>
    </row>
    <row r="1327" spans="20:20" x14ac:dyDescent="0.2">
      <c r="T1327" s="229"/>
    </row>
    <row r="1328" spans="20:20" x14ac:dyDescent="0.2">
      <c r="T1328" s="229"/>
    </row>
    <row r="1329" spans="20:20" x14ac:dyDescent="0.2">
      <c r="T1329" s="229"/>
    </row>
    <row r="1330" spans="20:20" x14ac:dyDescent="0.2">
      <c r="T1330" s="229"/>
    </row>
    <row r="1331" spans="20:20" x14ac:dyDescent="0.2">
      <c r="T1331" s="229"/>
    </row>
    <row r="1332" spans="20:20" x14ac:dyDescent="0.2">
      <c r="T1332" s="229"/>
    </row>
    <row r="1333" spans="20:20" x14ac:dyDescent="0.2">
      <c r="T1333" s="229"/>
    </row>
    <row r="1334" spans="20:20" x14ac:dyDescent="0.2">
      <c r="T1334" s="229"/>
    </row>
    <row r="1335" spans="20:20" x14ac:dyDescent="0.2">
      <c r="T1335" s="229"/>
    </row>
    <row r="1336" spans="20:20" x14ac:dyDescent="0.2">
      <c r="T1336" s="229"/>
    </row>
    <row r="1337" spans="20:20" x14ac:dyDescent="0.2">
      <c r="T1337" s="229"/>
    </row>
    <row r="1338" spans="20:20" x14ac:dyDescent="0.2">
      <c r="T1338" s="229"/>
    </row>
    <row r="1339" spans="20:20" x14ac:dyDescent="0.2">
      <c r="T1339" s="229"/>
    </row>
    <row r="1340" spans="20:20" x14ac:dyDescent="0.2">
      <c r="T1340" s="229"/>
    </row>
    <row r="1341" spans="20:20" x14ac:dyDescent="0.2">
      <c r="T1341" s="229"/>
    </row>
    <row r="1342" spans="20:20" x14ac:dyDescent="0.2">
      <c r="T1342" s="229"/>
    </row>
    <row r="1343" spans="20:20" x14ac:dyDescent="0.2">
      <c r="T1343" s="229"/>
    </row>
    <row r="1344" spans="20:20" x14ac:dyDescent="0.2">
      <c r="T1344" s="229"/>
    </row>
    <row r="1345" spans="20:20" x14ac:dyDescent="0.2">
      <c r="T1345" s="229"/>
    </row>
    <row r="1346" spans="20:20" x14ac:dyDescent="0.2">
      <c r="T1346" s="229"/>
    </row>
    <row r="1347" spans="20:20" x14ac:dyDescent="0.2">
      <c r="T1347" s="229"/>
    </row>
    <row r="1348" spans="20:20" x14ac:dyDescent="0.2">
      <c r="T1348" s="229"/>
    </row>
    <row r="1349" spans="20:20" x14ac:dyDescent="0.2">
      <c r="T1349" s="229"/>
    </row>
    <row r="1350" spans="20:20" x14ac:dyDescent="0.2">
      <c r="T1350" s="229"/>
    </row>
    <row r="1351" spans="20:20" x14ac:dyDescent="0.2">
      <c r="T1351" s="229"/>
    </row>
    <row r="1352" spans="20:20" x14ac:dyDescent="0.2">
      <c r="T1352" s="229"/>
    </row>
    <row r="1353" spans="20:20" x14ac:dyDescent="0.2">
      <c r="T1353" s="229"/>
    </row>
    <row r="1354" spans="20:20" x14ac:dyDescent="0.2">
      <c r="T1354" s="229"/>
    </row>
    <row r="1355" spans="20:20" x14ac:dyDescent="0.2">
      <c r="T1355" s="229"/>
    </row>
    <row r="1356" spans="20:20" x14ac:dyDescent="0.2">
      <c r="T1356" s="229"/>
    </row>
    <row r="1357" spans="20:20" x14ac:dyDescent="0.2">
      <c r="T1357" s="229"/>
    </row>
    <row r="1358" spans="20:20" x14ac:dyDescent="0.2">
      <c r="T1358" s="229"/>
    </row>
    <row r="1359" spans="20:20" x14ac:dyDescent="0.2">
      <c r="T1359" s="229"/>
    </row>
    <row r="1360" spans="20:20" x14ac:dyDescent="0.2">
      <c r="T1360" s="229"/>
    </row>
    <row r="1361" spans="20:20" x14ac:dyDescent="0.2">
      <c r="T1361" s="229"/>
    </row>
    <row r="1362" spans="20:20" x14ac:dyDescent="0.2">
      <c r="T1362" s="229"/>
    </row>
    <row r="1363" spans="20:20" x14ac:dyDescent="0.2">
      <c r="T1363" s="229"/>
    </row>
    <row r="1364" spans="20:20" x14ac:dyDescent="0.2">
      <c r="T1364" s="229"/>
    </row>
    <row r="1365" spans="20:20" x14ac:dyDescent="0.2">
      <c r="T1365" s="229"/>
    </row>
    <row r="1366" spans="20:20" x14ac:dyDescent="0.2">
      <c r="T1366" s="229"/>
    </row>
    <row r="1367" spans="20:20" x14ac:dyDescent="0.2">
      <c r="T1367" s="229"/>
    </row>
    <row r="1368" spans="20:20" x14ac:dyDescent="0.2">
      <c r="T1368" s="229"/>
    </row>
    <row r="1369" spans="20:20" x14ac:dyDescent="0.2">
      <c r="T1369" s="229"/>
    </row>
    <row r="1370" spans="20:20" x14ac:dyDescent="0.2">
      <c r="T1370" s="229"/>
    </row>
    <row r="1371" spans="20:20" x14ac:dyDescent="0.2">
      <c r="T1371" s="229"/>
    </row>
    <row r="1372" spans="20:20" x14ac:dyDescent="0.2">
      <c r="T1372" s="229"/>
    </row>
    <row r="1373" spans="20:20" x14ac:dyDescent="0.2">
      <c r="T1373" s="229"/>
    </row>
    <row r="1374" spans="20:20" x14ac:dyDescent="0.2">
      <c r="T1374" s="229"/>
    </row>
    <row r="1375" spans="20:20" x14ac:dyDescent="0.2">
      <c r="T1375" s="229"/>
    </row>
    <row r="1376" spans="20:20" x14ac:dyDescent="0.2">
      <c r="T1376" s="229"/>
    </row>
    <row r="1377" spans="20:20" x14ac:dyDescent="0.2">
      <c r="T1377" s="229"/>
    </row>
    <row r="1378" spans="20:20" x14ac:dyDescent="0.2">
      <c r="T1378" s="229"/>
    </row>
    <row r="1379" spans="20:20" x14ac:dyDescent="0.2">
      <c r="T1379" s="229"/>
    </row>
    <row r="1380" spans="20:20" x14ac:dyDescent="0.2">
      <c r="T1380" s="229"/>
    </row>
    <row r="1381" spans="20:20" x14ac:dyDescent="0.2">
      <c r="T1381" s="229"/>
    </row>
    <row r="1382" spans="20:20" x14ac:dyDescent="0.2">
      <c r="T1382" s="229"/>
    </row>
    <row r="1383" spans="20:20" x14ac:dyDescent="0.2">
      <c r="T1383" s="229"/>
    </row>
    <row r="1384" spans="20:20" x14ac:dyDescent="0.2">
      <c r="T1384" s="229"/>
    </row>
    <row r="1385" spans="20:20" x14ac:dyDescent="0.2">
      <c r="T1385" s="229"/>
    </row>
    <row r="1386" spans="20:20" x14ac:dyDescent="0.2">
      <c r="T1386" s="229"/>
    </row>
    <row r="1387" spans="20:20" x14ac:dyDescent="0.2">
      <c r="T1387" s="229"/>
    </row>
    <row r="1388" spans="20:20" x14ac:dyDescent="0.2">
      <c r="T1388" s="229"/>
    </row>
    <row r="1389" spans="20:20" x14ac:dyDescent="0.2">
      <c r="T1389" s="229"/>
    </row>
    <row r="1390" spans="20:20" x14ac:dyDescent="0.2">
      <c r="T1390" s="229"/>
    </row>
    <row r="1391" spans="20:20" x14ac:dyDescent="0.2">
      <c r="T1391" s="229"/>
    </row>
    <row r="1392" spans="20:20" x14ac:dyDescent="0.2">
      <c r="T1392" s="229"/>
    </row>
    <row r="1393" spans="20:20" x14ac:dyDescent="0.2">
      <c r="T1393" s="229"/>
    </row>
    <row r="1394" spans="20:20" x14ac:dyDescent="0.2">
      <c r="T1394" s="229"/>
    </row>
    <row r="1395" spans="20:20" x14ac:dyDescent="0.2">
      <c r="T1395" s="229"/>
    </row>
    <row r="1396" spans="20:20" x14ac:dyDescent="0.2">
      <c r="T1396" s="229"/>
    </row>
    <row r="1397" spans="20:20" x14ac:dyDescent="0.2">
      <c r="T1397" s="229"/>
    </row>
    <row r="1398" spans="20:20" x14ac:dyDescent="0.2">
      <c r="T1398" s="229"/>
    </row>
    <row r="1399" spans="20:20" x14ac:dyDescent="0.2">
      <c r="T1399" s="229"/>
    </row>
    <row r="1400" spans="20:20" x14ac:dyDescent="0.2">
      <c r="T1400" s="229"/>
    </row>
    <row r="1401" spans="20:20" x14ac:dyDescent="0.2">
      <c r="T1401" s="229"/>
    </row>
    <row r="1402" spans="20:20" x14ac:dyDescent="0.2">
      <c r="T1402" s="229"/>
    </row>
    <row r="1403" spans="20:20" x14ac:dyDescent="0.2">
      <c r="T1403" s="229"/>
    </row>
    <row r="1404" spans="20:20" x14ac:dyDescent="0.2">
      <c r="T1404" s="229"/>
    </row>
    <row r="1405" spans="20:20" x14ac:dyDescent="0.2">
      <c r="T1405" s="229"/>
    </row>
    <row r="1406" spans="20:20" x14ac:dyDescent="0.2">
      <c r="T1406" s="229"/>
    </row>
    <row r="1407" spans="20:20" x14ac:dyDescent="0.2">
      <c r="T1407" s="229"/>
    </row>
    <row r="1408" spans="20:20" x14ac:dyDescent="0.2">
      <c r="T1408" s="229"/>
    </row>
    <row r="1409" spans="20:20" x14ac:dyDescent="0.2">
      <c r="T1409" s="229"/>
    </row>
    <row r="1410" spans="20:20" x14ac:dyDescent="0.2">
      <c r="T1410" s="229"/>
    </row>
    <row r="1411" spans="20:20" x14ac:dyDescent="0.2">
      <c r="T1411" s="229"/>
    </row>
    <row r="1412" spans="20:20" x14ac:dyDescent="0.2">
      <c r="T1412" s="229"/>
    </row>
    <row r="1413" spans="20:20" x14ac:dyDescent="0.2">
      <c r="T1413" s="229"/>
    </row>
    <row r="1414" spans="20:20" x14ac:dyDescent="0.2">
      <c r="T1414" s="229"/>
    </row>
    <row r="1415" spans="20:20" x14ac:dyDescent="0.2">
      <c r="T1415" s="229"/>
    </row>
    <row r="1416" spans="20:20" x14ac:dyDescent="0.2">
      <c r="T1416" s="229"/>
    </row>
    <row r="1417" spans="20:20" x14ac:dyDescent="0.2">
      <c r="T1417" s="229"/>
    </row>
    <row r="1418" spans="20:20" x14ac:dyDescent="0.2">
      <c r="T1418" s="229"/>
    </row>
    <row r="1419" spans="20:20" x14ac:dyDescent="0.2">
      <c r="T1419" s="229"/>
    </row>
    <row r="1420" spans="20:20" x14ac:dyDescent="0.2">
      <c r="T1420" s="229"/>
    </row>
    <row r="1421" spans="20:20" x14ac:dyDescent="0.2">
      <c r="T1421" s="229"/>
    </row>
    <row r="1422" spans="20:20" x14ac:dyDescent="0.2">
      <c r="T1422" s="229"/>
    </row>
    <row r="1423" spans="20:20" x14ac:dyDescent="0.2">
      <c r="T1423" s="229"/>
    </row>
    <row r="1424" spans="20:20" x14ac:dyDescent="0.2">
      <c r="T1424" s="229"/>
    </row>
    <row r="1425" spans="20:20" x14ac:dyDescent="0.2">
      <c r="T1425" s="229"/>
    </row>
    <row r="1426" spans="20:20" x14ac:dyDescent="0.2">
      <c r="T1426" s="229"/>
    </row>
    <row r="1427" spans="20:20" x14ac:dyDescent="0.2">
      <c r="T1427" s="229"/>
    </row>
    <row r="1428" spans="20:20" x14ac:dyDescent="0.2">
      <c r="T1428" s="229"/>
    </row>
    <row r="1429" spans="20:20" x14ac:dyDescent="0.2">
      <c r="T1429" s="229"/>
    </row>
    <row r="1430" spans="20:20" x14ac:dyDescent="0.2">
      <c r="T1430" s="229"/>
    </row>
    <row r="1431" spans="20:20" x14ac:dyDescent="0.2">
      <c r="T1431" s="229"/>
    </row>
    <row r="1432" spans="20:20" x14ac:dyDescent="0.2">
      <c r="T1432" s="229"/>
    </row>
    <row r="1433" spans="20:20" x14ac:dyDescent="0.2">
      <c r="T1433" s="229"/>
    </row>
    <row r="1434" spans="20:20" x14ac:dyDescent="0.2">
      <c r="T1434" s="229"/>
    </row>
    <row r="1435" spans="20:20" x14ac:dyDescent="0.2">
      <c r="T1435" s="229"/>
    </row>
    <row r="1436" spans="20:20" x14ac:dyDescent="0.2">
      <c r="T1436" s="229"/>
    </row>
    <row r="1437" spans="20:20" x14ac:dyDescent="0.2">
      <c r="T1437" s="229"/>
    </row>
    <row r="1438" spans="20:20" x14ac:dyDescent="0.2">
      <c r="T1438" s="229"/>
    </row>
    <row r="1439" spans="20:20" x14ac:dyDescent="0.2">
      <c r="T1439" s="229"/>
    </row>
    <row r="1440" spans="20:20" x14ac:dyDescent="0.2">
      <c r="T1440" s="229"/>
    </row>
    <row r="1441" spans="20:20" x14ac:dyDescent="0.2">
      <c r="T1441" s="229"/>
    </row>
    <row r="1442" spans="20:20" x14ac:dyDescent="0.2">
      <c r="T1442" s="229"/>
    </row>
    <row r="1443" spans="20:20" x14ac:dyDescent="0.2">
      <c r="T1443" s="229"/>
    </row>
    <row r="1444" spans="20:20" x14ac:dyDescent="0.2">
      <c r="T1444" s="229"/>
    </row>
    <row r="1445" spans="20:20" x14ac:dyDescent="0.2">
      <c r="T1445" s="229"/>
    </row>
    <row r="1446" spans="20:20" x14ac:dyDescent="0.2">
      <c r="T1446" s="229"/>
    </row>
    <row r="1447" spans="20:20" x14ac:dyDescent="0.2">
      <c r="T1447" s="229"/>
    </row>
    <row r="1448" spans="20:20" x14ac:dyDescent="0.2">
      <c r="T1448" s="229"/>
    </row>
    <row r="1449" spans="20:20" x14ac:dyDescent="0.2">
      <c r="T1449" s="229"/>
    </row>
    <row r="1450" spans="20:20" x14ac:dyDescent="0.2">
      <c r="T1450" s="229"/>
    </row>
    <row r="1451" spans="20:20" x14ac:dyDescent="0.2">
      <c r="T1451" s="229"/>
    </row>
    <row r="1452" spans="20:20" x14ac:dyDescent="0.2">
      <c r="T1452" s="229"/>
    </row>
    <row r="1453" spans="20:20" x14ac:dyDescent="0.2">
      <c r="T1453" s="229"/>
    </row>
    <row r="1454" spans="20:20" x14ac:dyDescent="0.2">
      <c r="T1454" s="229"/>
    </row>
    <row r="1455" spans="20:20" x14ac:dyDescent="0.2">
      <c r="T1455" s="229"/>
    </row>
    <row r="1456" spans="20:20" x14ac:dyDescent="0.2">
      <c r="T1456" s="229"/>
    </row>
    <row r="1457" spans="20:20" x14ac:dyDescent="0.2">
      <c r="T1457" s="229"/>
    </row>
    <row r="1458" spans="20:20" x14ac:dyDescent="0.2">
      <c r="T1458" s="229"/>
    </row>
    <row r="1459" spans="20:20" x14ac:dyDescent="0.2">
      <c r="T1459" s="229"/>
    </row>
    <row r="1460" spans="20:20" x14ac:dyDescent="0.2">
      <c r="T1460" s="229"/>
    </row>
    <row r="1461" spans="20:20" x14ac:dyDescent="0.2">
      <c r="T1461" s="229"/>
    </row>
    <row r="1462" spans="20:20" x14ac:dyDescent="0.2">
      <c r="T1462" s="229"/>
    </row>
    <row r="1463" spans="20:20" x14ac:dyDescent="0.2">
      <c r="T1463" s="229"/>
    </row>
    <row r="1464" spans="20:20" x14ac:dyDescent="0.2">
      <c r="T1464" s="229"/>
    </row>
    <row r="1465" spans="20:20" x14ac:dyDescent="0.2">
      <c r="T1465" s="229"/>
    </row>
    <row r="1466" spans="20:20" x14ac:dyDescent="0.2">
      <c r="T1466" s="229"/>
    </row>
    <row r="1467" spans="20:20" x14ac:dyDescent="0.2">
      <c r="T1467" s="229"/>
    </row>
    <row r="1468" spans="20:20" x14ac:dyDescent="0.2">
      <c r="T1468" s="229"/>
    </row>
    <row r="1469" spans="20:20" x14ac:dyDescent="0.2">
      <c r="T1469" s="229"/>
    </row>
    <row r="1470" spans="20:20" x14ac:dyDescent="0.2">
      <c r="T1470" s="229"/>
    </row>
    <row r="1471" spans="20:20" x14ac:dyDescent="0.2">
      <c r="T1471" s="229"/>
    </row>
    <row r="1472" spans="20:20" x14ac:dyDescent="0.2">
      <c r="T1472" s="229"/>
    </row>
    <row r="1473" spans="20:20" x14ac:dyDescent="0.2">
      <c r="T1473" s="229"/>
    </row>
    <row r="1474" spans="20:20" x14ac:dyDescent="0.2">
      <c r="T1474" s="229"/>
    </row>
    <row r="1475" spans="20:20" x14ac:dyDescent="0.2">
      <c r="T1475" s="229"/>
    </row>
    <row r="1476" spans="20:20" x14ac:dyDescent="0.2">
      <c r="T1476" s="229"/>
    </row>
    <row r="1477" spans="20:20" x14ac:dyDescent="0.2">
      <c r="T1477" s="229"/>
    </row>
    <row r="1478" spans="20:20" x14ac:dyDescent="0.2">
      <c r="T1478" s="229"/>
    </row>
    <row r="1479" spans="20:20" x14ac:dyDescent="0.2">
      <c r="T1479" s="229"/>
    </row>
    <row r="1480" spans="20:20" x14ac:dyDescent="0.2">
      <c r="T1480" s="229"/>
    </row>
    <row r="1481" spans="20:20" x14ac:dyDescent="0.2">
      <c r="T1481" s="229"/>
    </row>
    <row r="1482" spans="20:20" x14ac:dyDescent="0.2">
      <c r="T1482" s="229"/>
    </row>
    <row r="1483" spans="20:20" x14ac:dyDescent="0.2">
      <c r="T1483" s="229"/>
    </row>
    <row r="1484" spans="20:20" x14ac:dyDescent="0.2">
      <c r="T1484" s="229"/>
    </row>
    <row r="1485" spans="20:20" x14ac:dyDescent="0.2">
      <c r="T1485" s="229"/>
    </row>
    <row r="1486" spans="20:20" x14ac:dyDescent="0.2">
      <c r="T1486" s="229"/>
    </row>
    <row r="1487" spans="20:20" x14ac:dyDescent="0.2">
      <c r="T1487" s="229"/>
    </row>
    <row r="1488" spans="20:20" x14ac:dyDescent="0.2">
      <c r="T1488" s="229"/>
    </row>
    <row r="1489" spans="20:20" x14ac:dyDescent="0.2">
      <c r="T1489" s="229"/>
    </row>
    <row r="1490" spans="20:20" x14ac:dyDescent="0.2">
      <c r="T1490" s="229"/>
    </row>
    <row r="1491" spans="20:20" x14ac:dyDescent="0.2">
      <c r="T1491" s="229"/>
    </row>
    <row r="1492" spans="20:20" x14ac:dyDescent="0.2">
      <c r="T1492" s="229"/>
    </row>
    <row r="1493" spans="20:20" x14ac:dyDescent="0.2">
      <c r="T1493" s="229"/>
    </row>
    <row r="1494" spans="20:20" x14ac:dyDescent="0.2">
      <c r="T1494" s="229"/>
    </row>
    <row r="1495" spans="20:20" x14ac:dyDescent="0.2">
      <c r="T1495" s="229"/>
    </row>
    <row r="1496" spans="20:20" x14ac:dyDescent="0.2">
      <c r="T1496" s="229"/>
    </row>
    <row r="1497" spans="20:20" x14ac:dyDescent="0.2">
      <c r="T1497" s="229"/>
    </row>
    <row r="1498" spans="20:20" x14ac:dyDescent="0.2">
      <c r="T1498" s="229"/>
    </row>
    <row r="1499" spans="20:20" x14ac:dyDescent="0.2">
      <c r="T1499" s="229"/>
    </row>
    <row r="1500" spans="20:20" x14ac:dyDescent="0.2">
      <c r="T1500" s="229"/>
    </row>
    <row r="1501" spans="20:20" x14ac:dyDescent="0.2">
      <c r="T1501" s="229"/>
    </row>
    <row r="1502" spans="20:20" x14ac:dyDescent="0.2">
      <c r="T1502" s="229"/>
    </row>
    <row r="1503" spans="20:20" x14ac:dyDescent="0.2">
      <c r="T1503" s="229"/>
    </row>
    <row r="1504" spans="20:20" x14ac:dyDescent="0.2">
      <c r="T1504" s="229"/>
    </row>
    <row r="1505" spans="20:20" x14ac:dyDescent="0.2">
      <c r="T1505" s="229"/>
    </row>
    <row r="1506" spans="20:20" x14ac:dyDescent="0.2">
      <c r="T1506" s="229"/>
    </row>
    <row r="1507" spans="20:20" x14ac:dyDescent="0.2">
      <c r="T1507" s="229"/>
    </row>
    <row r="1508" spans="20:20" x14ac:dyDescent="0.2">
      <c r="T1508" s="229"/>
    </row>
    <row r="1509" spans="20:20" x14ac:dyDescent="0.2">
      <c r="T1509" s="229"/>
    </row>
    <row r="1510" spans="20:20" x14ac:dyDescent="0.2">
      <c r="T1510" s="229"/>
    </row>
    <row r="1511" spans="20:20" x14ac:dyDescent="0.2">
      <c r="T1511" s="229"/>
    </row>
    <row r="1512" spans="20:20" x14ac:dyDescent="0.2">
      <c r="T1512" s="229"/>
    </row>
    <row r="1513" spans="20:20" x14ac:dyDescent="0.2">
      <c r="T1513" s="229"/>
    </row>
    <row r="1514" spans="20:20" x14ac:dyDescent="0.2">
      <c r="T1514" s="229"/>
    </row>
    <row r="1515" spans="20:20" x14ac:dyDescent="0.2">
      <c r="T1515" s="229"/>
    </row>
    <row r="1516" spans="20:20" x14ac:dyDescent="0.2">
      <c r="T1516" s="229"/>
    </row>
    <row r="1517" spans="20:20" x14ac:dyDescent="0.2">
      <c r="T1517" s="229"/>
    </row>
    <row r="1518" spans="20:20" x14ac:dyDescent="0.2">
      <c r="T1518" s="229"/>
    </row>
    <row r="1519" spans="20:20" x14ac:dyDescent="0.2">
      <c r="T1519" s="229"/>
    </row>
    <row r="1520" spans="20:20" x14ac:dyDescent="0.2">
      <c r="T1520" s="229"/>
    </row>
    <row r="1521" spans="20:20" x14ac:dyDescent="0.2">
      <c r="T1521" s="229"/>
    </row>
    <row r="1522" spans="20:20" x14ac:dyDescent="0.2">
      <c r="T1522" s="229"/>
    </row>
    <row r="1523" spans="20:20" x14ac:dyDescent="0.2">
      <c r="T1523" s="229"/>
    </row>
    <row r="1524" spans="20:20" x14ac:dyDescent="0.2">
      <c r="T1524" s="229"/>
    </row>
    <row r="1525" spans="20:20" x14ac:dyDescent="0.2">
      <c r="T1525" s="229"/>
    </row>
    <row r="1526" spans="20:20" x14ac:dyDescent="0.2">
      <c r="T1526" s="229"/>
    </row>
    <row r="1527" spans="20:20" x14ac:dyDescent="0.2">
      <c r="T1527" s="229"/>
    </row>
    <row r="1528" spans="20:20" x14ac:dyDescent="0.2">
      <c r="T1528" s="229"/>
    </row>
    <row r="1529" spans="20:20" x14ac:dyDescent="0.2">
      <c r="T1529" s="229"/>
    </row>
    <row r="1530" spans="20:20" x14ac:dyDescent="0.2">
      <c r="T1530" s="229"/>
    </row>
    <row r="1531" spans="20:20" x14ac:dyDescent="0.2">
      <c r="T1531" s="229"/>
    </row>
    <row r="1532" spans="20:20" x14ac:dyDescent="0.2">
      <c r="T1532" s="229"/>
    </row>
    <row r="1533" spans="20:20" x14ac:dyDescent="0.2">
      <c r="T1533" s="229"/>
    </row>
    <row r="1534" spans="20:20" x14ac:dyDescent="0.2">
      <c r="T1534" s="229"/>
    </row>
    <row r="1535" spans="20:20" x14ac:dyDescent="0.2">
      <c r="T1535" s="229"/>
    </row>
    <row r="1536" spans="20:20" x14ac:dyDescent="0.2">
      <c r="T1536" s="229"/>
    </row>
    <row r="1537" spans="20:20" x14ac:dyDescent="0.2">
      <c r="T1537" s="229"/>
    </row>
    <row r="1538" spans="20:20" x14ac:dyDescent="0.2">
      <c r="T1538" s="229"/>
    </row>
    <row r="1539" spans="20:20" x14ac:dyDescent="0.2">
      <c r="T1539" s="229"/>
    </row>
    <row r="1540" spans="20:20" x14ac:dyDescent="0.2">
      <c r="T1540" s="229"/>
    </row>
    <row r="1541" spans="20:20" x14ac:dyDescent="0.2">
      <c r="T1541" s="229"/>
    </row>
    <row r="1542" spans="20:20" x14ac:dyDescent="0.2">
      <c r="T1542" s="229"/>
    </row>
    <row r="1543" spans="20:20" x14ac:dyDescent="0.2">
      <c r="T1543" s="229"/>
    </row>
    <row r="1544" spans="20:20" x14ac:dyDescent="0.2">
      <c r="T1544" s="229"/>
    </row>
    <row r="1545" spans="20:20" x14ac:dyDescent="0.2">
      <c r="T1545" s="229"/>
    </row>
    <row r="1546" spans="20:20" x14ac:dyDescent="0.2">
      <c r="T1546" s="229"/>
    </row>
    <row r="1547" spans="20:20" x14ac:dyDescent="0.2">
      <c r="T1547" s="229"/>
    </row>
    <row r="1548" spans="20:20" x14ac:dyDescent="0.2">
      <c r="T1548" s="229"/>
    </row>
    <row r="1549" spans="20:20" x14ac:dyDescent="0.2">
      <c r="T1549" s="229"/>
    </row>
    <row r="1550" spans="20:20" x14ac:dyDescent="0.2">
      <c r="T1550" s="229"/>
    </row>
    <row r="1551" spans="20:20" x14ac:dyDescent="0.2">
      <c r="T1551" s="229"/>
    </row>
    <row r="1552" spans="20:20" x14ac:dyDescent="0.2">
      <c r="T1552" s="229"/>
    </row>
    <row r="1553" spans="20:20" x14ac:dyDescent="0.2">
      <c r="T1553" s="229"/>
    </row>
    <row r="1554" spans="20:20" x14ac:dyDescent="0.2">
      <c r="T1554" s="229"/>
    </row>
    <row r="1555" spans="20:20" x14ac:dyDescent="0.2">
      <c r="T1555" s="229"/>
    </row>
    <row r="1556" spans="20:20" x14ac:dyDescent="0.2">
      <c r="T1556" s="229"/>
    </row>
    <row r="1557" spans="20:20" x14ac:dyDescent="0.2">
      <c r="T1557" s="229"/>
    </row>
    <row r="1558" spans="20:20" x14ac:dyDescent="0.2">
      <c r="T1558" s="229"/>
    </row>
    <row r="1559" spans="20:20" x14ac:dyDescent="0.2">
      <c r="T1559" s="229"/>
    </row>
    <row r="1560" spans="20:20" x14ac:dyDescent="0.2">
      <c r="T1560" s="229"/>
    </row>
    <row r="1561" spans="20:20" x14ac:dyDescent="0.2">
      <c r="T1561" s="229"/>
    </row>
    <row r="1562" spans="20:20" x14ac:dyDescent="0.2">
      <c r="T1562" s="229"/>
    </row>
    <row r="1563" spans="20:20" x14ac:dyDescent="0.2">
      <c r="T1563" s="229"/>
    </row>
    <row r="1564" spans="20:20" x14ac:dyDescent="0.2">
      <c r="T1564" s="229"/>
    </row>
    <row r="1565" spans="20:20" x14ac:dyDescent="0.2">
      <c r="T1565" s="229"/>
    </row>
    <row r="1566" spans="20:20" x14ac:dyDescent="0.2">
      <c r="T1566" s="229"/>
    </row>
    <row r="1567" spans="20:20" x14ac:dyDescent="0.2">
      <c r="T1567" s="229"/>
    </row>
    <row r="1568" spans="20:20" x14ac:dyDescent="0.2">
      <c r="T1568" s="229"/>
    </row>
    <row r="1569" spans="20:20" x14ac:dyDescent="0.2">
      <c r="T1569" s="229"/>
    </row>
    <row r="1570" spans="20:20" x14ac:dyDescent="0.2">
      <c r="T1570" s="229"/>
    </row>
    <row r="1571" spans="20:20" x14ac:dyDescent="0.2">
      <c r="T1571" s="229"/>
    </row>
    <row r="1572" spans="20:20" x14ac:dyDescent="0.2">
      <c r="T1572" s="229"/>
    </row>
    <row r="1573" spans="20:20" x14ac:dyDescent="0.2">
      <c r="T1573" s="229"/>
    </row>
    <row r="1574" spans="20:20" x14ac:dyDescent="0.2">
      <c r="T1574" s="229"/>
    </row>
    <row r="1575" spans="20:20" x14ac:dyDescent="0.2">
      <c r="T1575" s="229"/>
    </row>
    <row r="1576" spans="20:20" x14ac:dyDescent="0.2">
      <c r="T1576" s="229"/>
    </row>
    <row r="1577" spans="20:20" x14ac:dyDescent="0.2">
      <c r="T1577" s="229"/>
    </row>
    <row r="1578" spans="20:20" x14ac:dyDescent="0.2">
      <c r="T1578" s="229"/>
    </row>
    <row r="1579" spans="20:20" x14ac:dyDescent="0.2">
      <c r="T1579" s="229"/>
    </row>
    <row r="1580" spans="20:20" x14ac:dyDescent="0.2">
      <c r="T1580" s="229"/>
    </row>
    <row r="1581" spans="20:20" x14ac:dyDescent="0.2">
      <c r="T1581" s="229"/>
    </row>
    <row r="1582" spans="20:20" x14ac:dyDescent="0.2">
      <c r="T1582" s="229"/>
    </row>
    <row r="1583" spans="20:20" x14ac:dyDescent="0.2">
      <c r="T1583" s="229"/>
    </row>
    <row r="1584" spans="20:20" x14ac:dyDescent="0.2">
      <c r="T1584" s="229"/>
    </row>
    <row r="1585" spans="20:20" x14ac:dyDescent="0.2">
      <c r="T1585" s="229"/>
    </row>
    <row r="1586" spans="20:20" x14ac:dyDescent="0.2">
      <c r="T1586" s="229"/>
    </row>
    <row r="1587" spans="20:20" x14ac:dyDescent="0.2">
      <c r="T1587" s="229"/>
    </row>
    <row r="1588" spans="20:20" x14ac:dyDescent="0.2">
      <c r="T1588" s="229"/>
    </row>
    <row r="1589" spans="20:20" x14ac:dyDescent="0.2">
      <c r="T1589" s="229"/>
    </row>
    <row r="1590" spans="20:20" x14ac:dyDescent="0.2">
      <c r="T1590" s="229"/>
    </row>
    <row r="1591" spans="20:20" x14ac:dyDescent="0.2">
      <c r="T1591" s="229"/>
    </row>
    <row r="1592" spans="20:20" x14ac:dyDescent="0.2">
      <c r="T1592" s="229"/>
    </row>
    <row r="1593" spans="20:20" x14ac:dyDescent="0.2">
      <c r="T1593" s="229"/>
    </row>
    <row r="1594" spans="20:20" x14ac:dyDescent="0.2">
      <c r="T1594" s="229"/>
    </row>
    <row r="1595" spans="20:20" x14ac:dyDescent="0.2">
      <c r="T1595" s="229"/>
    </row>
    <row r="1596" spans="20:20" x14ac:dyDescent="0.2">
      <c r="T1596" s="229"/>
    </row>
    <row r="1597" spans="20:20" x14ac:dyDescent="0.2">
      <c r="T1597" s="229"/>
    </row>
    <row r="1598" spans="20:20" x14ac:dyDescent="0.2">
      <c r="T1598" s="229"/>
    </row>
    <row r="1599" spans="20:20" x14ac:dyDescent="0.2">
      <c r="T1599" s="229"/>
    </row>
    <row r="1600" spans="20:20" x14ac:dyDescent="0.2">
      <c r="T1600" s="229"/>
    </row>
    <row r="1601" spans="20:20" x14ac:dyDescent="0.2">
      <c r="T1601" s="229"/>
    </row>
    <row r="1602" spans="20:20" x14ac:dyDescent="0.2">
      <c r="T1602" s="229"/>
    </row>
    <row r="1603" spans="20:20" x14ac:dyDescent="0.2">
      <c r="T1603" s="229"/>
    </row>
    <row r="1604" spans="20:20" x14ac:dyDescent="0.2">
      <c r="T1604" s="229"/>
    </row>
    <row r="1605" spans="20:20" x14ac:dyDescent="0.2">
      <c r="T1605" s="229"/>
    </row>
    <row r="1606" spans="20:20" x14ac:dyDescent="0.2">
      <c r="T1606" s="229"/>
    </row>
    <row r="1607" spans="20:20" x14ac:dyDescent="0.2">
      <c r="T1607" s="229"/>
    </row>
    <row r="1608" spans="20:20" x14ac:dyDescent="0.2">
      <c r="T1608" s="229"/>
    </row>
    <row r="1609" spans="20:20" x14ac:dyDescent="0.2">
      <c r="T1609" s="229"/>
    </row>
    <row r="1610" spans="20:20" x14ac:dyDescent="0.2">
      <c r="T1610" s="229"/>
    </row>
    <row r="1611" spans="20:20" x14ac:dyDescent="0.2">
      <c r="T1611" s="229"/>
    </row>
    <row r="1612" spans="20:20" x14ac:dyDescent="0.2">
      <c r="T1612" s="229"/>
    </row>
    <row r="1613" spans="20:20" x14ac:dyDescent="0.2">
      <c r="T1613" s="229"/>
    </row>
    <row r="1614" spans="20:20" x14ac:dyDescent="0.2">
      <c r="T1614" s="229"/>
    </row>
    <row r="1615" spans="20:20" x14ac:dyDescent="0.2">
      <c r="T1615" s="229"/>
    </row>
    <row r="1616" spans="20:20" x14ac:dyDescent="0.2">
      <c r="T1616" s="229"/>
    </row>
    <row r="1617" spans="20:20" x14ac:dyDescent="0.2">
      <c r="T1617" s="229"/>
    </row>
    <row r="1618" spans="20:20" x14ac:dyDescent="0.2">
      <c r="T1618" s="229"/>
    </row>
    <row r="1619" spans="20:20" x14ac:dyDescent="0.2">
      <c r="T1619" s="229"/>
    </row>
    <row r="1620" spans="20:20" x14ac:dyDescent="0.2">
      <c r="T1620" s="229"/>
    </row>
    <row r="1621" spans="20:20" x14ac:dyDescent="0.2">
      <c r="T1621" s="229"/>
    </row>
    <row r="1622" spans="20:20" x14ac:dyDescent="0.2">
      <c r="T1622" s="229"/>
    </row>
    <row r="1623" spans="20:20" x14ac:dyDescent="0.2">
      <c r="T1623" s="229"/>
    </row>
    <row r="1624" spans="20:20" x14ac:dyDescent="0.2">
      <c r="T1624" s="229"/>
    </row>
    <row r="1625" spans="20:20" x14ac:dyDescent="0.2">
      <c r="T1625" s="229"/>
    </row>
    <row r="1626" spans="20:20" x14ac:dyDescent="0.2">
      <c r="T1626" s="229"/>
    </row>
    <row r="1627" spans="20:20" x14ac:dyDescent="0.2">
      <c r="T1627" s="229"/>
    </row>
    <row r="1628" spans="20:20" x14ac:dyDescent="0.2">
      <c r="T1628" s="229"/>
    </row>
    <row r="1629" spans="20:20" x14ac:dyDescent="0.2">
      <c r="T1629" s="229"/>
    </row>
    <row r="1630" spans="20:20" x14ac:dyDescent="0.2">
      <c r="T1630" s="229"/>
    </row>
    <row r="1631" spans="20:20" x14ac:dyDescent="0.2">
      <c r="T1631" s="229"/>
    </row>
    <row r="1632" spans="20:20" x14ac:dyDescent="0.2">
      <c r="T1632" s="229"/>
    </row>
    <row r="1633" spans="20:20" x14ac:dyDescent="0.2">
      <c r="T1633" s="229"/>
    </row>
    <row r="1634" spans="20:20" x14ac:dyDescent="0.2">
      <c r="T1634" s="229"/>
    </row>
    <row r="1635" spans="20:20" x14ac:dyDescent="0.2">
      <c r="T1635" s="229"/>
    </row>
    <row r="1636" spans="20:20" x14ac:dyDescent="0.2">
      <c r="T1636" s="229"/>
    </row>
    <row r="1637" spans="20:20" x14ac:dyDescent="0.2">
      <c r="T1637" s="229"/>
    </row>
    <row r="1638" spans="20:20" x14ac:dyDescent="0.2">
      <c r="T1638" s="229"/>
    </row>
    <row r="1639" spans="20:20" x14ac:dyDescent="0.2">
      <c r="T1639" s="229"/>
    </row>
    <row r="1640" spans="20:20" x14ac:dyDescent="0.2">
      <c r="T1640" s="229"/>
    </row>
    <row r="1641" spans="20:20" x14ac:dyDescent="0.2">
      <c r="T1641" s="229"/>
    </row>
    <row r="1642" spans="20:20" x14ac:dyDescent="0.2">
      <c r="T1642" s="229"/>
    </row>
    <row r="1643" spans="20:20" x14ac:dyDescent="0.2">
      <c r="T1643" s="229"/>
    </row>
    <row r="1644" spans="20:20" x14ac:dyDescent="0.2">
      <c r="T1644" s="229"/>
    </row>
    <row r="1645" spans="20:20" x14ac:dyDescent="0.2">
      <c r="T1645" s="229"/>
    </row>
    <row r="1646" spans="20:20" x14ac:dyDescent="0.2">
      <c r="T1646" s="229"/>
    </row>
    <row r="1647" spans="20:20" x14ac:dyDescent="0.2">
      <c r="T1647" s="229"/>
    </row>
    <row r="1648" spans="20:20" x14ac:dyDescent="0.2">
      <c r="T1648" s="229"/>
    </row>
    <row r="1649" spans="20:20" x14ac:dyDescent="0.2">
      <c r="T1649" s="229"/>
    </row>
    <row r="1650" spans="20:20" x14ac:dyDescent="0.2">
      <c r="T1650" s="229"/>
    </row>
    <row r="1651" spans="20:20" x14ac:dyDescent="0.2">
      <c r="T1651" s="229"/>
    </row>
    <row r="1652" spans="20:20" x14ac:dyDescent="0.2">
      <c r="T1652" s="229"/>
    </row>
    <row r="1653" spans="20:20" x14ac:dyDescent="0.2">
      <c r="T1653" s="229"/>
    </row>
    <row r="1654" spans="20:20" x14ac:dyDescent="0.2">
      <c r="T1654" s="229"/>
    </row>
    <row r="1655" spans="20:20" x14ac:dyDescent="0.2">
      <c r="T1655" s="229"/>
    </row>
    <row r="1656" spans="20:20" x14ac:dyDescent="0.2">
      <c r="T1656" s="229"/>
    </row>
    <row r="1657" spans="20:20" x14ac:dyDescent="0.2">
      <c r="T1657" s="229"/>
    </row>
    <row r="1658" spans="20:20" x14ac:dyDescent="0.2">
      <c r="T1658" s="229"/>
    </row>
    <row r="1659" spans="20:20" x14ac:dyDescent="0.2">
      <c r="T1659" s="229"/>
    </row>
    <row r="1660" spans="20:20" x14ac:dyDescent="0.2">
      <c r="T1660" s="229"/>
    </row>
    <row r="1661" spans="20:20" x14ac:dyDescent="0.2">
      <c r="T1661" s="229"/>
    </row>
    <row r="1662" spans="20:20" x14ac:dyDescent="0.2">
      <c r="T1662" s="229"/>
    </row>
    <row r="1663" spans="20:20" x14ac:dyDescent="0.2">
      <c r="T1663" s="229"/>
    </row>
    <row r="1664" spans="20:20" x14ac:dyDescent="0.2">
      <c r="T1664" s="229"/>
    </row>
    <row r="1665" spans="20:20" x14ac:dyDescent="0.2">
      <c r="T1665" s="229"/>
    </row>
    <row r="1666" spans="20:20" x14ac:dyDescent="0.2">
      <c r="T1666" s="229"/>
    </row>
    <row r="1667" spans="20:20" x14ac:dyDescent="0.2">
      <c r="T1667" s="229"/>
    </row>
    <row r="1668" spans="20:20" x14ac:dyDescent="0.2">
      <c r="T1668" s="229"/>
    </row>
    <row r="1669" spans="20:20" x14ac:dyDescent="0.2">
      <c r="T1669" s="229"/>
    </row>
    <row r="1670" spans="20:20" x14ac:dyDescent="0.2">
      <c r="T1670" s="229"/>
    </row>
    <row r="1671" spans="20:20" x14ac:dyDescent="0.2">
      <c r="T1671" s="229"/>
    </row>
    <row r="1672" spans="20:20" x14ac:dyDescent="0.2">
      <c r="T1672" s="229"/>
    </row>
    <row r="1673" spans="20:20" x14ac:dyDescent="0.2">
      <c r="T1673" s="229"/>
    </row>
    <row r="1674" spans="20:20" x14ac:dyDescent="0.2">
      <c r="T1674" s="229"/>
    </row>
    <row r="1675" spans="20:20" x14ac:dyDescent="0.2">
      <c r="T1675" s="229"/>
    </row>
    <row r="1676" spans="20:20" x14ac:dyDescent="0.2">
      <c r="T1676" s="229"/>
    </row>
    <row r="1677" spans="20:20" x14ac:dyDescent="0.2">
      <c r="T1677" s="229"/>
    </row>
    <row r="1678" spans="20:20" x14ac:dyDescent="0.2">
      <c r="T1678" s="229"/>
    </row>
    <row r="1679" spans="20:20" x14ac:dyDescent="0.2">
      <c r="T1679" s="229"/>
    </row>
    <row r="1680" spans="20:20" x14ac:dyDescent="0.2">
      <c r="T1680" s="229"/>
    </row>
    <row r="1681" spans="20:20" x14ac:dyDescent="0.2">
      <c r="T1681" s="229"/>
    </row>
    <row r="1682" spans="20:20" x14ac:dyDescent="0.2">
      <c r="T1682" s="229"/>
    </row>
    <row r="1683" spans="20:20" x14ac:dyDescent="0.2">
      <c r="T1683" s="229"/>
    </row>
    <row r="1684" spans="20:20" x14ac:dyDescent="0.2">
      <c r="T1684" s="229"/>
    </row>
    <row r="1685" spans="20:20" x14ac:dyDescent="0.2">
      <c r="T1685" s="229"/>
    </row>
    <row r="1686" spans="20:20" x14ac:dyDescent="0.2">
      <c r="T1686" s="229"/>
    </row>
    <row r="1687" spans="20:20" x14ac:dyDescent="0.2">
      <c r="T1687" s="229"/>
    </row>
    <row r="1688" spans="20:20" x14ac:dyDescent="0.2">
      <c r="T1688" s="229"/>
    </row>
    <row r="1689" spans="20:20" x14ac:dyDescent="0.2">
      <c r="T1689" s="229"/>
    </row>
    <row r="1690" spans="20:20" x14ac:dyDescent="0.2">
      <c r="T1690" s="229"/>
    </row>
    <row r="1691" spans="20:20" x14ac:dyDescent="0.2">
      <c r="T1691" s="229"/>
    </row>
    <row r="1692" spans="20:20" x14ac:dyDescent="0.2">
      <c r="T1692" s="229"/>
    </row>
    <row r="1693" spans="20:20" x14ac:dyDescent="0.2">
      <c r="T1693" s="229"/>
    </row>
    <row r="1694" spans="20:20" x14ac:dyDescent="0.2">
      <c r="T1694" s="229"/>
    </row>
    <row r="1695" spans="20:20" x14ac:dyDescent="0.2">
      <c r="T1695" s="229"/>
    </row>
    <row r="1696" spans="20:20" x14ac:dyDescent="0.2">
      <c r="T1696" s="229"/>
    </row>
    <row r="1697" spans="20:20" x14ac:dyDescent="0.2">
      <c r="T1697" s="229"/>
    </row>
    <row r="1698" spans="20:20" x14ac:dyDescent="0.2">
      <c r="T1698" s="229"/>
    </row>
    <row r="1699" spans="20:20" x14ac:dyDescent="0.2">
      <c r="T1699" s="229"/>
    </row>
    <row r="1700" spans="20:20" x14ac:dyDescent="0.2">
      <c r="T1700" s="229"/>
    </row>
    <row r="1701" spans="20:20" x14ac:dyDescent="0.2">
      <c r="T1701" s="229"/>
    </row>
    <row r="1702" spans="20:20" x14ac:dyDescent="0.2">
      <c r="T1702" s="229"/>
    </row>
    <row r="1703" spans="20:20" x14ac:dyDescent="0.2">
      <c r="T1703" s="229"/>
    </row>
    <row r="1704" spans="20:20" x14ac:dyDescent="0.2">
      <c r="T1704" s="229"/>
    </row>
    <row r="1705" spans="20:20" x14ac:dyDescent="0.2">
      <c r="T1705" s="229"/>
    </row>
    <row r="1706" spans="20:20" x14ac:dyDescent="0.2">
      <c r="T1706" s="229"/>
    </row>
    <row r="1707" spans="20:20" x14ac:dyDescent="0.2">
      <c r="T1707" s="229"/>
    </row>
    <row r="1708" spans="20:20" x14ac:dyDescent="0.2">
      <c r="T1708" s="229"/>
    </row>
    <row r="1709" spans="20:20" x14ac:dyDescent="0.2">
      <c r="T1709" s="229"/>
    </row>
    <row r="1710" spans="20:20" x14ac:dyDescent="0.2">
      <c r="T1710" s="229"/>
    </row>
    <row r="1711" spans="20:20" x14ac:dyDescent="0.2">
      <c r="T1711" s="229"/>
    </row>
    <row r="1712" spans="20:20" x14ac:dyDescent="0.2">
      <c r="T1712" s="229"/>
    </row>
    <row r="1713" spans="20:20" x14ac:dyDescent="0.2">
      <c r="T1713" s="229"/>
    </row>
    <row r="1714" spans="20:20" x14ac:dyDescent="0.2">
      <c r="T1714" s="229"/>
    </row>
    <row r="1715" spans="20:20" x14ac:dyDescent="0.2">
      <c r="T1715" s="229"/>
    </row>
    <row r="1716" spans="20:20" x14ac:dyDescent="0.2">
      <c r="T1716" s="229"/>
    </row>
    <row r="1717" spans="20:20" x14ac:dyDescent="0.2">
      <c r="T1717" s="229"/>
    </row>
    <row r="1718" spans="20:20" x14ac:dyDescent="0.2">
      <c r="T1718" s="229"/>
    </row>
    <row r="1719" spans="20:20" x14ac:dyDescent="0.2">
      <c r="T1719" s="229"/>
    </row>
    <row r="1720" spans="20:20" x14ac:dyDescent="0.2">
      <c r="T1720" s="229"/>
    </row>
    <row r="1721" spans="20:20" x14ac:dyDescent="0.2">
      <c r="T1721" s="229"/>
    </row>
    <row r="1722" spans="20:20" x14ac:dyDescent="0.2">
      <c r="T1722" s="229"/>
    </row>
    <row r="1723" spans="20:20" x14ac:dyDescent="0.2">
      <c r="T1723" s="229"/>
    </row>
    <row r="1724" spans="20:20" x14ac:dyDescent="0.2">
      <c r="T1724" s="229"/>
    </row>
    <row r="1725" spans="20:20" x14ac:dyDescent="0.2">
      <c r="T1725" s="229"/>
    </row>
    <row r="1726" spans="20:20" x14ac:dyDescent="0.2">
      <c r="T1726" s="229"/>
    </row>
    <row r="1727" spans="20:20" x14ac:dyDescent="0.2">
      <c r="T1727" s="229"/>
    </row>
    <row r="1728" spans="20:20" x14ac:dyDescent="0.2">
      <c r="T1728" s="229"/>
    </row>
    <row r="1729" spans="20:20" x14ac:dyDescent="0.2">
      <c r="T1729" s="229"/>
    </row>
    <row r="1730" spans="20:20" x14ac:dyDescent="0.2">
      <c r="T1730" s="229"/>
    </row>
    <row r="1731" spans="20:20" x14ac:dyDescent="0.2">
      <c r="T1731" s="229"/>
    </row>
    <row r="1732" spans="20:20" x14ac:dyDescent="0.2">
      <c r="T1732" s="229"/>
    </row>
    <row r="1734" spans="20:20" x14ac:dyDescent="0.2">
      <c r="T1734" s="229"/>
    </row>
    <row r="1735" spans="20:20" x14ac:dyDescent="0.2">
      <c r="T1735" s="229"/>
    </row>
    <row r="1736" spans="20:20" x14ac:dyDescent="0.2">
      <c r="T1736" s="229"/>
    </row>
    <row r="1737" spans="20:20" x14ac:dyDescent="0.2">
      <c r="T1737" s="229"/>
    </row>
    <row r="1738" spans="20:20" x14ac:dyDescent="0.2">
      <c r="T1738" s="229"/>
    </row>
    <row r="1739" spans="20:20" x14ac:dyDescent="0.2">
      <c r="T1739" s="229"/>
    </row>
    <row r="1740" spans="20:20" x14ac:dyDescent="0.2">
      <c r="T1740" s="229"/>
    </row>
    <row r="1741" spans="20:20" x14ac:dyDescent="0.2">
      <c r="T1741" s="229"/>
    </row>
    <row r="1742" spans="20:20" x14ac:dyDescent="0.2">
      <c r="T1742" s="229"/>
    </row>
    <row r="1743" spans="20:20" x14ac:dyDescent="0.2">
      <c r="T1743" s="229"/>
    </row>
    <row r="1744" spans="20:20" x14ac:dyDescent="0.2">
      <c r="T1744" s="229"/>
    </row>
    <row r="1745" spans="20:20" x14ac:dyDescent="0.2">
      <c r="T1745" s="229"/>
    </row>
    <row r="1746" spans="20:20" x14ac:dyDescent="0.2">
      <c r="T1746" s="229"/>
    </row>
    <row r="1747" spans="20:20" x14ac:dyDescent="0.2">
      <c r="T1747" s="229"/>
    </row>
    <row r="1748" spans="20:20" x14ac:dyDescent="0.2">
      <c r="T1748" s="229"/>
    </row>
    <row r="1749" spans="20:20" x14ac:dyDescent="0.2">
      <c r="T1749" s="229"/>
    </row>
    <row r="1750" spans="20:20" x14ac:dyDescent="0.2">
      <c r="T1750" s="229"/>
    </row>
    <row r="1751" spans="20:20" x14ac:dyDescent="0.2">
      <c r="T1751" s="229"/>
    </row>
    <row r="1752" spans="20:20" x14ac:dyDescent="0.2">
      <c r="T1752" s="229"/>
    </row>
    <row r="1753" spans="20:20" x14ac:dyDescent="0.2">
      <c r="T1753" s="229"/>
    </row>
    <row r="1754" spans="20:20" x14ac:dyDescent="0.2">
      <c r="T1754" s="229"/>
    </row>
    <row r="1755" spans="20:20" x14ac:dyDescent="0.2">
      <c r="T1755" s="229"/>
    </row>
    <row r="1756" spans="20:20" x14ac:dyDescent="0.2">
      <c r="T1756" s="229"/>
    </row>
    <row r="1757" spans="20:20" x14ac:dyDescent="0.2">
      <c r="T1757" s="229"/>
    </row>
    <row r="1758" spans="20:20" x14ac:dyDescent="0.2">
      <c r="T1758" s="229"/>
    </row>
    <row r="1759" spans="20:20" x14ac:dyDescent="0.2">
      <c r="T1759" s="229"/>
    </row>
    <row r="1760" spans="20:20" x14ac:dyDescent="0.2">
      <c r="T1760" s="229"/>
    </row>
    <row r="1761" spans="20:20" x14ac:dyDescent="0.2">
      <c r="T1761" s="229"/>
    </row>
    <row r="1762" spans="20:20" x14ac:dyDescent="0.2">
      <c r="T1762" s="229"/>
    </row>
    <row r="1763" spans="20:20" x14ac:dyDescent="0.2">
      <c r="T1763" s="229"/>
    </row>
    <row r="1764" spans="20:20" x14ac:dyDescent="0.2">
      <c r="T1764" s="229"/>
    </row>
    <row r="1765" spans="20:20" x14ac:dyDescent="0.2">
      <c r="T1765" s="229"/>
    </row>
    <row r="1766" spans="20:20" x14ac:dyDescent="0.2">
      <c r="T1766" s="229"/>
    </row>
    <row r="1767" spans="20:20" x14ac:dyDescent="0.2">
      <c r="T1767" s="229"/>
    </row>
    <row r="1768" spans="20:20" x14ac:dyDescent="0.2">
      <c r="T1768" s="229"/>
    </row>
    <row r="1769" spans="20:20" x14ac:dyDescent="0.2">
      <c r="T1769" s="229"/>
    </row>
    <row r="1770" spans="20:20" x14ac:dyDescent="0.2">
      <c r="T1770" s="229"/>
    </row>
    <row r="1771" spans="20:20" x14ac:dyDescent="0.2">
      <c r="T1771" s="229"/>
    </row>
    <row r="1772" spans="20:20" x14ac:dyDescent="0.2">
      <c r="T1772" s="229"/>
    </row>
    <row r="1773" spans="20:20" x14ac:dyDescent="0.2">
      <c r="T1773" s="229"/>
    </row>
    <row r="1774" spans="20:20" x14ac:dyDescent="0.2">
      <c r="T1774" s="229"/>
    </row>
    <row r="1775" spans="20:20" x14ac:dyDescent="0.2">
      <c r="T1775" s="229"/>
    </row>
    <row r="1776" spans="20:20" x14ac:dyDescent="0.2">
      <c r="T1776" s="229"/>
    </row>
    <row r="1777" spans="20:20" x14ac:dyDescent="0.2">
      <c r="T1777" s="229"/>
    </row>
    <row r="1778" spans="20:20" x14ac:dyDescent="0.2">
      <c r="T1778" s="229"/>
    </row>
    <row r="1779" spans="20:20" x14ac:dyDescent="0.2">
      <c r="T1779" s="229"/>
    </row>
    <row r="1780" spans="20:20" x14ac:dyDescent="0.2">
      <c r="T1780" s="229"/>
    </row>
    <row r="1781" spans="20:20" x14ac:dyDescent="0.2">
      <c r="T1781" s="229"/>
    </row>
    <row r="1782" spans="20:20" x14ac:dyDescent="0.2">
      <c r="T1782" s="229"/>
    </row>
    <row r="1783" spans="20:20" x14ac:dyDescent="0.2">
      <c r="T1783" s="229"/>
    </row>
    <row r="1784" spans="20:20" x14ac:dyDescent="0.2">
      <c r="T1784" s="229"/>
    </row>
    <row r="1785" spans="20:20" x14ac:dyDescent="0.2">
      <c r="T1785" s="229"/>
    </row>
    <row r="1786" spans="20:20" x14ac:dyDescent="0.2">
      <c r="T1786" s="229"/>
    </row>
    <row r="1787" spans="20:20" x14ac:dyDescent="0.2">
      <c r="T1787" s="229"/>
    </row>
    <row r="1788" spans="20:20" x14ac:dyDescent="0.2">
      <c r="T1788" s="229"/>
    </row>
    <row r="1789" spans="20:20" x14ac:dyDescent="0.2">
      <c r="T1789" s="229"/>
    </row>
    <row r="1790" spans="20:20" x14ac:dyDescent="0.2">
      <c r="T1790" s="229"/>
    </row>
    <row r="1791" spans="20:20" x14ac:dyDescent="0.2">
      <c r="T1791" s="229"/>
    </row>
    <row r="1792" spans="20:20" x14ac:dyDescent="0.2">
      <c r="T1792" s="229"/>
    </row>
    <row r="1793" spans="20:20" x14ac:dyDescent="0.2">
      <c r="T1793" s="229"/>
    </row>
    <row r="1794" spans="20:20" x14ac:dyDescent="0.2">
      <c r="T1794" s="229"/>
    </row>
    <row r="1795" spans="20:20" x14ac:dyDescent="0.2">
      <c r="T1795" s="229"/>
    </row>
    <row r="1796" spans="20:20" x14ac:dyDescent="0.2">
      <c r="T1796" s="229"/>
    </row>
    <row r="1797" spans="20:20" x14ac:dyDescent="0.2">
      <c r="T1797" s="229"/>
    </row>
    <row r="1798" spans="20:20" x14ac:dyDescent="0.2">
      <c r="T1798" s="229"/>
    </row>
    <row r="1799" spans="20:20" x14ac:dyDescent="0.2">
      <c r="T1799" s="229"/>
    </row>
    <row r="1800" spans="20:20" x14ac:dyDescent="0.2">
      <c r="T1800" s="229"/>
    </row>
    <row r="1801" spans="20:20" x14ac:dyDescent="0.2">
      <c r="T1801" s="229"/>
    </row>
    <row r="1802" spans="20:20" x14ac:dyDescent="0.2">
      <c r="T1802" s="229"/>
    </row>
    <row r="1803" spans="20:20" x14ac:dyDescent="0.2">
      <c r="T1803" s="229"/>
    </row>
    <row r="1804" spans="20:20" x14ac:dyDescent="0.2">
      <c r="T1804" s="229"/>
    </row>
    <row r="1805" spans="20:20" x14ac:dyDescent="0.2">
      <c r="T1805" s="229"/>
    </row>
    <row r="1806" spans="20:20" x14ac:dyDescent="0.2">
      <c r="T1806" s="229"/>
    </row>
    <row r="1807" spans="20:20" x14ac:dyDescent="0.2">
      <c r="T1807" s="229"/>
    </row>
    <row r="1808" spans="20:20" x14ac:dyDescent="0.2">
      <c r="T1808" s="229"/>
    </row>
    <row r="1809" spans="20:20" x14ac:dyDescent="0.2">
      <c r="T1809" s="229"/>
    </row>
    <row r="1810" spans="20:20" ht="33.75" customHeight="1" x14ac:dyDescent="0.2">
      <c r="T1810" s="229"/>
    </row>
    <row r="1811" spans="20:20" x14ac:dyDescent="0.2">
      <c r="T1811" s="229"/>
    </row>
    <row r="1812" spans="20:20" x14ac:dyDescent="0.2">
      <c r="T1812" s="229"/>
    </row>
    <row r="1813" spans="20:20" x14ac:dyDescent="0.2">
      <c r="T1813" s="229"/>
    </row>
    <row r="1814" spans="20:20" x14ac:dyDescent="0.2">
      <c r="T1814" s="229"/>
    </row>
    <row r="1815" spans="20:20" x14ac:dyDescent="0.2">
      <c r="T1815" s="229"/>
    </row>
    <row r="1816" spans="20:20" x14ac:dyDescent="0.2">
      <c r="T1816" s="229"/>
    </row>
    <row r="1817" spans="20:20" x14ac:dyDescent="0.2">
      <c r="T1817" s="229"/>
    </row>
    <row r="1818" spans="20:20" x14ac:dyDescent="0.2">
      <c r="T1818" s="229"/>
    </row>
    <row r="1819" spans="20:20" x14ac:dyDescent="0.2">
      <c r="T1819" s="229"/>
    </row>
    <row r="1820" spans="20:20" x14ac:dyDescent="0.2">
      <c r="T1820" s="229"/>
    </row>
    <row r="1821" spans="20:20" x14ac:dyDescent="0.2">
      <c r="T1821" s="229"/>
    </row>
    <row r="1822" spans="20:20" x14ac:dyDescent="0.2">
      <c r="T1822" s="229"/>
    </row>
    <row r="1823" spans="20:20" x14ac:dyDescent="0.2">
      <c r="T1823" s="229"/>
    </row>
    <row r="1824" spans="20:20" x14ac:dyDescent="0.2">
      <c r="T1824" s="229"/>
    </row>
    <row r="1825" spans="20:20" x14ac:dyDescent="0.2">
      <c r="T1825" s="229"/>
    </row>
    <row r="1826" spans="20:20" x14ac:dyDescent="0.2">
      <c r="T1826" s="229"/>
    </row>
    <row r="1827" spans="20:20" x14ac:dyDescent="0.2">
      <c r="T1827" s="229"/>
    </row>
    <row r="1828" spans="20:20" x14ac:dyDescent="0.2">
      <c r="T1828" s="229"/>
    </row>
    <row r="1829" spans="20:20" x14ac:dyDescent="0.2">
      <c r="T1829" s="229"/>
    </row>
    <row r="1830" spans="20:20" x14ac:dyDescent="0.2">
      <c r="T1830" s="229"/>
    </row>
    <row r="1831" spans="20:20" x14ac:dyDescent="0.2">
      <c r="T1831" s="229"/>
    </row>
    <row r="1832" spans="20:20" x14ac:dyDescent="0.2">
      <c r="T1832" s="229"/>
    </row>
    <row r="1833" spans="20:20" x14ac:dyDescent="0.2">
      <c r="T1833" s="229"/>
    </row>
    <row r="1834" spans="20:20" x14ac:dyDescent="0.2">
      <c r="T1834" s="229"/>
    </row>
    <row r="1835" spans="20:20" x14ac:dyDescent="0.2">
      <c r="T1835" s="229"/>
    </row>
    <row r="1836" spans="20:20" x14ac:dyDescent="0.2">
      <c r="T1836" s="229"/>
    </row>
    <row r="1837" spans="20:20" x14ac:dyDescent="0.2">
      <c r="T1837" s="229"/>
    </row>
    <row r="1838" spans="20:20" x14ac:dyDescent="0.2">
      <c r="T1838" s="229"/>
    </row>
    <row r="1839" spans="20:20" x14ac:dyDescent="0.2">
      <c r="T1839" s="229"/>
    </row>
    <row r="1840" spans="20:20" x14ac:dyDescent="0.2">
      <c r="T1840" s="229"/>
    </row>
    <row r="1841" spans="20:20" x14ac:dyDescent="0.2">
      <c r="T1841" s="229"/>
    </row>
    <row r="1842" spans="20:20" x14ac:dyDescent="0.2">
      <c r="T1842" s="229"/>
    </row>
    <row r="1843" spans="20:20" x14ac:dyDescent="0.2">
      <c r="T1843" s="229"/>
    </row>
    <row r="1844" spans="20:20" x14ac:dyDescent="0.2">
      <c r="T1844" s="229"/>
    </row>
    <row r="1845" spans="20:20" x14ac:dyDescent="0.2">
      <c r="T1845" s="229"/>
    </row>
    <row r="1846" spans="20:20" x14ac:dyDescent="0.2">
      <c r="T1846" s="229"/>
    </row>
    <row r="1847" spans="20:20" x14ac:dyDescent="0.2">
      <c r="T1847" s="229"/>
    </row>
    <row r="1848" spans="20:20" x14ac:dyDescent="0.2">
      <c r="T1848" s="229"/>
    </row>
    <row r="1849" spans="20:20" x14ac:dyDescent="0.2">
      <c r="T1849" s="229"/>
    </row>
    <row r="1850" spans="20:20" x14ac:dyDescent="0.2">
      <c r="T1850" s="229"/>
    </row>
    <row r="1851" spans="20:20" x14ac:dyDescent="0.2">
      <c r="T1851" s="229"/>
    </row>
    <row r="1852" spans="20:20" x14ac:dyDescent="0.2">
      <c r="T1852" s="229"/>
    </row>
    <row r="1853" spans="20:20" x14ac:dyDescent="0.2">
      <c r="T1853" s="229"/>
    </row>
    <row r="1854" spans="20:20" x14ac:dyDescent="0.2">
      <c r="T1854" s="229"/>
    </row>
    <row r="1855" spans="20:20" x14ac:dyDescent="0.2">
      <c r="T1855" s="229"/>
    </row>
    <row r="1856" spans="20:20" x14ac:dyDescent="0.2">
      <c r="T1856" s="229"/>
    </row>
    <row r="1857" spans="20:20" x14ac:dyDescent="0.2">
      <c r="T1857" s="229"/>
    </row>
    <row r="1858" spans="20:20" x14ac:dyDescent="0.2">
      <c r="T1858" s="229"/>
    </row>
    <row r="1859" spans="20:20" x14ac:dyDescent="0.2">
      <c r="T1859" s="229"/>
    </row>
    <row r="1860" spans="20:20" x14ac:dyDescent="0.2">
      <c r="T1860" s="229"/>
    </row>
    <row r="1861" spans="20:20" x14ac:dyDescent="0.2">
      <c r="T1861" s="229"/>
    </row>
    <row r="1862" spans="20:20" x14ac:dyDescent="0.2">
      <c r="T1862" s="229"/>
    </row>
    <row r="1863" spans="20:20" x14ac:dyDescent="0.2">
      <c r="T1863" s="229"/>
    </row>
    <row r="1864" spans="20:20" x14ac:dyDescent="0.2">
      <c r="T1864" s="229"/>
    </row>
    <row r="1865" spans="20:20" x14ac:dyDescent="0.2">
      <c r="T1865" s="229"/>
    </row>
    <row r="1866" spans="20:20" x14ac:dyDescent="0.2">
      <c r="T1866" s="229"/>
    </row>
    <row r="1867" spans="20:20" x14ac:dyDescent="0.2">
      <c r="T1867" s="229"/>
    </row>
    <row r="1868" spans="20:20" x14ac:dyDescent="0.2">
      <c r="T1868" s="229"/>
    </row>
    <row r="1869" spans="20:20" x14ac:dyDescent="0.2">
      <c r="T1869" s="229"/>
    </row>
    <row r="1870" spans="20:20" x14ac:dyDescent="0.2">
      <c r="T1870" s="229"/>
    </row>
    <row r="1871" spans="20:20" x14ac:dyDescent="0.2">
      <c r="T1871" s="229"/>
    </row>
    <row r="1872" spans="20:20" x14ac:dyDescent="0.2">
      <c r="T1872" s="229"/>
    </row>
    <row r="1873" spans="20:20" x14ac:dyDescent="0.2">
      <c r="T1873" s="229"/>
    </row>
    <row r="1874" spans="20:20" x14ac:dyDescent="0.2">
      <c r="T1874" s="229"/>
    </row>
    <row r="1875" spans="20:20" x14ac:dyDescent="0.2">
      <c r="T1875" s="229"/>
    </row>
    <row r="1876" spans="20:20" x14ac:dyDescent="0.2">
      <c r="T1876" s="229"/>
    </row>
    <row r="1877" spans="20:20" x14ac:dyDescent="0.2">
      <c r="T1877" s="229"/>
    </row>
    <row r="1878" spans="20:20" x14ac:dyDescent="0.2">
      <c r="T1878" s="229"/>
    </row>
    <row r="1879" spans="20:20" x14ac:dyDescent="0.2">
      <c r="T1879" s="229"/>
    </row>
    <row r="1880" spans="20:20" x14ac:dyDescent="0.2">
      <c r="T1880" s="229"/>
    </row>
    <row r="1881" spans="20:20" x14ac:dyDescent="0.2">
      <c r="T1881" s="229"/>
    </row>
    <row r="1882" spans="20:20" x14ac:dyDescent="0.2">
      <c r="T1882" s="229"/>
    </row>
    <row r="1883" spans="20:20" x14ac:dyDescent="0.2">
      <c r="T1883" s="229"/>
    </row>
    <row r="1884" spans="20:20" x14ac:dyDescent="0.2">
      <c r="T1884" s="229"/>
    </row>
    <row r="1885" spans="20:20" x14ac:dyDescent="0.2">
      <c r="T1885" s="229"/>
    </row>
    <row r="1886" spans="20:20" x14ac:dyDescent="0.2">
      <c r="T1886" s="229"/>
    </row>
    <row r="1887" spans="20:20" x14ac:dyDescent="0.2">
      <c r="T1887" s="229"/>
    </row>
    <row r="1888" spans="20:20" x14ac:dyDescent="0.2">
      <c r="T1888" s="229"/>
    </row>
    <row r="1889" spans="20:20" x14ac:dyDescent="0.2">
      <c r="T1889" s="229"/>
    </row>
    <row r="1890" spans="20:20" x14ac:dyDescent="0.2">
      <c r="T1890" s="229"/>
    </row>
    <row r="1891" spans="20:20" x14ac:dyDescent="0.2">
      <c r="T1891" s="229"/>
    </row>
    <row r="1892" spans="20:20" x14ac:dyDescent="0.2">
      <c r="T1892" s="229"/>
    </row>
    <row r="1893" spans="20:20" x14ac:dyDescent="0.2">
      <c r="T1893" s="229"/>
    </row>
    <row r="1894" spans="20:20" x14ac:dyDescent="0.2">
      <c r="T1894" s="229"/>
    </row>
    <row r="1895" spans="20:20" x14ac:dyDescent="0.2">
      <c r="T1895" s="229"/>
    </row>
    <row r="1896" spans="20:20" x14ac:dyDescent="0.2">
      <c r="T1896" s="229"/>
    </row>
    <row r="1897" spans="20:20" x14ac:dyDescent="0.2">
      <c r="T1897" s="229"/>
    </row>
    <row r="1898" spans="20:20" x14ac:dyDescent="0.2">
      <c r="T1898" s="229"/>
    </row>
    <row r="1899" spans="20:20" x14ac:dyDescent="0.2">
      <c r="T1899" s="229"/>
    </row>
    <row r="1900" spans="20:20" x14ac:dyDescent="0.2">
      <c r="T1900" s="229"/>
    </row>
    <row r="1901" spans="20:20" x14ac:dyDescent="0.2">
      <c r="T1901" s="229"/>
    </row>
    <row r="1902" spans="20:20" x14ac:dyDescent="0.2">
      <c r="T1902" s="229"/>
    </row>
    <row r="1903" spans="20:20" x14ac:dyDescent="0.2">
      <c r="T1903" s="229"/>
    </row>
    <row r="1904" spans="20:20" x14ac:dyDescent="0.2">
      <c r="T1904" s="229"/>
    </row>
    <row r="1905" spans="20:20" x14ac:dyDescent="0.2">
      <c r="T1905" s="229"/>
    </row>
    <row r="1906" spans="20:20" x14ac:dyDescent="0.2">
      <c r="T1906" s="229"/>
    </row>
    <row r="1907" spans="20:20" x14ac:dyDescent="0.2">
      <c r="T1907" s="229"/>
    </row>
    <row r="1908" spans="20:20" x14ac:dyDescent="0.2">
      <c r="T1908" s="229"/>
    </row>
    <row r="1909" spans="20:20" x14ac:dyDescent="0.2">
      <c r="T1909" s="229"/>
    </row>
    <row r="1910" spans="20:20" x14ac:dyDescent="0.2">
      <c r="T1910" s="229"/>
    </row>
    <row r="1911" spans="20:20" x14ac:dyDescent="0.2">
      <c r="T1911" s="229"/>
    </row>
    <row r="1912" spans="20:20" x14ac:dyDescent="0.2">
      <c r="T1912" s="229"/>
    </row>
    <row r="1913" spans="20:20" x14ac:dyDescent="0.2">
      <c r="T1913" s="229"/>
    </row>
    <row r="1914" spans="20:20" x14ac:dyDescent="0.2">
      <c r="T1914" s="229"/>
    </row>
    <row r="1915" spans="20:20" x14ac:dyDescent="0.2">
      <c r="T1915" s="229"/>
    </row>
    <row r="1916" spans="20:20" x14ac:dyDescent="0.2">
      <c r="T1916" s="229"/>
    </row>
    <row r="1917" spans="20:20" x14ac:dyDescent="0.2">
      <c r="T1917" s="229"/>
    </row>
    <row r="1918" spans="20:20" x14ac:dyDescent="0.2">
      <c r="T1918" s="229"/>
    </row>
    <row r="1919" spans="20:20" x14ac:dyDescent="0.2">
      <c r="T1919" s="229"/>
    </row>
    <row r="1920" spans="20:20" x14ac:dyDescent="0.2">
      <c r="T1920" s="229"/>
    </row>
    <row r="1921" spans="20:20" x14ac:dyDescent="0.2">
      <c r="T1921" s="229"/>
    </row>
    <row r="1922" spans="20:20" x14ac:dyDescent="0.2">
      <c r="T1922" s="229"/>
    </row>
    <row r="1923" spans="20:20" x14ac:dyDescent="0.2">
      <c r="T1923" s="229"/>
    </row>
    <row r="1924" spans="20:20" x14ac:dyDescent="0.2">
      <c r="T1924" s="229"/>
    </row>
    <row r="1925" spans="20:20" x14ac:dyDescent="0.2">
      <c r="T1925" s="229"/>
    </row>
    <row r="1926" spans="20:20" x14ac:dyDescent="0.2">
      <c r="T1926" s="229"/>
    </row>
    <row r="1927" spans="20:20" x14ac:dyDescent="0.2">
      <c r="T1927" s="229"/>
    </row>
    <row r="1928" spans="20:20" x14ac:dyDescent="0.2">
      <c r="T1928" s="229"/>
    </row>
    <row r="1929" spans="20:20" x14ac:dyDescent="0.2">
      <c r="T1929" s="229"/>
    </row>
    <row r="1930" spans="20:20" x14ac:dyDescent="0.2">
      <c r="T1930" s="229"/>
    </row>
    <row r="1931" spans="20:20" x14ac:dyDescent="0.2">
      <c r="T1931" s="229"/>
    </row>
    <row r="1932" spans="20:20" x14ac:dyDescent="0.2">
      <c r="T1932" s="229"/>
    </row>
    <row r="1933" spans="20:20" x14ac:dyDescent="0.2">
      <c r="T1933" s="229"/>
    </row>
    <row r="1934" spans="20:20" x14ac:dyDescent="0.2">
      <c r="T1934" s="229"/>
    </row>
    <row r="1935" spans="20:20" x14ac:dyDescent="0.2">
      <c r="T1935" s="229"/>
    </row>
    <row r="1936" spans="20:20" x14ac:dyDescent="0.2">
      <c r="T1936" s="229"/>
    </row>
    <row r="1937" spans="20:20" x14ac:dyDescent="0.2">
      <c r="T1937" s="229"/>
    </row>
    <row r="1938" spans="20:20" x14ac:dyDescent="0.2">
      <c r="T1938" s="229"/>
    </row>
    <row r="1939" spans="20:20" x14ac:dyDescent="0.2">
      <c r="T1939" s="229"/>
    </row>
    <row r="1940" spans="20:20" x14ac:dyDescent="0.2">
      <c r="T1940" s="229"/>
    </row>
    <row r="1941" spans="20:20" x14ac:dyDescent="0.2">
      <c r="T1941" s="229"/>
    </row>
    <row r="1942" spans="20:20" x14ac:dyDescent="0.2">
      <c r="T1942" s="229"/>
    </row>
    <row r="1943" spans="20:20" x14ac:dyDescent="0.2">
      <c r="T1943" s="229"/>
    </row>
    <row r="1944" spans="20:20" x14ac:dyDescent="0.2">
      <c r="T1944" s="229"/>
    </row>
    <row r="1945" spans="20:20" x14ac:dyDescent="0.2">
      <c r="T1945" s="229"/>
    </row>
    <row r="1946" spans="20:20" x14ac:dyDescent="0.2">
      <c r="T1946" s="229"/>
    </row>
    <row r="1947" spans="20:20" x14ac:dyDescent="0.2">
      <c r="T1947" s="229"/>
    </row>
    <row r="1948" spans="20:20" x14ac:dyDescent="0.2">
      <c r="T1948" s="229"/>
    </row>
    <row r="1950" spans="20:20" x14ac:dyDescent="0.2">
      <c r="T1950" s="229"/>
    </row>
    <row r="1954" spans="20:20" x14ac:dyDescent="0.2">
      <c r="T1954" s="229"/>
    </row>
    <row r="1955" spans="20:20" x14ac:dyDescent="0.2">
      <c r="T1955" s="229"/>
    </row>
    <row r="1956" spans="20:20" x14ac:dyDescent="0.2">
      <c r="T1956" s="229"/>
    </row>
    <row r="1957" spans="20:20" x14ac:dyDescent="0.2">
      <c r="T1957" s="229"/>
    </row>
    <row r="1958" spans="20:20" x14ac:dyDescent="0.2">
      <c r="T1958" s="229"/>
    </row>
    <row r="1959" spans="20:20" x14ac:dyDescent="0.2">
      <c r="T1959" s="229"/>
    </row>
    <row r="1960" spans="20:20" x14ac:dyDescent="0.2">
      <c r="T1960" s="229"/>
    </row>
    <row r="1961" spans="20:20" x14ac:dyDescent="0.2">
      <c r="T1961" s="229"/>
    </row>
    <row r="1962" spans="20:20" x14ac:dyDescent="0.2">
      <c r="T1962" s="229"/>
    </row>
    <row r="1963" spans="20:20" x14ac:dyDescent="0.2">
      <c r="T1963" s="229"/>
    </row>
    <row r="1964" spans="20:20" x14ac:dyDescent="0.2">
      <c r="T1964" s="229"/>
    </row>
    <row r="1965" spans="20:20" x14ac:dyDescent="0.2">
      <c r="T1965" s="229"/>
    </row>
    <row r="1966" spans="20:20" x14ac:dyDescent="0.2">
      <c r="T1966" s="229"/>
    </row>
    <row r="1967" spans="20:20" x14ac:dyDescent="0.2">
      <c r="T1967" s="229"/>
    </row>
    <row r="1968" spans="20:20" x14ac:dyDescent="0.2">
      <c r="T1968" s="229"/>
    </row>
    <row r="1969" spans="20:20" x14ac:dyDescent="0.2">
      <c r="T1969" s="229"/>
    </row>
    <row r="1970" spans="20:20" x14ac:dyDescent="0.2">
      <c r="T1970" s="229"/>
    </row>
    <row r="1971" spans="20:20" x14ac:dyDescent="0.2">
      <c r="T1971" s="229"/>
    </row>
    <row r="1972" spans="20:20" x14ac:dyDescent="0.2">
      <c r="T1972" s="229"/>
    </row>
    <row r="1973" spans="20:20" x14ac:dyDescent="0.2">
      <c r="T1973" s="229"/>
    </row>
    <row r="1974" spans="20:20" x14ac:dyDescent="0.2">
      <c r="T1974" s="229"/>
    </row>
    <row r="1975" spans="20:20" x14ac:dyDescent="0.2">
      <c r="T1975" s="229"/>
    </row>
    <row r="1976" spans="20:20" x14ac:dyDescent="0.2">
      <c r="T1976" s="229"/>
    </row>
    <row r="1977" spans="20:20" x14ac:dyDescent="0.2">
      <c r="T1977" s="229"/>
    </row>
    <row r="1978" spans="20:20" x14ac:dyDescent="0.2">
      <c r="T1978" s="229"/>
    </row>
    <row r="1979" spans="20:20" x14ac:dyDescent="0.2">
      <c r="T1979" s="229"/>
    </row>
    <row r="1980" spans="20:20" x14ac:dyDescent="0.2">
      <c r="T1980" s="229"/>
    </row>
    <row r="1981" spans="20:20" x14ac:dyDescent="0.2">
      <c r="T1981" s="229"/>
    </row>
    <row r="1982" spans="20:20" x14ac:dyDescent="0.2">
      <c r="T1982" s="229"/>
    </row>
    <row r="1983" spans="20:20" x14ac:dyDescent="0.2">
      <c r="T1983" s="229"/>
    </row>
    <row r="1984" spans="20:20" x14ac:dyDescent="0.2">
      <c r="T1984" s="229"/>
    </row>
    <row r="1985" spans="20:20" x14ac:dyDescent="0.2">
      <c r="T1985" s="229"/>
    </row>
    <row r="1986" spans="20:20" x14ac:dyDescent="0.2">
      <c r="T1986" s="229"/>
    </row>
    <row r="1987" spans="20:20" x14ac:dyDescent="0.2">
      <c r="T1987" s="229"/>
    </row>
    <row r="1988" spans="20:20" x14ac:dyDescent="0.2">
      <c r="T1988" s="229"/>
    </row>
    <row r="1989" spans="20:20" x14ac:dyDescent="0.2">
      <c r="T1989" s="229"/>
    </row>
    <row r="1990" spans="20:20" x14ac:dyDescent="0.2">
      <c r="T1990" s="229"/>
    </row>
    <row r="1991" spans="20:20" x14ac:dyDescent="0.2">
      <c r="T1991" s="229"/>
    </row>
    <row r="1992" spans="20:20" x14ac:dyDescent="0.2">
      <c r="T1992" s="229"/>
    </row>
    <row r="1993" spans="20:20" x14ac:dyDescent="0.2">
      <c r="T1993" s="229"/>
    </row>
    <row r="1994" spans="20:20" x14ac:dyDescent="0.2">
      <c r="T1994" s="229"/>
    </row>
    <row r="1995" spans="20:20" x14ac:dyDescent="0.2">
      <c r="T1995" s="229"/>
    </row>
    <row r="1996" spans="20:20" x14ac:dyDescent="0.2">
      <c r="T1996" s="229"/>
    </row>
    <row r="1997" spans="20:20" x14ac:dyDescent="0.2">
      <c r="T1997" s="229"/>
    </row>
    <row r="1998" spans="20:20" x14ac:dyDescent="0.2">
      <c r="T1998" s="229"/>
    </row>
    <row r="1999" spans="20:20" x14ac:dyDescent="0.2">
      <c r="T1999" s="229"/>
    </row>
    <row r="2000" spans="20:20" x14ac:dyDescent="0.2">
      <c r="T2000" s="229"/>
    </row>
    <row r="2001" spans="20:20" x14ac:dyDescent="0.2">
      <c r="T2001" s="229"/>
    </row>
    <row r="2002" spans="20:20" x14ac:dyDescent="0.2">
      <c r="T2002" s="229"/>
    </row>
    <row r="2003" spans="20:20" x14ac:dyDescent="0.2">
      <c r="T2003" s="229"/>
    </row>
    <row r="2004" spans="20:20" x14ac:dyDescent="0.2">
      <c r="T2004" s="229"/>
    </row>
    <row r="2005" spans="20:20" x14ac:dyDescent="0.2">
      <c r="T2005" s="229"/>
    </row>
    <row r="2006" spans="20:20" x14ac:dyDescent="0.2">
      <c r="T2006" s="229"/>
    </row>
    <row r="2007" spans="20:20" x14ac:dyDescent="0.2">
      <c r="T2007" s="229"/>
    </row>
    <row r="2008" spans="20:20" x14ac:dyDescent="0.2">
      <c r="T2008" s="229"/>
    </row>
    <row r="2009" spans="20:20" x14ac:dyDescent="0.2">
      <c r="T2009" s="229"/>
    </row>
    <row r="2010" spans="20:20" x14ac:dyDescent="0.2">
      <c r="T2010" s="229"/>
    </row>
    <row r="2011" spans="20:20" x14ac:dyDescent="0.2">
      <c r="T2011" s="229"/>
    </row>
    <row r="2012" spans="20:20" x14ac:dyDescent="0.2">
      <c r="T2012" s="229"/>
    </row>
    <row r="2013" spans="20:20" x14ac:dyDescent="0.2">
      <c r="T2013" s="229"/>
    </row>
    <row r="2014" spans="20:20" x14ac:dyDescent="0.2">
      <c r="T2014" s="229"/>
    </row>
    <row r="2015" spans="20:20" x14ac:dyDescent="0.2">
      <c r="T2015" s="229"/>
    </row>
    <row r="2016" spans="20:20" x14ac:dyDescent="0.2">
      <c r="T2016" s="229"/>
    </row>
    <row r="2017" spans="20:20" x14ac:dyDescent="0.2">
      <c r="T2017" s="229"/>
    </row>
    <row r="2018" spans="20:20" x14ac:dyDescent="0.2">
      <c r="T2018" s="229"/>
    </row>
    <row r="2019" spans="20:20" x14ac:dyDescent="0.2">
      <c r="T2019" s="229"/>
    </row>
    <row r="2020" spans="20:20" x14ac:dyDescent="0.2">
      <c r="T2020" s="229"/>
    </row>
    <row r="2021" spans="20:20" x14ac:dyDescent="0.2">
      <c r="T2021" s="229"/>
    </row>
    <row r="2023" spans="20:20" x14ac:dyDescent="0.2">
      <c r="T2023" s="229"/>
    </row>
    <row r="2024" spans="20:20" x14ac:dyDescent="0.2">
      <c r="T2024" s="229"/>
    </row>
    <row r="2025" spans="20:20" x14ac:dyDescent="0.2">
      <c r="T2025" s="229"/>
    </row>
    <row r="2026" spans="20:20" x14ac:dyDescent="0.2">
      <c r="T2026" s="229"/>
    </row>
    <row r="2027" spans="20:20" x14ac:dyDescent="0.2">
      <c r="T2027" s="229"/>
    </row>
    <row r="2028" spans="20:20" x14ac:dyDescent="0.2">
      <c r="T2028" s="229"/>
    </row>
    <row r="2029" spans="20:20" x14ac:dyDescent="0.2">
      <c r="T2029" s="229"/>
    </row>
    <row r="2030" spans="20:20" x14ac:dyDescent="0.2">
      <c r="T2030" s="229"/>
    </row>
    <row r="2031" spans="20:20" x14ac:dyDescent="0.2">
      <c r="T2031" s="229"/>
    </row>
    <row r="2032" spans="20:20" x14ac:dyDescent="0.2">
      <c r="T2032" s="229"/>
    </row>
    <row r="2033" spans="20:20" x14ac:dyDescent="0.2">
      <c r="T2033" s="229"/>
    </row>
    <row r="2034" spans="20:20" x14ac:dyDescent="0.2">
      <c r="T2034" s="229"/>
    </row>
    <row r="2035" spans="20:20" x14ac:dyDescent="0.2">
      <c r="T2035" s="229"/>
    </row>
    <row r="2036" spans="20:20" x14ac:dyDescent="0.2">
      <c r="T2036" s="229"/>
    </row>
    <row r="2037" spans="20:20" x14ac:dyDescent="0.2">
      <c r="T2037" s="229"/>
    </row>
    <row r="2038" spans="20:20" x14ac:dyDescent="0.2">
      <c r="T2038" s="229"/>
    </row>
    <row r="2039" spans="20:20" x14ac:dyDescent="0.2">
      <c r="T2039" s="229"/>
    </row>
    <row r="2040" spans="20:20" x14ac:dyDescent="0.2">
      <c r="T2040" s="229"/>
    </row>
    <row r="2041" spans="20:20" x14ac:dyDescent="0.2">
      <c r="T2041" s="229"/>
    </row>
    <row r="2042" spans="20:20" x14ac:dyDescent="0.2">
      <c r="T2042" s="229"/>
    </row>
    <row r="2043" spans="20:20" x14ac:dyDescent="0.2">
      <c r="T2043" s="229"/>
    </row>
    <row r="2044" spans="20:20" x14ac:dyDescent="0.2">
      <c r="T2044" s="229"/>
    </row>
    <row r="2045" spans="20:20" x14ac:dyDescent="0.2">
      <c r="T2045" s="229"/>
    </row>
    <row r="2046" spans="20:20" x14ac:dyDescent="0.2">
      <c r="T2046" s="229"/>
    </row>
    <row r="2047" spans="20:20" x14ac:dyDescent="0.2">
      <c r="T2047" s="229"/>
    </row>
    <row r="2048" spans="20:20" x14ac:dyDescent="0.2">
      <c r="T2048" s="229"/>
    </row>
    <row r="2049" spans="20:20" x14ac:dyDescent="0.2">
      <c r="T2049" s="229"/>
    </row>
    <row r="2050" spans="20:20" x14ac:dyDescent="0.2">
      <c r="T2050" s="229"/>
    </row>
    <row r="2051" spans="20:20" x14ac:dyDescent="0.2">
      <c r="T2051" s="229"/>
    </row>
    <row r="2052" spans="20:20" x14ac:dyDescent="0.2">
      <c r="T2052" s="229"/>
    </row>
    <row r="2053" spans="20:20" x14ac:dyDescent="0.2">
      <c r="T2053" s="229"/>
    </row>
    <row r="2054" spans="20:20" x14ac:dyDescent="0.2">
      <c r="T2054" s="229"/>
    </row>
    <row r="2055" spans="20:20" x14ac:dyDescent="0.2">
      <c r="T2055" s="229"/>
    </row>
    <row r="2056" spans="20:20" x14ac:dyDescent="0.2">
      <c r="T2056" s="229"/>
    </row>
    <row r="2057" spans="20:20" x14ac:dyDescent="0.2">
      <c r="T2057" s="229"/>
    </row>
    <row r="2058" spans="20:20" x14ac:dyDescent="0.2">
      <c r="T2058" s="229"/>
    </row>
    <row r="2059" spans="20:20" x14ac:dyDescent="0.2">
      <c r="T2059" s="229"/>
    </row>
    <row r="2060" spans="20:20" x14ac:dyDescent="0.2">
      <c r="T2060" s="229"/>
    </row>
    <row r="2061" spans="20:20" x14ac:dyDescent="0.2">
      <c r="T2061" s="229"/>
    </row>
    <row r="2062" spans="20:20" x14ac:dyDescent="0.2">
      <c r="T2062" s="229"/>
    </row>
    <row r="2063" spans="20:20" x14ac:dyDescent="0.2">
      <c r="T2063" s="229"/>
    </row>
    <row r="2064" spans="20:20" x14ac:dyDescent="0.2">
      <c r="T2064" s="229"/>
    </row>
    <row r="2065" spans="20:20" x14ac:dyDescent="0.2">
      <c r="T2065" s="229"/>
    </row>
    <row r="2066" spans="20:20" x14ac:dyDescent="0.2">
      <c r="T2066" s="229"/>
    </row>
    <row r="2067" spans="20:20" x14ac:dyDescent="0.2">
      <c r="T2067" s="229"/>
    </row>
    <row r="2068" spans="20:20" x14ac:dyDescent="0.2">
      <c r="T2068" s="229"/>
    </row>
    <row r="2069" spans="20:20" x14ac:dyDescent="0.2">
      <c r="T2069" s="229"/>
    </row>
    <row r="2070" spans="20:20" x14ac:dyDescent="0.2">
      <c r="T2070" s="229"/>
    </row>
    <row r="2071" spans="20:20" x14ac:dyDescent="0.2">
      <c r="T2071" s="229"/>
    </row>
    <row r="2072" spans="20:20" x14ac:dyDescent="0.2">
      <c r="T2072" s="229"/>
    </row>
    <row r="2073" spans="20:20" x14ac:dyDescent="0.2">
      <c r="T2073" s="229"/>
    </row>
    <row r="2074" spans="20:20" x14ac:dyDescent="0.2">
      <c r="T2074" s="229"/>
    </row>
    <row r="2075" spans="20:20" x14ac:dyDescent="0.2">
      <c r="T2075" s="229"/>
    </row>
    <row r="2076" spans="20:20" x14ac:dyDescent="0.2">
      <c r="T2076" s="229"/>
    </row>
    <row r="2077" spans="20:20" x14ac:dyDescent="0.2">
      <c r="T2077" s="229"/>
    </row>
    <row r="2078" spans="20:20" x14ac:dyDescent="0.2">
      <c r="T2078" s="229"/>
    </row>
    <row r="2079" spans="20:20" x14ac:dyDescent="0.2">
      <c r="T2079" s="229"/>
    </row>
    <row r="2080" spans="20:20" x14ac:dyDescent="0.2">
      <c r="T2080" s="229"/>
    </row>
    <row r="2081" spans="20:20" x14ac:dyDescent="0.2">
      <c r="T2081" s="229"/>
    </row>
    <row r="2082" spans="20:20" x14ac:dyDescent="0.2">
      <c r="T2082" s="229"/>
    </row>
    <row r="2083" spans="20:20" x14ac:dyDescent="0.2">
      <c r="T2083" s="229"/>
    </row>
    <row r="2084" spans="20:20" x14ac:dyDescent="0.2">
      <c r="T2084" s="229"/>
    </row>
    <row r="2085" spans="20:20" x14ac:dyDescent="0.2">
      <c r="T2085" s="229"/>
    </row>
    <row r="2086" spans="20:20" x14ac:dyDescent="0.2">
      <c r="T2086" s="229"/>
    </row>
    <row r="2087" spans="20:20" x14ac:dyDescent="0.2">
      <c r="T2087" s="229"/>
    </row>
    <row r="2088" spans="20:20" x14ac:dyDescent="0.2">
      <c r="T2088" s="229"/>
    </row>
    <row r="2089" spans="20:20" x14ac:dyDescent="0.2">
      <c r="T2089" s="229"/>
    </row>
    <row r="2090" spans="20:20" x14ac:dyDescent="0.2">
      <c r="T2090" s="229"/>
    </row>
    <row r="2091" spans="20:20" x14ac:dyDescent="0.2">
      <c r="T2091" s="229"/>
    </row>
    <row r="2092" spans="20:20" x14ac:dyDescent="0.2">
      <c r="T2092" s="229"/>
    </row>
    <row r="2093" spans="20:20" x14ac:dyDescent="0.2">
      <c r="T2093" s="229"/>
    </row>
    <row r="2094" spans="20:20" x14ac:dyDescent="0.2">
      <c r="T2094" s="229"/>
    </row>
    <row r="2095" spans="20:20" x14ac:dyDescent="0.2">
      <c r="T2095" s="229"/>
    </row>
    <row r="2096" spans="20:20" x14ac:dyDescent="0.2">
      <c r="T2096" s="229"/>
    </row>
    <row r="2097" spans="20:20" x14ac:dyDescent="0.2">
      <c r="T2097" s="229"/>
    </row>
    <row r="2098" spans="20:20" x14ac:dyDescent="0.2">
      <c r="T2098" s="229"/>
    </row>
    <row r="2099" spans="20:20" x14ac:dyDescent="0.2">
      <c r="T2099" s="229"/>
    </row>
    <row r="2100" spans="20:20" x14ac:dyDescent="0.2">
      <c r="T2100" s="229"/>
    </row>
    <row r="2101" spans="20:20" x14ac:dyDescent="0.2">
      <c r="T2101" s="229"/>
    </row>
    <row r="2102" spans="20:20" x14ac:dyDescent="0.2">
      <c r="T2102" s="229"/>
    </row>
    <row r="2103" spans="20:20" x14ac:dyDescent="0.2">
      <c r="T2103" s="229"/>
    </row>
    <row r="2104" spans="20:20" x14ac:dyDescent="0.2">
      <c r="T2104" s="229"/>
    </row>
    <row r="2105" spans="20:20" x14ac:dyDescent="0.2">
      <c r="T2105" s="229"/>
    </row>
    <row r="2106" spans="20:20" x14ac:dyDescent="0.2">
      <c r="T2106" s="229"/>
    </row>
    <row r="2107" spans="20:20" x14ac:dyDescent="0.2">
      <c r="T2107" s="229"/>
    </row>
    <row r="2108" spans="20:20" x14ac:dyDescent="0.2">
      <c r="T2108" s="229"/>
    </row>
    <row r="2109" spans="20:20" x14ac:dyDescent="0.2">
      <c r="T2109" s="229"/>
    </row>
    <row r="2110" spans="20:20" x14ac:dyDescent="0.2">
      <c r="T2110" s="229"/>
    </row>
    <row r="2111" spans="20:20" x14ac:dyDescent="0.2">
      <c r="T2111" s="229"/>
    </row>
    <row r="2112" spans="20:20" x14ac:dyDescent="0.2">
      <c r="T2112" s="229"/>
    </row>
    <row r="2113" spans="20:20" x14ac:dyDescent="0.2">
      <c r="T2113" s="229"/>
    </row>
    <row r="2114" spans="20:20" x14ac:dyDescent="0.2">
      <c r="T2114" s="229"/>
    </row>
    <row r="2115" spans="20:20" x14ac:dyDescent="0.2">
      <c r="T2115" s="229"/>
    </row>
    <row r="2116" spans="20:20" x14ac:dyDescent="0.2">
      <c r="T2116" s="229"/>
    </row>
    <row r="2117" spans="20:20" x14ac:dyDescent="0.2">
      <c r="T2117" s="229"/>
    </row>
    <row r="2118" spans="20:20" x14ac:dyDescent="0.2">
      <c r="T2118" s="229"/>
    </row>
    <row r="2119" spans="20:20" x14ac:dyDescent="0.2">
      <c r="T2119" s="229"/>
    </row>
    <row r="2120" spans="20:20" x14ac:dyDescent="0.2">
      <c r="T2120" s="229"/>
    </row>
    <row r="2121" spans="20:20" x14ac:dyDescent="0.2">
      <c r="T2121" s="229"/>
    </row>
    <row r="2122" spans="20:20" x14ac:dyDescent="0.2">
      <c r="T2122" s="229"/>
    </row>
    <row r="2123" spans="20:20" x14ac:dyDescent="0.2">
      <c r="T2123" s="229"/>
    </row>
    <row r="2124" spans="20:20" x14ac:dyDescent="0.2">
      <c r="T2124" s="229"/>
    </row>
    <row r="2125" spans="20:20" x14ac:dyDescent="0.2">
      <c r="T2125" s="229"/>
    </row>
    <row r="2126" spans="20:20" x14ac:dyDescent="0.2">
      <c r="T2126" s="229"/>
    </row>
    <row r="2127" spans="20:20" x14ac:dyDescent="0.2">
      <c r="T2127" s="229"/>
    </row>
    <row r="2128" spans="20:20" x14ac:dyDescent="0.2">
      <c r="T2128" s="229"/>
    </row>
    <row r="2129" spans="20:20" x14ac:dyDescent="0.2">
      <c r="T2129" s="229"/>
    </row>
    <row r="2130" spans="20:20" x14ac:dyDescent="0.2">
      <c r="T2130" s="229"/>
    </row>
    <row r="2131" spans="20:20" x14ac:dyDescent="0.2">
      <c r="T2131" s="229"/>
    </row>
    <row r="2132" spans="20:20" x14ac:dyDescent="0.2">
      <c r="T2132" s="229"/>
    </row>
    <row r="2133" spans="20:20" x14ac:dyDescent="0.2">
      <c r="T2133" s="229"/>
    </row>
    <row r="2134" spans="20:20" x14ac:dyDescent="0.2">
      <c r="T2134" s="229"/>
    </row>
    <row r="2135" spans="20:20" x14ac:dyDescent="0.2">
      <c r="T2135" s="229"/>
    </row>
    <row r="2136" spans="20:20" x14ac:dyDescent="0.2">
      <c r="T2136" s="229"/>
    </row>
    <row r="2137" spans="20:20" x14ac:dyDescent="0.2">
      <c r="T2137" s="229"/>
    </row>
    <row r="2138" spans="20:20" x14ac:dyDescent="0.2">
      <c r="T2138" s="229"/>
    </row>
    <row r="2139" spans="20:20" x14ac:dyDescent="0.2">
      <c r="T2139" s="229"/>
    </row>
    <row r="2140" spans="20:20" x14ac:dyDescent="0.2">
      <c r="T2140" s="229"/>
    </row>
    <row r="2141" spans="20:20" x14ac:dyDescent="0.2">
      <c r="T2141" s="229"/>
    </row>
    <row r="2142" spans="20:20" x14ac:dyDescent="0.2">
      <c r="T2142" s="229"/>
    </row>
    <row r="2143" spans="20:20" x14ac:dyDescent="0.2">
      <c r="T2143" s="229"/>
    </row>
    <row r="2144" spans="20:20" x14ac:dyDescent="0.2">
      <c r="T2144" s="229"/>
    </row>
    <row r="2145" spans="20:20" x14ac:dyDescent="0.2">
      <c r="T2145" s="229"/>
    </row>
    <row r="2146" spans="20:20" x14ac:dyDescent="0.2">
      <c r="T2146" s="229"/>
    </row>
    <row r="2147" spans="20:20" x14ac:dyDescent="0.2">
      <c r="T2147" s="229"/>
    </row>
    <row r="2148" spans="20:20" x14ac:dyDescent="0.2">
      <c r="T2148" s="229"/>
    </row>
    <row r="2149" spans="20:20" x14ac:dyDescent="0.2">
      <c r="T2149" s="229"/>
    </row>
    <row r="2150" spans="20:20" x14ac:dyDescent="0.2">
      <c r="T2150" s="229"/>
    </row>
    <row r="2151" spans="20:20" x14ac:dyDescent="0.2">
      <c r="T2151" s="229"/>
    </row>
    <row r="2152" spans="20:20" x14ac:dyDescent="0.2">
      <c r="T2152" s="229"/>
    </row>
    <row r="2153" spans="20:20" x14ac:dyDescent="0.2">
      <c r="T2153" s="229"/>
    </row>
    <row r="2154" spans="20:20" x14ac:dyDescent="0.2">
      <c r="T2154" s="229"/>
    </row>
    <row r="2155" spans="20:20" x14ac:dyDescent="0.2">
      <c r="T2155" s="229"/>
    </row>
    <row r="2156" spans="20:20" x14ac:dyDescent="0.2">
      <c r="T2156" s="229"/>
    </row>
    <row r="2157" spans="20:20" x14ac:dyDescent="0.2">
      <c r="T2157" s="229"/>
    </row>
    <row r="2158" spans="20:20" x14ac:dyDescent="0.2">
      <c r="T2158" s="229"/>
    </row>
    <row r="2159" spans="20:20" x14ac:dyDescent="0.2">
      <c r="T2159" s="229"/>
    </row>
    <row r="2160" spans="20:20" x14ac:dyDescent="0.2">
      <c r="T2160" s="229"/>
    </row>
    <row r="2161" spans="20:20" x14ac:dyDescent="0.2">
      <c r="T2161" s="229"/>
    </row>
    <row r="2162" spans="20:20" x14ac:dyDescent="0.2">
      <c r="T2162" s="229"/>
    </row>
    <row r="2163" spans="20:20" x14ac:dyDescent="0.2">
      <c r="T2163" s="229"/>
    </row>
    <row r="2165" spans="20:20" x14ac:dyDescent="0.2">
      <c r="T2165" s="229"/>
    </row>
    <row r="2166" spans="20:20" x14ac:dyDescent="0.2">
      <c r="T2166" s="229"/>
    </row>
    <row r="2167" spans="20:20" x14ac:dyDescent="0.2">
      <c r="T2167" s="229"/>
    </row>
    <row r="2168" spans="20:20" x14ac:dyDescent="0.2">
      <c r="T2168" s="229"/>
    </row>
    <row r="2169" spans="20:20" x14ac:dyDescent="0.2">
      <c r="T2169" s="229"/>
    </row>
    <row r="2170" spans="20:20" x14ac:dyDescent="0.2">
      <c r="T2170" s="229"/>
    </row>
    <row r="2171" spans="20:20" x14ac:dyDescent="0.2">
      <c r="T2171" s="229"/>
    </row>
    <row r="2172" spans="20:20" x14ac:dyDescent="0.2">
      <c r="T2172" s="229"/>
    </row>
    <row r="2173" spans="20:20" x14ac:dyDescent="0.2">
      <c r="T2173" s="229"/>
    </row>
    <row r="2174" spans="20:20" x14ac:dyDescent="0.2">
      <c r="T2174" s="229"/>
    </row>
    <row r="2175" spans="20:20" x14ac:dyDescent="0.2">
      <c r="T2175" s="229"/>
    </row>
    <row r="2176" spans="20:20" x14ac:dyDescent="0.2">
      <c r="T2176" s="229"/>
    </row>
    <row r="2177" spans="20:20" x14ac:dyDescent="0.2">
      <c r="T2177" s="229"/>
    </row>
    <row r="2178" spans="20:20" x14ac:dyDescent="0.2">
      <c r="T2178" s="229"/>
    </row>
    <row r="2179" spans="20:20" x14ac:dyDescent="0.2">
      <c r="T2179" s="229"/>
    </row>
    <row r="2180" spans="20:20" x14ac:dyDescent="0.2">
      <c r="T2180" s="229"/>
    </row>
    <row r="2181" spans="20:20" x14ac:dyDescent="0.2">
      <c r="T2181" s="229"/>
    </row>
    <row r="2182" spans="20:20" x14ac:dyDescent="0.2">
      <c r="T2182" s="229"/>
    </row>
    <row r="2183" spans="20:20" x14ac:dyDescent="0.2">
      <c r="T2183" s="229"/>
    </row>
    <row r="2184" spans="20:20" x14ac:dyDescent="0.2">
      <c r="T2184" s="229"/>
    </row>
    <row r="2185" spans="20:20" x14ac:dyDescent="0.2">
      <c r="T2185" s="229"/>
    </row>
    <row r="2186" spans="20:20" x14ac:dyDescent="0.2">
      <c r="T2186" s="229"/>
    </row>
    <row r="2187" spans="20:20" x14ac:dyDescent="0.2">
      <c r="T2187" s="229"/>
    </row>
    <row r="2188" spans="20:20" x14ac:dyDescent="0.2">
      <c r="T2188" s="229"/>
    </row>
    <row r="2189" spans="20:20" x14ac:dyDescent="0.2">
      <c r="T2189" s="229"/>
    </row>
    <row r="2190" spans="20:20" x14ac:dyDescent="0.2">
      <c r="T2190" s="229"/>
    </row>
    <row r="2191" spans="20:20" x14ac:dyDescent="0.2">
      <c r="T2191" s="229"/>
    </row>
    <row r="2192" spans="20:20" x14ac:dyDescent="0.2">
      <c r="T2192" s="229"/>
    </row>
    <row r="2193" spans="20:20" x14ac:dyDescent="0.2">
      <c r="T2193" s="229"/>
    </row>
    <row r="2194" spans="20:20" x14ac:dyDescent="0.2">
      <c r="T2194" s="229"/>
    </row>
    <row r="2195" spans="20:20" x14ac:dyDescent="0.2">
      <c r="T2195" s="229"/>
    </row>
    <row r="2196" spans="20:20" x14ac:dyDescent="0.2">
      <c r="T2196" s="229"/>
    </row>
    <row r="2197" spans="20:20" x14ac:dyDescent="0.2">
      <c r="T2197" s="229"/>
    </row>
    <row r="2198" spans="20:20" x14ac:dyDescent="0.2">
      <c r="T2198" s="229"/>
    </row>
    <row r="2199" spans="20:20" x14ac:dyDescent="0.2">
      <c r="T2199" s="229"/>
    </row>
    <row r="2200" spans="20:20" x14ac:dyDescent="0.2">
      <c r="T2200" s="229"/>
    </row>
    <row r="2201" spans="20:20" x14ac:dyDescent="0.2">
      <c r="T2201" s="229"/>
    </row>
    <row r="2202" spans="20:20" x14ac:dyDescent="0.2">
      <c r="T2202" s="229"/>
    </row>
    <row r="2203" spans="20:20" x14ac:dyDescent="0.2">
      <c r="T2203" s="229"/>
    </row>
    <row r="2204" spans="20:20" x14ac:dyDescent="0.2">
      <c r="T2204" s="229"/>
    </row>
    <row r="2205" spans="20:20" x14ac:dyDescent="0.2">
      <c r="T2205" s="229"/>
    </row>
    <row r="2206" spans="20:20" x14ac:dyDescent="0.2">
      <c r="T2206" s="229"/>
    </row>
    <row r="2207" spans="20:20" x14ac:dyDescent="0.2">
      <c r="T2207" s="229"/>
    </row>
    <row r="2208" spans="20:20" x14ac:dyDescent="0.2">
      <c r="T2208" s="229"/>
    </row>
    <row r="2209" spans="20:20" x14ac:dyDescent="0.2">
      <c r="T2209" s="229"/>
    </row>
    <row r="2210" spans="20:20" x14ac:dyDescent="0.2">
      <c r="T2210" s="229"/>
    </row>
    <row r="2211" spans="20:20" x14ac:dyDescent="0.2">
      <c r="T2211" s="229"/>
    </row>
    <row r="2212" spans="20:20" x14ac:dyDescent="0.2">
      <c r="T2212" s="229"/>
    </row>
    <row r="2213" spans="20:20" x14ac:dyDescent="0.2">
      <c r="T2213" s="229"/>
    </row>
    <row r="2214" spans="20:20" x14ac:dyDescent="0.2">
      <c r="T2214" s="229"/>
    </row>
    <row r="2215" spans="20:20" x14ac:dyDescent="0.2">
      <c r="T2215" s="229"/>
    </row>
    <row r="2216" spans="20:20" x14ac:dyDescent="0.2">
      <c r="T2216" s="229"/>
    </row>
    <row r="2217" spans="20:20" x14ac:dyDescent="0.2">
      <c r="T2217" s="229"/>
    </row>
    <row r="2218" spans="20:20" x14ac:dyDescent="0.2">
      <c r="T2218" s="229"/>
    </row>
    <row r="2219" spans="20:20" x14ac:dyDescent="0.2">
      <c r="T2219" s="229"/>
    </row>
    <row r="2220" spans="20:20" x14ac:dyDescent="0.2">
      <c r="T2220" s="229"/>
    </row>
    <row r="2221" spans="20:20" x14ac:dyDescent="0.2">
      <c r="T2221" s="229"/>
    </row>
    <row r="2222" spans="20:20" x14ac:dyDescent="0.2">
      <c r="T2222" s="229"/>
    </row>
    <row r="2223" spans="20:20" x14ac:dyDescent="0.2">
      <c r="T2223" s="229"/>
    </row>
    <row r="2224" spans="20:20" x14ac:dyDescent="0.2">
      <c r="T2224" s="229"/>
    </row>
    <row r="2225" spans="20:20" x14ac:dyDescent="0.2">
      <c r="T2225" s="229"/>
    </row>
    <row r="2226" spans="20:20" x14ac:dyDescent="0.2">
      <c r="T2226" s="229"/>
    </row>
    <row r="2227" spans="20:20" x14ac:dyDescent="0.2">
      <c r="T2227" s="229"/>
    </row>
    <row r="2228" spans="20:20" x14ac:dyDescent="0.2">
      <c r="T2228" s="229"/>
    </row>
    <row r="2229" spans="20:20" x14ac:dyDescent="0.2">
      <c r="T2229" s="229"/>
    </row>
    <row r="2230" spans="20:20" x14ac:dyDescent="0.2">
      <c r="T2230" s="229"/>
    </row>
    <row r="2231" spans="20:20" x14ac:dyDescent="0.2">
      <c r="T2231" s="229"/>
    </row>
    <row r="2232" spans="20:20" x14ac:dyDescent="0.2">
      <c r="T2232" s="229"/>
    </row>
    <row r="2233" spans="20:20" x14ac:dyDescent="0.2">
      <c r="T2233" s="229"/>
    </row>
    <row r="2234" spans="20:20" x14ac:dyDescent="0.2">
      <c r="T2234" s="229"/>
    </row>
    <row r="2235" spans="20:20" x14ac:dyDescent="0.2">
      <c r="T2235" s="229"/>
    </row>
    <row r="2236" spans="20:20" x14ac:dyDescent="0.2">
      <c r="T2236" s="229"/>
    </row>
    <row r="2237" spans="20:20" x14ac:dyDescent="0.2">
      <c r="T2237" s="229"/>
    </row>
    <row r="2238" spans="20:20" x14ac:dyDescent="0.2">
      <c r="T2238" s="229"/>
    </row>
    <row r="2239" spans="20:20" x14ac:dyDescent="0.2">
      <c r="T2239" s="229"/>
    </row>
    <row r="2240" spans="20:20" x14ac:dyDescent="0.2">
      <c r="T2240" s="229"/>
    </row>
    <row r="2241" spans="20:20" x14ac:dyDescent="0.2">
      <c r="T2241" s="229"/>
    </row>
    <row r="2242" spans="20:20" x14ac:dyDescent="0.2">
      <c r="T2242" s="229"/>
    </row>
    <row r="2243" spans="20:20" x14ac:dyDescent="0.2">
      <c r="T2243" s="229"/>
    </row>
    <row r="2244" spans="20:20" x14ac:dyDescent="0.2">
      <c r="T2244" s="229"/>
    </row>
    <row r="2245" spans="20:20" x14ac:dyDescent="0.2">
      <c r="T2245" s="229"/>
    </row>
    <row r="2246" spans="20:20" x14ac:dyDescent="0.2">
      <c r="T2246" s="229"/>
    </row>
    <row r="2247" spans="20:20" x14ac:dyDescent="0.2">
      <c r="T2247" s="229"/>
    </row>
    <row r="2248" spans="20:20" x14ac:dyDescent="0.2">
      <c r="T2248" s="229"/>
    </row>
    <row r="2249" spans="20:20" x14ac:dyDescent="0.2">
      <c r="T2249" s="229"/>
    </row>
    <row r="2250" spans="20:20" x14ac:dyDescent="0.2">
      <c r="T2250" s="229"/>
    </row>
    <row r="2251" spans="20:20" x14ac:dyDescent="0.2">
      <c r="T2251" s="229"/>
    </row>
    <row r="2252" spans="20:20" x14ac:dyDescent="0.2">
      <c r="T2252" s="229"/>
    </row>
    <row r="2253" spans="20:20" x14ac:dyDescent="0.2">
      <c r="T2253" s="229"/>
    </row>
    <row r="2254" spans="20:20" x14ac:dyDescent="0.2">
      <c r="T2254" s="229"/>
    </row>
    <row r="2255" spans="20:20" x14ac:dyDescent="0.2">
      <c r="T2255" s="229"/>
    </row>
    <row r="2256" spans="20:20" x14ac:dyDescent="0.2">
      <c r="T2256" s="229"/>
    </row>
    <row r="2257" spans="20:20" x14ac:dyDescent="0.2">
      <c r="T2257" s="229"/>
    </row>
    <row r="2258" spans="20:20" x14ac:dyDescent="0.2">
      <c r="T2258" s="229"/>
    </row>
    <row r="2259" spans="20:20" x14ac:dyDescent="0.2">
      <c r="T2259" s="229"/>
    </row>
    <row r="2260" spans="20:20" x14ac:dyDescent="0.2">
      <c r="T2260" s="229"/>
    </row>
    <row r="2261" spans="20:20" x14ac:dyDescent="0.2">
      <c r="T2261" s="229"/>
    </row>
    <row r="2262" spans="20:20" x14ac:dyDescent="0.2">
      <c r="T2262" s="229"/>
    </row>
    <row r="2263" spans="20:20" x14ac:dyDescent="0.2">
      <c r="T2263" s="229"/>
    </row>
    <row r="2264" spans="20:20" x14ac:dyDescent="0.2">
      <c r="T2264" s="229"/>
    </row>
    <row r="2265" spans="20:20" x14ac:dyDescent="0.2">
      <c r="T2265" s="229"/>
    </row>
    <row r="2266" spans="20:20" x14ac:dyDescent="0.2">
      <c r="T2266" s="229"/>
    </row>
    <row r="2267" spans="20:20" x14ac:dyDescent="0.2">
      <c r="T2267" s="229"/>
    </row>
    <row r="2268" spans="20:20" x14ac:dyDescent="0.2">
      <c r="T2268" s="229"/>
    </row>
    <row r="2269" spans="20:20" x14ac:dyDescent="0.2">
      <c r="T2269" s="229"/>
    </row>
    <row r="2270" spans="20:20" x14ac:dyDescent="0.2">
      <c r="T2270" s="229"/>
    </row>
    <row r="2271" spans="20:20" x14ac:dyDescent="0.2">
      <c r="T2271" s="229"/>
    </row>
    <row r="2272" spans="20:20" x14ac:dyDescent="0.2">
      <c r="T2272" s="229"/>
    </row>
    <row r="2273" spans="20:20" x14ac:dyDescent="0.2">
      <c r="T2273" s="229"/>
    </row>
    <row r="2274" spans="20:20" x14ac:dyDescent="0.2">
      <c r="T2274" s="229"/>
    </row>
    <row r="2275" spans="20:20" x14ac:dyDescent="0.2">
      <c r="T2275" s="229"/>
    </row>
    <row r="2276" spans="20:20" x14ac:dyDescent="0.2">
      <c r="T2276" s="229"/>
    </row>
    <row r="2277" spans="20:20" x14ac:dyDescent="0.2">
      <c r="T2277" s="229"/>
    </row>
    <row r="2278" spans="20:20" x14ac:dyDescent="0.2">
      <c r="T2278" s="229"/>
    </row>
    <row r="2279" spans="20:20" x14ac:dyDescent="0.2">
      <c r="T2279" s="229"/>
    </row>
    <row r="2280" spans="20:20" x14ac:dyDescent="0.2">
      <c r="T2280" s="229"/>
    </row>
    <row r="2281" spans="20:20" x14ac:dyDescent="0.2">
      <c r="T2281" s="229"/>
    </row>
    <row r="2282" spans="20:20" x14ac:dyDescent="0.2">
      <c r="T2282" s="229"/>
    </row>
    <row r="2283" spans="20:20" x14ac:dyDescent="0.2">
      <c r="T2283" s="229"/>
    </row>
    <row r="2284" spans="20:20" x14ac:dyDescent="0.2">
      <c r="T2284" s="229"/>
    </row>
    <row r="2285" spans="20:20" x14ac:dyDescent="0.2">
      <c r="T2285" s="229"/>
    </row>
    <row r="2286" spans="20:20" x14ac:dyDescent="0.2">
      <c r="T2286" s="229"/>
    </row>
    <row r="2287" spans="20:20" x14ac:dyDescent="0.2">
      <c r="T2287" s="229"/>
    </row>
    <row r="2288" spans="20:20" x14ac:dyDescent="0.2">
      <c r="T2288" s="229"/>
    </row>
    <row r="2289" spans="20:20" x14ac:dyDescent="0.2">
      <c r="T2289" s="229"/>
    </row>
    <row r="2290" spans="20:20" x14ac:dyDescent="0.2">
      <c r="T2290" s="229"/>
    </row>
    <row r="2291" spans="20:20" x14ac:dyDescent="0.2">
      <c r="T2291" s="229"/>
    </row>
    <row r="2292" spans="20:20" x14ac:dyDescent="0.2">
      <c r="T2292" s="229"/>
    </row>
    <row r="2293" spans="20:20" x14ac:dyDescent="0.2">
      <c r="T2293" s="229"/>
    </row>
    <row r="2294" spans="20:20" x14ac:dyDescent="0.2">
      <c r="T2294" s="229"/>
    </row>
    <row r="2295" spans="20:20" x14ac:dyDescent="0.2">
      <c r="T2295" s="229"/>
    </row>
    <row r="2296" spans="20:20" x14ac:dyDescent="0.2">
      <c r="T2296" s="229"/>
    </row>
    <row r="2297" spans="20:20" x14ac:dyDescent="0.2">
      <c r="T2297" s="229"/>
    </row>
    <row r="2298" spans="20:20" x14ac:dyDescent="0.2">
      <c r="T2298" s="229"/>
    </row>
    <row r="2299" spans="20:20" x14ac:dyDescent="0.2">
      <c r="T2299" s="229"/>
    </row>
    <row r="2300" spans="20:20" x14ac:dyDescent="0.2">
      <c r="T2300" s="229"/>
    </row>
    <row r="2301" spans="20:20" x14ac:dyDescent="0.2">
      <c r="T2301" s="229"/>
    </row>
    <row r="2302" spans="20:20" x14ac:dyDescent="0.2">
      <c r="T2302" s="229"/>
    </row>
    <row r="2303" spans="20:20" x14ac:dyDescent="0.2">
      <c r="T2303" s="229"/>
    </row>
    <row r="2304" spans="20:20" x14ac:dyDescent="0.2">
      <c r="T2304" s="229"/>
    </row>
    <row r="2305" spans="20:20" x14ac:dyDescent="0.2">
      <c r="T2305" s="229"/>
    </row>
    <row r="2306" spans="20:20" x14ac:dyDescent="0.2">
      <c r="T2306" s="229"/>
    </row>
    <row r="2307" spans="20:20" x14ac:dyDescent="0.2">
      <c r="T2307" s="229"/>
    </row>
    <row r="2308" spans="20:20" x14ac:dyDescent="0.2">
      <c r="T2308" s="229"/>
    </row>
    <row r="2309" spans="20:20" x14ac:dyDescent="0.2">
      <c r="T2309" s="229"/>
    </row>
    <row r="2310" spans="20:20" x14ac:dyDescent="0.2">
      <c r="T2310" s="229"/>
    </row>
    <row r="2311" spans="20:20" x14ac:dyDescent="0.2">
      <c r="T2311" s="229"/>
    </row>
    <row r="2312" spans="20:20" x14ac:dyDescent="0.2">
      <c r="T2312" s="229"/>
    </row>
    <row r="2313" spans="20:20" x14ac:dyDescent="0.2">
      <c r="T2313" s="229"/>
    </row>
    <row r="2314" spans="20:20" x14ac:dyDescent="0.2">
      <c r="T2314" s="229"/>
    </row>
    <row r="2315" spans="20:20" x14ac:dyDescent="0.2">
      <c r="T2315" s="229"/>
    </row>
    <row r="2316" spans="20:20" x14ac:dyDescent="0.2">
      <c r="T2316" s="229"/>
    </row>
    <row r="2317" spans="20:20" x14ac:dyDescent="0.2">
      <c r="T2317" s="229"/>
    </row>
    <row r="2318" spans="20:20" x14ac:dyDescent="0.2">
      <c r="T2318" s="229"/>
    </row>
    <row r="2319" spans="20:20" x14ac:dyDescent="0.2">
      <c r="T2319" s="229"/>
    </row>
    <row r="2320" spans="20:20" x14ac:dyDescent="0.2">
      <c r="T2320" s="229"/>
    </row>
    <row r="2321" spans="20:20" x14ac:dyDescent="0.2">
      <c r="T2321" s="229"/>
    </row>
    <row r="2322" spans="20:20" x14ac:dyDescent="0.2">
      <c r="T2322" s="229"/>
    </row>
    <row r="2323" spans="20:20" x14ac:dyDescent="0.2">
      <c r="T2323" s="229"/>
    </row>
    <row r="2324" spans="20:20" x14ac:dyDescent="0.2">
      <c r="T2324" s="229"/>
    </row>
    <row r="2325" spans="20:20" x14ac:dyDescent="0.2">
      <c r="T2325" s="229"/>
    </row>
    <row r="2326" spans="20:20" x14ac:dyDescent="0.2">
      <c r="T2326" s="229"/>
    </row>
    <row r="2327" spans="20:20" x14ac:dyDescent="0.2">
      <c r="T2327" s="229"/>
    </row>
    <row r="2328" spans="20:20" x14ac:dyDescent="0.2">
      <c r="T2328" s="229"/>
    </row>
    <row r="2329" spans="20:20" x14ac:dyDescent="0.2">
      <c r="T2329" s="229"/>
    </row>
    <row r="2330" spans="20:20" x14ac:dyDescent="0.2">
      <c r="T2330" s="229"/>
    </row>
    <row r="2331" spans="20:20" x14ac:dyDescent="0.2">
      <c r="T2331" s="229"/>
    </row>
    <row r="2332" spans="20:20" x14ac:dyDescent="0.2">
      <c r="T2332" s="229"/>
    </row>
    <row r="2333" spans="20:20" x14ac:dyDescent="0.2">
      <c r="T2333" s="229"/>
    </row>
    <row r="2334" spans="20:20" x14ac:dyDescent="0.2">
      <c r="T2334" s="229"/>
    </row>
    <row r="2335" spans="20:20" x14ac:dyDescent="0.2">
      <c r="T2335" s="229"/>
    </row>
    <row r="2336" spans="20:20" x14ac:dyDescent="0.2">
      <c r="T2336" s="229"/>
    </row>
    <row r="2337" spans="20:20" x14ac:dyDescent="0.2">
      <c r="T2337" s="229"/>
    </row>
    <row r="2338" spans="20:20" x14ac:dyDescent="0.2">
      <c r="T2338" s="229"/>
    </row>
    <row r="2339" spans="20:20" x14ac:dyDescent="0.2">
      <c r="T2339" s="229"/>
    </row>
    <row r="2340" spans="20:20" x14ac:dyDescent="0.2">
      <c r="T2340" s="229"/>
    </row>
    <row r="2341" spans="20:20" x14ac:dyDescent="0.2">
      <c r="T2341" s="229"/>
    </row>
    <row r="2342" spans="20:20" x14ac:dyDescent="0.2">
      <c r="T2342" s="229"/>
    </row>
    <row r="2343" spans="20:20" x14ac:dyDescent="0.2">
      <c r="T2343" s="229"/>
    </row>
    <row r="2344" spans="20:20" x14ac:dyDescent="0.2">
      <c r="T2344" s="229"/>
    </row>
    <row r="2345" spans="20:20" x14ac:dyDescent="0.2">
      <c r="T2345" s="229"/>
    </row>
    <row r="2346" spans="20:20" x14ac:dyDescent="0.2">
      <c r="T2346" s="229"/>
    </row>
    <row r="2347" spans="20:20" x14ac:dyDescent="0.2">
      <c r="T2347" s="229"/>
    </row>
    <row r="2348" spans="20:20" x14ac:dyDescent="0.2">
      <c r="T2348" s="229"/>
    </row>
    <row r="2349" spans="20:20" x14ac:dyDescent="0.2">
      <c r="T2349" s="229"/>
    </row>
    <row r="2350" spans="20:20" x14ac:dyDescent="0.2">
      <c r="T2350" s="229"/>
    </row>
    <row r="2351" spans="20:20" x14ac:dyDescent="0.2">
      <c r="T2351" s="229"/>
    </row>
    <row r="2352" spans="20:20" x14ac:dyDescent="0.2">
      <c r="T2352" s="229"/>
    </row>
    <row r="2353" spans="20:20" x14ac:dyDescent="0.2">
      <c r="T2353" s="229"/>
    </row>
    <row r="2354" spans="20:20" x14ac:dyDescent="0.2">
      <c r="T2354" s="229"/>
    </row>
    <row r="2355" spans="20:20" x14ac:dyDescent="0.2">
      <c r="T2355" s="229"/>
    </row>
    <row r="2356" spans="20:20" x14ac:dyDescent="0.2">
      <c r="T2356" s="229"/>
    </row>
    <row r="2357" spans="20:20" x14ac:dyDescent="0.2">
      <c r="T2357" s="229"/>
    </row>
    <row r="2358" spans="20:20" x14ac:dyDescent="0.2">
      <c r="T2358" s="229"/>
    </row>
    <row r="2359" spans="20:20" x14ac:dyDescent="0.2">
      <c r="T2359" s="229"/>
    </row>
    <row r="2360" spans="20:20" x14ac:dyDescent="0.2">
      <c r="T2360" s="229"/>
    </row>
    <row r="2361" spans="20:20" x14ac:dyDescent="0.2">
      <c r="T2361" s="229"/>
    </row>
    <row r="2362" spans="20:20" x14ac:dyDescent="0.2">
      <c r="T2362" s="229"/>
    </row>
    <row r="2363" spans="20:20" x14ac:dyDescent="0.2">
      <c r="T2363" s="229"/>
    </row>
    <row r="2364" spans="20:20" x14ac:dyDescent="0.2">
      <c r="T2364" s="229"/>
    </row>
    <row r="2365" spans="20:20" x14ac:dyDescent="0.2">
      <c r="T2365" s="229"/>
    </row>
    <row r="2366" spans="20:20" x14ac:dyDescent="0.2">
      <c r="T2366" s="229"/>
    </row>
    <row r="2367" spans="20:20" x14ac:dyDescent="0.2">
      <c r="T2367" s="229"/>
    </row>
    <row r="2368" spans="20:20" x14ac:dyDescent="0.2">
      <c r="T2368" s="229"/>
    </row>
    <row r="2369" spans="20:20" x14ac:dyDescent="0.2">
      <c r="T2369" s="229"/>
    </row>
    <row r="2370" spans="20:20" x14ac:dyDescent="0.2">
      <c r="T2370" s="229"/>
    </row>
    <row r="2371" spans="20:20" x14ac:dyDescent="0.2">
      <c r="T2371" s="229"/>
    </row>
    <row r="2372" spans="20:20" x14ac:dyDescent="0.2">
      <c r="T2372" s="229"/>
    </row>
    <row r="2373" spans="20:20" x14ac:dyDescent="0.2">
      <c r="T2373" s="229"/>
    </row>
    <row r="2374" spans="20:20" x14ac:dyDescent="0.2">
      <c r="T2374" s="229"/>
    </row>
    <row r="2375" spans="20:20" x14ac:dyDescent="0.2">
      <c r="T2375" s="229"/>
    </row>
    <row r="2376" spans="20:20" x14ac:dyDescent="0.2">
      <c r="T2376" s="229"/>
    </row>
    <row r="2377" spans="20:20" x14ac:dyDescent="0.2">
      <c r="T2377" s="229"/>
    </row>
    <row r="2378" spans="20:20" x14ac:dyDescent="0.2">
      <c r="T2378" s="229"/>
    </row>
    <row r="2379" spans="20:20" x14ac:dyDescent="0.2">
      <c r="T2379" s="229"/>
    </row>
    <row r="2380" spans="20:20" x14ac:dyDescent="0.2">
      <c r="T2380" s="229"/>
    </row>
    <row r="2381" spans="20:20" x14ac:dyDescent="0.2">
      <c r="T2381" s="229"/>
    </row>
    <row r="2382" spans="20:20" x14ac:dyDescent="0.2">
      <c r="T2382" s="229"/>
    </row>
    <row r="2383" spans="20:20" x14ac:dyDescent="0.2">
      <c r="T2383" s="229"/>
    </row>
    <row r="2384" spans="20:20" x14ac:dyDescent="0.2">
      <c r="T2384" s="229"/>
    </row>
    <row r="2385" spans="20:20" x14ac:dyDescent="0.2">
      <c r="T2385" s="229"/>
    </row>
    <row r="2386" spans="20:20" x14ac:dyDescent="0.2">
      <c r="T2386" s="229"/>
    </row>
    <row r="2387" spans="20:20" x14ac:dyDescent="0.2">
      <c r="T2387" s="229"/>
    </row>
    <row r="2388" spans="20:20" x14ac:dyDescent="0.2">
      <c r="T2388" s="229"/>
    </row>
    <row r="2389" spans="20:20" x14ac:dyDescent="0.2">
      <c r="T2389" s="229"/>
    </row>
    <row r="2390" spans="20:20" x14ac:dyDescent="0.2">
      <c r="T2390" s="229"/>
    </row>
    <row r="2391" spans="20:20" x14ac:dyDescent="0.2">
      <c r="T2391" s="229"/>
    </row>
    <row r="2392" spans="20:20" x14ac:dyDescent="0.2">
      <c r="T2392" s="229"/>
    </row>
    <row r="2393" spans="20:20" x14ac:dyDescent="0.2">
      <c r="T2393" s="229"/>
    </row>
    <row r="2394" spans="20:20" x14ac:dyDescent="0.2">
      <c r="T2394" s="229"/>
    </row>
    <row r="2395" spans="20:20" x14ac:dyDescent="0.2">
      <c r="T2395" s="229"/>
    </row>
    <row r="2396" spans="20:20" x14ac:dyDescent="0.2">
      <c r="T2396" s="229"/>
    </row>
    <row r="2397" spans="20:20" x14ac:dyDescent="0.2">
      <c r="T2397" s="229"/>
    </row>
    <row r="2398" spans="20:20" x14ac:dyDescent="0.2">
      <c r="T2398" s="229"/>
    </row>
    <row r="2399" spans="20:20" x14ac:dyDescent="0.2">
      <c r="T2399" s="229"/>
    </row>
    <row r="2400" spans="20:20" x14ac:dyDescent="0.2">
      <c r="T2400" s="229"/>
    </row>
    <row r="2401" spans="20:20" x14ac:dyDescent="0.2">
      <c r="T2401" s="229"/>
    </row>
    <row r="2402" spans="20:20" x14ac:dyDescent="0.2">
      <c r="T2402" s="229"/>
    </row>
    <row r="2403" spans="20:20" x14ac:dyDescent="0.2">
      <c r="T2403" s="229"/>
    </row>
    <row r="2404" spans="20:20" x14ac:dyDescent="0.2">
      <c r="T2404" s="229"/>
    </row>
    <row r="2405" spans="20:20" x14ac:dyDescent="0.2">
      <c r="T2405" s="229"/>
    </row>
    <row r="2406" spans="20:20" x14ac:dyDescent="0.2">
      <c r="T2406" s="229"/>
    </row>
    <row r="2407" spans="20:20" x14ac:dyDescent="0.2">
      <c r="T2407" s="229"/>
    </row>
    <row r="2408" spans="20:20" x14ac:dyDescent="0.2">
      <c r="T2408" s="229"/>
    </row>
    <row r="2409" spans="20:20" x14ac:dyDescent="0.2">
      <c r="T2409" s="229"/>
    </row>
    <row r="2410" spans="20:20" x14ac:dyDescent="0.2">
      <c r="T2410" s="229"/>
    </row>
    <row r="2411" spans="20:20" x14ac:dyDescent="0.2">
      <c r="T2411" s="229"/>
    </row>
    <row r="2412" spans="20:20" x14ac:dyDescent="0.2">
      <c r="T2412" s="229"/>
    </row>
    <row r="2413" spans="20:20" x14ac:dyDescent="0.2">
      <c r="T2413" s="229"/>
    </row>
    <row r="2414" spans="20:20" x14ac:dyDescent="0.2">
      <c r="T2414" s="229"/>
    </row>
    <row r="2415" spans="20:20" x14ac:dyDescent="0.2">
      <c r="T2415" s="229"/>
    </row>
    <row r="2416" spans="20:20" x14ac:dyDescent="0.2">
      <c r="T2416" s="229"/>
    </row>
    <row r="2417" spans="20:20" x14ac:dyDescent="0.2">
      <c r="T2417" s="229"/>
    </row>
    <row r="2418" spans="20:20" x14ac:dyDescent="0.2">
      <c r="T2418" s="229"/>
    </row>
    <row r="2419" spans="20:20" x14ac:dyDescent="0.2">
      <c r="T2419" s="229"/>
    </row>
    <row r="2420" spans="20:20" x14ac:dyDescent="0.2">
      <c r="T2420" s="229"/>
    </row>
    <row r="2421" spans="20:20" x14ac:dyDescent="0.2">
      <c r="T2421" s="229"/>
    </row>
    <row r="2422" spans="20:20" x14ac:dyDescent="0.2">
      <c r="T2422" s="229"/>
    </row>
    <row r="2423" spans="20:20" x14ac:dyDescent="0.2">
      <c r="T2423" s="229"/>
    </row>
    <row r="2424" spans="20:20" x14ac:dyDescent="0.2">
      <c r="T2424" s="229"/>
    </row>
    <row r="2425" spans="20:20" x14ac:dyDescent="0.2">
      <c r="T2425" s="229"/>
    </row>
    <row r="2426" spans="20:20" x14ac:dyDescent="0.2">
      <c r="T2426" s="229"/>
    </row>
    <row r="2427" spans="20:20" x14ac:dyDescent="0.2">
      <c r="T2427" s="229"/>
    </row>
    <row r="2428" spans="20:20" x14ac:dyDescent="0.2">
      <c r="T2428" s="229"/>
    </row>
    <row r="2429" spans="20:20" x14ac:dyDescent="0.2">
      <c r="T2429" s="229"/>
    </row>
    <row r="2430" spans="20:20" x14ac:dyDescent="0.2">
      <c r="T2430" s="229"/>
    </row>
    <row r="2431" spans="20:20" x14ac:dyDescent="0.2">
      <c r="T2431" s="229"/>
    </row>
    <row r="2432" spans="20:20" x14ac:dyDescent="0.2">
      <c r="T2432" s="229"/>
    </row>
    <row r="2433" spans="20:20" x14ac:dyDescent="0.2">
      <c r="T2433" s="229"/>
    </row>
    <row r="2434" spans="20:20" x14ac:dyDescent="0.2">
      <c r="T2434" s="229"/>
    </row>
    <row r="2435" spans="20:20" x14ac:dyDescent="0.2">
      <c r="T2435" s="229"/>
    </row>
    <row r="2436" spans="20:20" x14ac:dyDescent="0.2">
      <c r="T2436" s="229"/>
    </row>
    <row r="2437" spans="20:20" x14ac:dyDescent="0.2">
      <c r="T2437" s="229"/>
    </row>
    <row r="2438" spans="20:20" x14ac:dyDescent="0.2">
      <c r="T2438" s="229"/>
    </row>
    <row r="2439" spans="20:20" x14ac:dyDescent="0.2">
      <c r="T2439" s="229"/>
    </row>
    <row r="2440" spans="20:20" x14ac:dyDescent="0.2">
      <c r="T2440" s="229"/>
    </row>
    <row r="2441" spans="20:20" x14ac:dyDescent="0.2">
      <c r="T2441" s="229"/>
    </row>
    <row r="2442" spans="20:20" x14ac:dyDescent="0.2">
      <c r="T2442" s="229"/>
    </row>
    <row r="2443" spans="20:20" x14ac:dyDescent="0.2">
      <c r="T2443" s="229"/>
    </row>
    <row r="2444" spans="20:20" x14ac:dyDescent="0.2">
      <c r="T2444" s="229"/>
    </row>
    <row r="2445" spans="20:20" x14ac:dyDescent="0.2">
      <c r="T2445" s="229"/>
    </row>
    <row r="2446" spans="20:20" x14ac:dyDescent="0.2">
      <c r="T2446" s="229"/>
    </row>
    <row r="2447" spans="20:20" x14ac:dyDescent="0.2">
      <c r="T2447" s="229"/>
    </row>
    <row r="2449" spans="20:20" x14ac:dyDescent="0.2">
      <c r="T2449" s="229"/>
    </row>
    <row r="2450" spans="20:20" x14ac:dyDescent="0.2">
      <c r="T2450" s="229"/>
    </row>
    <row r="2451" spans="20:20" x14ac:dyDescent="0.2">
      <c r="T2451" s="229"/>
    </row>
    <row r="2452" spans="20:20" x14ac:dyDescent="0.2">
      <c r="T2452" s="229"/>
    </row>
    <row r="2453" spans="20:20" x14ac:dyDescent="0.2">
      <c r="T2453" s="229"/>
    </row>
    <row r="2454" spans="20:20" x14ac:dyDescent="0.2">
      <c r="T2454" s="229"/>
    </row>
    <row r="2455" spans="20:20" x14ac:dyDescent="0.2">
      <c r="T2455" s="229"/>
    </row>
    <row r="2456" spans="20:20" x14ac:dyDescent="0.2">
      <c r="T2456" s="229"/>
    </row>
    <row r="2457" spans="20:20" x14ac:dyDescent="0.2">
      <c r="T2457" s="229"/>
    </row>
    <row r="2458" spans="20:20" x14ac:dyDescent="0.2">
      <c r="T2458" s="229"/>
    </row>
    <row r="2459" spans="20:20" x14ac:dyDescent="0.2">
      <c r="T2459" s="229"/>
    </row>
    <row r="2460" spans="20:20" x14ac:dyDescent="0.2">
      <c r="T2460" s="229"/>
    </row>
    <row r="2461" spans="20:20" x14ac:dyDescent="0.2">
      <c r="T2461" s="229"/>
    </row>
    <row r="2462" spans="20:20" x14ac:dyDescent="0.2">
      <c r="T2462" s="229"/>
    </row>
    <row r="2463" spans="20:20" x14ac:dyDescent="0.2">
      <c r="T2463" s="229"/>
    </row>
    <row r="2464" spans="20:20" x14ac:dyDescent="0.2">
      <c r="T2464" s="229"/>
    </row>
    <row r="2465" spans="20:20" x14ac:dyDescent="0.2">
      <c r="T2465" s="229"/>
    </row>
    <row r="2466" spans="20:20" x14ac:dyDescent="0.2">
      <c r="T2466" s="229"/>
    </row>
    <row r="2467" spans="20:20" x14ac:dyDescent="0.2">
      <c r="T2467" s="229"/>
    </row>
    <row r="2468" spans="20:20" x14ac:dyDescent="0.2">
      <c r="T2468" s="229"/>
    </row>
    <row r="2469" spans="20:20" x14ac:dyDescent="0.2">
      <c r="T2469" s="229"/>
    </row>
    <row r="2470" spans="20:20" x14ac:dyDescent="0.2">
      <c r="T2470" s="229"/>
    </row>
    <row r="2471" spans="20:20" x14ac:dyDescent="0.2">
      <c r="T2471" s="229"/>
    </row>
    <row r="2472" spans="20:20" x14ac:dyDescent="0.2">
      <c r="T2472" s="229"/>
    </row>
    <row r="2473" spans="20:20" x14ac:dyDescent="0.2">
      <c r="T2473" s="229"/>
    </row>
    <row r="2474" spans="20:20" x14ac:dyDescent="0.2">
      <c r="T2474" s="229"/>
    </row>
    <row r="2475" spans="20:20" x14ac:dyDescent="0.2">
      <c r="T2475" s="229"/>
    </row>
    <row r="2476" spans="20:20" x14ac:dyDescent="0.2">
      <c r="T2476" s="229"/>
    </row>
    <row r="2477" spans="20:20" x14ac:dyDescent="0.2">
      <c r="T2477" s="229"/>
    </row>
    <row r="2478" spans="20:20" x14ac:dyDescent="0.2">
      <c r="T2478" s="229"/>
    </row>
    <row r="2479" spans="20:20" x14ac:dyDescent="0.2">
      <c r="T2479" s="229"/>
    </row>
    <row r="2480" spans="20:20" x14ac:dyDescent="0.2">
      <c r="T2480" s="229"/>
    </row>
    <row r="2481" spans="20:20" x14ac:dyDescent="0.2">
      <c r="T2481" s="229"/>
    </row>
    <row r="2482" spans="20:20" x14ac:dyDescent="0.2">
      <c r="T2482" s="229"/>
    </row>
    <row r="2483" spans="20:20" x14ac:dyDescent="0.2">
      <c r="T2483" s="229"/>
    </row>
    <row r="2484" spans="20:20" x14ac:dyDescent="0.2">
      <c r="T2484" s="229"/>
    </row>
    <row r="2485" spans="20:20" x14ac:dyDescent="0.2">
      <c r="T2485" s="229"/>
    </row>
    <row r="2486" spans="20:20" x14ac:dyDescent="0.2">
      <c r="T2486" s="229"/>
    </row>
    <row r="2487" spans="20:20" x14ac:dyDescent="0.2">
      <c r="T2487" s="229"/>
    </row>
    <row r="2488" spans="20:20" x14ac:dyDescent="0.2">
      <c r="T2488" s="229"/>
    </row>
    <row r="2489" spans="20:20" x14ac:dyDescent="0.2">
      <c r="T2489" s="229"/>
    </row>
    <row r="2490" spans="20:20" x14ac:dyDescent="0.2">
      <c r="T2490" s="229"/>
    </row>
    <row r="2491" spans="20:20" x14ac:dyDescent="0.2">
      <c r="T2491" s="229"/>
    </row>
    <row r="2492" spans="20:20" x14ac:dyDescent="0.2">
      <c r="T2492" s="229"/>
    </row>
    <row r="2493" spans="20:20" x14ac:dyDescent="0.2">
      <c r="T2493" s="229"/>
    </row>
    <row r="2494" spans="20:20" x14ac:dyDescent="0.2">
      <c r="T2494" s="229"/>
    </row>
    <row r="2495" spans="20:20" x14ac:dyDescent="0.2">
      <c r="T2495" s="229"/>
    </row>
    <row r="2496" spans="20:20" x14ac:dyDescent="0.2">
      <c r="T2496" s="229"/>
    </row>
    <row r="2497" spans="20:20" x14ac:dyDescent="0.2">
      <c r="T2497" s="229"/>
    </row>
    <row r="2498" spans="20:20" x14ac:dyDescent="0.2">
      <c r="T2498" s="229"/>
    </row>
    <row r="2499" spans="20:20" x14ac:dyDescent="0.2">
      <c r="T2499" s="229"/>
    </row>
    <row r="2500" spans="20:20" x14ac:dyDescent="0.2">
      <c r="T2500" s="229"/>
    </row>
    <row r="2501" spans="20:20" x14ac:dyDescent="0.2">
      <c r="T2501" s="229"/>
    </row>
    <row r="2502" spans="20:20" x14ac:dyDescent="0.2">
      <c r="T2502" s="229"/>
    </row>
    <row r="2503" spans="20:20" x14ac:dyDescent="0.2">
      <c r="T2503" s="229"/>
    </row>
    <row r="2504" spans="20:20" x14ac:dyDescent="0.2">
      <c r="T2504" s="229"/>
    </row>
    <row r="2505" spans="20:20" x14ac:dyDescent="0.2">
      <c r="T2505" s="229"/>
    </row>
    <row r="2506" spans="20:20" x14ac:dyDescent="0.2">
      <c r="T2506" s="229"/>
    </row>
    <row r="2507" spans="20:20" x14ac:dyDescent="0.2">
      <c r="T2507" s="229"/>
    </row>
    <row r="2508" spans="20:20" x14ac:dyDescent="0.2">
      <c r="T2508" s="229"/>
    </row>
    <row r="2509" spans="20:20" x14ac:dyDescent="0.2">
      <c r="T2509" s="229"/>
    </row>
    <row r="2510" spans="20:20" x14ac:dyDescent="0.2">
      <c r="T2510" s="229"/>
    </row>
    <row r="2511" spans="20:20" x14ac:dyDescent="0.2">
      <c r="T2511" s="229"/>
    </row>
    <row r="2512" spans="20:20" x14ac:dyDescent="0.2">
      <c r="T2512" s="229"/>
    </row>
    <row r="2513" spans="20:20" x14ac:dyDescent="0.2">
      <c r="T2513" s="229"/>
    </row>
    <row r="2514" spans="20:20" x14ac:dyDescent="0.2">
      <c r="T2514" s="229"/>
    </row>
    <row r="2515" spans="20:20" x14ac:dyDescent="0.2">
      <c r="T2515" s="229"/>
    </row>
    <row r="2516" spans="20:20" x14ac:dyDescent="0.2">
      <c r="T2516" s="229"/>
    </row>
    <row r="2517" spans="20:20" x14ac:dyDescent="0.2">
      <c r="T2517" s="229"/>
    </row>
    <row r="2518" spans="20:20" x14ac:dyDescent="0.2">
      <c r="T2518" s="229"/>
    </row>
    <row r="2519" spans="20:20" x14ac:dyDescent="0.2">
      <c r="T2519" s="229"/>
    </row>
    <row r="2520" spans="20:20" x14ac:dyDescent="0.2">
      <c r="T2520" s="229"/>
    </row>
    <row r="2521" spans="20:20" x14ac:dyDescent="0.2">
      <c r="T2521" s="229"/>
    </row>
    <row r="2522" spans="20:20" x14ac:dyDescent="0.2">
      <c r="T2522" s="229"/>
    </row>
    <row r="2523" spans="20:20" x14ac:dyDescent="0.2">
      <c r="T2523" s="229"/>
    </row>
    <row r="2524" spans="20:20" x14ac:dyDescent="0.2">
      <c r="T2524" s="229"/>
    </row>
    <row r="2525" spans="20:20" x14ac:dyDescent="0.2">
      <c r="T2525" s="229"/>
    </row>
    <row r="2526" spans="20:20" x14ac:dyDescent="0.2">
      <c r="T2526" s="229"/>
    </row>
    <row r="2527" spans="20:20" x14ac:dyDescent="0.2">
      <c r="T2527" s="229"/>
    </row>
    <row r="2528" spans="20:20" x14ac:dyDescent="0.2">
      <c r="T2528" s="229"/>
    </row>
    <row r="2529" spans="20:20" x14ac:dyDescent="0.2">
      <c r="T2529" s="229"/>
    </row>
    <row r="2530" spans="20:20" x14ac:dyDescent="0.2">
      <c r="T2530" s="229"/>
    </row>
    <row r="2531" spans="20:20" x14ac:dyDescent="0.2">
      <c r="T2531" s="229"/>
    </row>
    <row r="2532" spans="20:20" x14ac:dyDescent="0.2">
      <c r="T2532" s="229"/>
    </row>
    <row r="2533" spans="20:20" x14ac:dyDescent="0.2">
      <c r="T2533" s="229"/>
    </row>
    <row r="2534" spans="20:20" x14ac:dyDescent="0.2">
      <c r="T2534" s="229"/>
    </row>
    <row r="2535" spans="20:20" x14ac:dyDescent="0.2">
      <c r="T2535" s="229"/>
    </row>
    <row r="2536" spans="20:20" x14ac:dyDescent="0.2">
      <c r="T2536" s="229"/>
    </row>
    <row r="2537" spans="20:20" x14ac:dyDescent="0.2">
      <c r="T2537" s="229"/>
    </row>
    <row r="2538" spans="20:20" x14ac:dyDescent="0.2">
      <c r="T2538" s="229"/>
    </row>
    <row r="2539" spans="20:20" x14ac:dyDescent="0.2">
      <c r="T2539" s="229"/>
    </row>
    <row r="2540" spans="20:20" x14ac:dyDescent="0.2">
      <c r="T2540" s="229"/>
    </row>
    <row r="2541" spans="20:20" x14ac:dyDescent="0.2">
      <c r="T2541" s="229"/>
    </row>
    <row r="2542" spans="20:20" x14ac:dyDescent="0.2">
      <c r="T2542" s="229"/>
    </row>
    <row r="2543" spans="20:20" x14ac:dyDescent="0.2">
      <c r="T2543" s="229"/>
    </row>
    <row r="2544" spans="20:20" x14ac:dyDescent="0.2">
      <c r="T2544" s="229"/>
    </row>
    <row r="2545" spans="20:20" x14ac:dyDescent="0.2">
      <c r="T2545" s="229"/>
    </row>
    <row r="2546" spans="20:20" x14ac:dyDescent="0.2">
      <c r="T2546" s="229"/>
    </row>
    <row r="2547" spans="20:20" x14ac:dyDescent="0.2">
      <c r="T2547" s="229"/>
    </row>
    <row r="2548" spans="20:20" x14ac:dyDescent="0.2">
      <c r="T2548" s="229"/>
    </row>
    <row r="2549" spans="20:20" x14ac:dyDescent="0.2">
      <c r="T2549" s="229"/>
    </row>
    <row r="2550" spans="20:20" x14ac:dyDescent="0.2">
      <c r="T2550" s="229"/>
    </row>
    <row r="2551" spans="20:20" x14ac:dyDescent="0.2">
      <c r="T2551" s="229"/>
    </row>
    <row r="2552" spans="20:20" x14ac:dyDescent="0.2">
      <c r="T2552" s="229"/>
    </row>
    <row r="2553" spans="20:20" x14ac:dyDescent="0.2">
      <c r="T2553" s="229"/>
    </row>
    <row r="2554" spans="20:20" x14ac:dyDescent="0.2">
      <c r="T2554" s="229"/>
    </row>
    <row r="2555" spans="20:20" x14ac:dyDescent="0.2">
      <c r="T2555" s="229"/>
    </row>
    <row r="2556" spans="20:20" x14ac:dyDescent="0.2">
      <c r="T2556" s="229"/>
    </row>
    <row r="2557" spans="20:20" x14ac:dyDescent="0.2">
      <c r="T2557" s="229"/>
    </row>
    <row r="2558" spans="20:20" x14ac:dyDescent="0.2">
      <c r="T2558" s="229"/>
    </row>
    <row r="2559" spans="20:20" x14ac:dyDescent="0.2">
      <c r="T2559" s="229"/>
    </row>
    <row r="2560" spans="20:20" x14ac:dyDescent="0.2">
      <c r="T2560" s="229"/>
    </row>
    <row r="2561" spans="20:20" x14ac:dyDescent="0.2">
      <c r="T2561" s="229"/>
    </row>
    <row r="2562" spans="20:20" x14ac:dyDescent="0.2">
      <c r="T2562" s="229"/>
    </row>
    <row r="2563" spans="20:20" x14ac:dyDescent="0.2">
      <c r="T2563" s="229"/>
    </row>
    <row r="2564" spans="20:20" x14ac:dyDescent="0.2">
      <c r="T2564" s="229"/>
    </row>
    <row r="2565" spans="20:20" x14ac:dyDescent="0.2">
      <c r="T2565" s="229"/>
    </row>
    <row r="2566" spans="20:20" x14ac:dyDescent="0.2">
      <c r="T2566" s="229"/>
    </row>
    <row r="2567" spans="20:20" x14ac:dyDescent="0.2">
      <c r="T2567" s="229"/>
    </row>
    <row r="2568" spans="20:20" x14ac:dyDescent="0.2">
      <c r="T2568" s="229"/>
    </row>
    <row r="2569" spans="20:20" x14ac:dyDescent="0.2">
      <c r="T2569" s="229"/>
    </row>
    <row r="2570" spans="20:20" x14ac:dyDescent="0.2">
      <c r="T2570" s="229"/>
    </row>
    <row r="2571" spans="20:20" x14ac:dyDescent="0.2">
      <c r="T2571" s="229"/>
    </row>
    <row r="2572" spans="20:20" x14ac:dyDescent="0.2">
      <c r="T2572" s="229"/>
    </row>
    <row r="2573" spans="20:20" x14ac:dyDescent="0.2">
      <c r="T2573" s="229"/>
    </row>
    <row r="2574" spans="20:20" x14ac:dyDescent="0.2">
      <c r="T2574" s="229"/>
    </row>
    <row r="2575" spans="20:20" x14ac:dyDescent="0.2">
      <c r="T2575" s="229"/>
    </row>
    <row r="2576" spans="20:20" x14ac:dyDescent="0.2">
      <c r="T2576" s="229"/>
    </row>
    <row r="2577" spans="20:20" x14ac:dyDescent="0.2">
      <c r="T2577" s="229"/>
    </row>
    <row r="2578" spans="20:20" x14ac:dyDescent="0.2">
      <c r="T2578" s="229"/>
    </row>
    <row r="2579" spans="20:20" x14ac:dyDescent="0.2">
      <c r="T2579" s="229"/>
    </row>
    <row r="2580" spans="20:20" x14ac:dyDescent="0.2">
      <c r="T2580" s="229"/>
    </row>
    <row r="2581" spans="20:20" x14ac:dyDescent="0.2">
      <c r="T2581" s="229"/>
    </row>
    <row r="2582" spans="20:20" x14ac:dyDescent="0.2">
      <c r="T2582" s="229"/>
    </row>
    <row r="2583" spans="20:20" x14ac:dyDescent="0.2">
      <c r="T2583" s="229"/>
    </row>
    <row r="2584" spans="20:20" x14ac:dyDescent="0.2">
      <c r="T2584" s="229"/>
    </row>
    <row r="2585" spans="20:20" x14ac:dyDescent="0.2">
      <c r="T2585" s="229"/>
    </row>
    <row r="2586" spans="20:20" x14ac:dyDescent="0.2">
      <c r="T2586" s="229"/>
    </row>
    <row r="2587" spans="20:20" x14ac:dyDescent="0.2">
      <c r="T2587" s="229"/>
    </row>
    <row r="2588" spans="20:20" x14ac:dyDescent="0.2">
      <c r="T2588" s="229"/>
    </row>
    <row r="2589" spans="20:20" x14ac:dyDescent="0.2">
      <c r="T2589" s="229"/>
    </row>
    <row r="2590" spans="20:20" x14ac:dyDescent="0.2">
      <c r="T2590" s="229"/>
    </row>
    <row r="2591" spans="20:20" x14ac:dyDescent="0.2">
      <c r="T2591" s="229"/>
    </row>
    <row r="2592" spans="20:20" x14ac:dyDescent="0.2">
      <c r="T2592" s="229"/>
    </row>
    <row r="2593" spans="20:20" x14ac:dyDescent="0.2">
      <c r="T2593" s="229"/>
    </row>
    <row r="2594" spans="20:20" x14ac:dyDescent="0.2">
      <c r="T2594" s="229"/>
    </row>
    <row r="2595" spans="20:20" x14ac:dyDescent="0.2">
      <c r="T2595" s="229"/>
    </row>
    <row r="2596" spans="20:20" x14ac:dyDescent="0.2">
      <c r="T2596" s="229"/>
    </row>
    <row r="2597" spans="20:20" x14ac:dyDescent="0.2">
      <c r="T2597" s="229"/>
    </row>
    <row r="2598" spans="20:20" x14ac:dyDescent="0.2">
      <c r="T2598" s="229"/>
    </row>
    <row r="2599" spans="20:20" x14ac:dyDescent="0.2">
      <c r="T2599" s="229"/>
    </row>
    <row r="2600" spans="20:20" x14ac:dyDescent="0.2">
      <c r="T2600" s="229"/>
    </row>
    <row r="2601" spans="20:20" x14ac:dyDescent="0.2">
      <c r="T2601" s="229"/>
    </row>
    <row r="2602" spans="20:20" x14ac:dyDescent="0.2">
      <c r="T2602" s="229"/>
    </row>
    <row r="2603" spans="20:20" x14ac:dyDescent="0.2">
      <c r="T2603" s="229"/>
    </row>
    <row r="2604" spans="20:20" x14ac:dyDescent="0.2">
      <c r="T2604" s="229"/>
    </row>
    <row r="2605" spans="20:20" x14ac:dyDescent="0.2">
      <c r="T2605" s="229"/>
    </row>
    <row r="2606" spans="20:20" x14ac:dyDescent="0.2">
      <c r="T2606" s="229"/>
    </row>
    <row r="2607" spans="20:20" x14ac:dyDescent="0.2">
      <c r="T2607" s="229"/>
    </row>
    <row r="2608" spans="20:20" x14ac:dyDescent="0.2">
      <c r="T2608" s="229"/>
    </row>
    <row r="2609" spans="20:20" x14ac:dyDescent="0.2">
      <c r="T2609" s="229"/>
    </row>
    <row r="2610" spans="20:20" x14ac:dyDescent="0.2">
      <c r="T2610" s="229"/>
    </row>
    <row r="2611" spans="20:20" x14ac:dyDescent="0.2">
      <c r="T2611" s="229"/>
    </row>
    <row r="2612" spans="20:20" x14ac:dyDescent="0.2">
      <c r="T2612" s="229"/>
    </row>
    <row r="2613" spans="20:20" x14ac:dyDescent="0.2">
      <c r="T2613" s="229"/>
    </row>
    <row r="2614" spans="20:20" x14ac:dyDescent="0.2">
      <c r="T2614" s="229"/>
    </row>
    <row r="2615" spans="20:20" x14ac:dyDescent="0.2">
      <c r="T2615" s="229"/>
    </row>
    <row r="2616" spans="20:20" x14ac:dyDescent="0.2">
      <c r="T2616" s="229"/>
    </row>
    <row r="2617" spans="20:20" x14ac:dyDescent="0.2">
      <c r="T2617" s="229"/>
    </row>
    <row r="2618" spans="20:20" x14ac:dyDescent="0.2">
      <c r="T2618" s="229"/>
    </row>
    <row r="2619" spans="20:20" x14ac:dyDescent="0.2">
      <c r="T2619" s="229"/>
    </row>
    <row r="2620" spans="20:20" x14ac:dyDescent="0.2">
      <c r="T2620" s="229"/>
    </row>
    <row r="2621" spans="20:20" x14ac:dyDescent="0.2">
      <c r="T2621" s="229"/>
    </row>
    <row r="2622" spans="20:20" x14ac:dyDescent="0.2">
      <c r="T2622" s="229"/>
    </row>
    <row r="2623" spans="20:20" x14ac:dyDescent="0.2">
      <c r="T2623" s="229"/>
    </row>
    <row r="2624" spans="20:20" x14ac:dyDescent="0.2">
      <c r="T2624" s="229"/>
    </row>
    <row r="2625" spans="20:20" x14ac:dyDescent="0.2">
      <c r="T2625" s="229"/>
    </row>
    <row r="2626" spans="20:20" x14ac:dyDescent="0.2">
      <c r="T2626" s="229"/>
    </row>
    <row r="2627" spans="20:20" x14ac:dyDescent="0.2">
      <c r="T2627" s="229"/>
    </row>
    <row r="2628" spans="20:20" x14ac:dyDescent="0.2">
      <c r="T2628" s="229"/>
    </row>
    <row r="2629" spans="20:20" x14ac:dyDescent="0.2">
      <c r="T2629" s="229"/>
    </row>
    <row r="2630" spans="20:20" x14ac:dyDescent="0.2">
      <c r="T2630" s="229"/>
    </row>
    <row r="2631" spans="20:20" x14ac:dyDescent="0.2">
      <c r="T2631" s="229"/>
    </row>
    <row r="2632" spans="20:20" x14ac:dyDescent="0.2">
      <c r="T2632" s="229"/>
    </row>
    <row r="2633" spans="20:20" x14ac:dyDescent="0.2">
      <c r="T2633" s="229"/>
    </row>
    <row r="2634" spans="20:20" x14ac:dyDescent="0.2">
      <c r="T2634" s="229"/>
    </row>
    <row r="2635" spans="20:20" x14ac:dyDescent="0.2">
      <c r="T2635" s="229"/>
    </row>
    <row r="2636" spans="20:20" x14ac:dyDescent="0.2">
      <c r="T2636" s="229"/>
    </row>
    <row r="2637" spans="20:20" x14ac:dyDescent="0.2">
      <c r="T2637" s="229"/>
    </row>
    <row r="2638" spans="20:20" x14ac:dyDescent="0.2">
      <c r="T2638" s="229"/>
    </row>
    <row r="2639" spans="20:20" x14ac:dyDescent="0.2">
      <c r="T2639" s="229"/>
    </row>
    <row r="2640" spans="20:20" x14ac:dyDescent="0.2">
      <c r="T2640" s="229"/>
    </row>
    <row r="2641" spans="20:20" x14ac:dyDescent="0.2">
      <c r="T2641" s="229"/>
    </row>
    <row r="2642" spans="20:20" x14ac:dyDescent="0.2">
      <c r="T2642" s="229"/>
    </row>
    <row r="2643" spans="20:20" x14ac:dyDescent="0.2">
      <c r="T2643" s="229"/>
    </row>
    <row r="2644" spans="20:20" x14ac:dyDescent="0.2">
      <c r="T2644" s="229"/>
    </row>
    <row r="2645" spans="20:20" x14ac:dyDescent="0.2">
      <c r="T2645" s="229"/>
    </row>
    <row r="2646" spans="20:20" x14ac:dyDescent="0.2">
      <c r="T2646" s="229"/>
    </row>
    <row r="2647" spans="20:20" x14ac:dyDescent="0.2">
      <c r="T2647" s="229"/>
    </row>
    <row r="2648" spans="20:20" x14ac:dyDescent="0.2">
      <c r="T2648" s="229"/>
    </row>
    <row r="2649" spans="20:20" x14ac:dyDescent="0.2">
      <c r="T2649" s="229"/>
    </row>
    <row r="2650" spans="20:20" x14ac:dyDescent="0.2">
      <c r="T2650" s="229"/>
    </row>
    <row r="2651" spans="20:20" x14ac:dyDescent="0.2">
      <c r="T2651" s="229"/>
    </row>
    <row r="2652" spans="20:20" x14ac:dyDescent="0.2">
      <c r="T2652" s="229"/>
    </row>
    <row r="2653" spans="20:20" x14ac:dyDescent="0.2">
      <c r="T2653" s="229"/>
    </row>
    <row r="2654" spans="20:20" x14ac:dyDescent="0.2">
      <c r="T2654" s="229"/>
    </row>
    <row r="2655" spans="20:20" x14ac:dyDescent="0.2">
      <c r="T2655" s="229"/>
    </row>
    <row r="2656" spans="20:20" x14ac:dyDescent="0.2">
      <c r="T2656" s="229"/>
    </row>
    <row r="2657" spans="20:20" x14ac:dyDescent="0.2">
      <c r="T2657" s="229"/>
    </row>
    <row r="2658" spans="20:20" x14ac:dyDescent="0.2">
      <c r="T2658" s="229"/>
    </row>
    <row r="2659" spans="20:20" x14ac:dyDescent="0.2">
      <c r="T2659" s="229"/>
    </row>
    <row r="2660" spans="20:20" x14ac:dyDescent="0.2">
      <c r="T2660" s="229"/>
    </row>
    <row r="2661" spans="20:20" x14ac:dyDescent="0.2">
      <c r="T2661" s="229"/>
    </row>
    <row r="2662" spans="20:20" x14ac:dyDescent="0.2">
      <c r="T2662" s="229"/>
    </row>
    <row r="2663" spans="20:20" x14ac:dyDescent="0.2">
      <c r="T2663" s="229"/>
    </row>
    <row r="2664" spans="20:20" x14ac:dyDescent="0.2">
      <c r="T2664" s="229"/>
    </row>
    <row r="2665" spans="20:20" x14ac:dyDescent="0.2">
      <c r="T2665" s="229"/>
    </row>
    <row r="2666" spans="20:20" x14ac:dyDescent="0.2">
      <c r="T2666" s="229"/>
    </row>
    <row r="2667" spans="20:20" x14ac:dyDescent="0.2">
      <c r="T2667" s="229"/>
    </row>
    <row r="2668" spans="20:20" x14ac:dyDescent="0.2">
      <c r="T2668" s="229"/>
    </row>
    <row r="2669" spans="20:20" x14ac:dyDescent="0.2">
      <c r="T2669" s="229"/>
    </row>
    <row r="2670" spans="20:20" x14ac:dyDescent="0.2">
      <c r="T2670" s="229"/>
    </row>
    <row r="2671" spans="20:20" x14ac:dyDescent="0.2">
      <c r="T2671" s="229"/>
    </row>
    <row r="2672" spans="20:20" x14ac:dyDescent="0.2">
      <c r="T2672" s="229"/>
    </row>
    <row r="2673" spans="20:20" x14ac:dyDescent="0.2">
      <c r="T2673" s="229"/>
    </row>
    <row r="2674" spans="20:20" x14ac:dyDescent="0.2">
      <c r="T2674" s="229"/>
    </row>
    <row r="2675" spans="20:20" x14ac:dyDescent="0.2">
      <c r="T2675" s="229"/>
    </row>
    <row r="2676" spans="20:20" x14ac:dyDescent="0.2">
      <c r="T2676" s="229"/>
    </row>
    <row r="2677" spans="20:20" x14ac:dyDescent="0.2">
      <c r="T2677" s="229"/>
    </row>
    <row r="2678" spans="20:20" x14ac:dyDescent="0.2">
      <c r="T2678" s="229"/>
    </row>
    <row r="2679" spans="20:20" x14ac:dyDescent="0.2">
      <c r="T2679" s="229"/>
    </row>
    <row r="2680" spans="20:20" x14ac:dyDescent="0.2">
      <c r="T2680" s="229"/>
    </row>
    <row r="2681" spans="20:20" x14ac:dyDescent="0.2">
      <c r="T2681" s="229"/>
    </row>
    <row r="2682" spans="20:20" x14ac:dyDescent="0.2">
      <c r="T2682" s="229"/>
    </row>
    <row r="2683" spans="20:20" x14ac:dyDescent="0.2">
      <c r="T2683" s="229"/>
    </row>
    <row r="2684" spans="20:20" x14ac:dyDescent="0.2">
      <c r="T2684" s="229"/>
    </row>
    <row r="2685" spans="20:20" x14ac:dyDescent="0.2">
      <c r="T2685" s="229"/>
    </row>
    <row r="2686" spans="20:20" x14ac:dyDescent="0.2">
      <c r="T2686" s="229"/>
    </row>
    <row r="2687" spans="20:20" x14ac:dyDescent="0.2">
      <c r="T2687" s="229"/>
    </row>
    <row r="2688" spans="20:20" x14ac:dyDescent="0.2">
      <c r="T2688" s="229"/>
    </row>
    <row r="2689" spans="20:20" x14ac:dyDescent="0.2">
      <c r="T2689" s="229"/>
    </row>
    <row r="2690" spans="20:20" x14ac:dyDescent="0.2">
      <c r="T2690" s="229"/>
    </row>
    <row r="2691" spans="20:20" x14ac:dyDescent="0.2">
      <c r="T2691" s="229"/>
    </row>
    <row r="2692" spans="20:20" x14ac:dyDescent="0.2">
      <c r="T2692" s="229"/>
    </row>
    <row r="2693" spans="20:20" x14ac:dyDescent="0.2">
      <c r="T2693" s="229"/>
    </row>
    <row r="2694" spans="20:20" x14ac:dyDescent="0.2">
      <c r="T2694" s="229"/>
    </row>
    <row r="2695" spans="20:20" x14ac:dyDescent="0.2">
      <c r="T2695" s="229"/>
    </row>
    <row r="2696" spans="20:20" x14ac:dyDescent="0.2">
      <c r="T2696" s="229"/>
    </row>
    <row r="2697" spans="20:20" x14ac:dyDescent="0.2">
      <c r="T2697" s="229"/>
    </row>
    <row r="2698" spans="20:20" x14ac:dyDescent="0.2">
      <c r="T2698" s="229"/>
    </row>
    <row r="2699" spans="20:20" x14ac:dyDescent="0.2">
      <c r="T2699" s="229"/>
    </row>
    <row r="2700" spans="20:20" x14ac:dyDescent="0.2">
      <c r="T2700" s="229"/>
    </row>
    <row r="2701" spans="20:20" x14ac:dyDescent="0.2">
      <c r="T2701" s="229"/>
    </row>
    <row r="2702" spans="20:20" x14ac:dyDescent="0.2">
      <c r="T2702" s="229"/>
    </row>
    <row r="2703" spans="20:20" x14ac:dyDescent="0.2">
      <c r="T2703" s="229"/>
    </row>
    <row r="2704" spans="20:20" x14ac:dyDescent="0.2">
      <c r="T2704" s="229"/>
    </row>
    <row r="2705" spans="20:20" x14ac:dyDescent="0.2">
      <c r="T2705" s="229"/>
    </row>
    <row r="2706" spans="20:20" x14ac:dyDescent="0.2">
      <c r="T2706" s="229"/>
    </row>
    <row r="2707" spans="20:20" x14ac:dyDescent="0.2">
      <c r="T2707" s="229"/>
    </row>
    <row r="2708" spans="20:20" x14ac:dyDescent="0.2">
      <c r="T2708" s="229"/>
    </row>
    <row r="2709" spans="20:20" x14ac:dyDescent="0.2">
      <c r="T2709" s="229"/>
    </row>
    <row r="2710" spans="20:20" x14ac:dyDescent="0.2">
      <c r="T2710" s="229"/>
    </row>
    <row r="2711" spans="20:20" x14ac:dyDescent="0.2">
      <c r="T2711" s="229"/>
    </row>
    <row r="2712" spans="20:20" x14ac:dyDescent="0.2">
      <c r="T2712" s="229"/>
    </row>
    <row r="2713" spans="20:20" x14ac:dyDescent="0.2">
      <c r="T2713" s="229"/>
    </row>
    <row r="2714" spans="20:20" x14ac:dyDescent="0.2">
      <c r="T2714" s="229"/>
    </row>
    <row r="2715" spans="20:20" x14ac:dyDescent="0.2">
      <c r="T2715" s="229"/>
    </row>
    <row r="2716" spans="20:20" x14ac:dyDescent="0.2">
      <c r="T2716" s="229"/>
    </row>
    <row r="2717" spans="20:20" x14ac:dyDescent="0.2">
      <c r="T2717" s="229"/>
    </row>
    <row r="2718" spans="20:20" x14ac:dyDescent="0.2">
      <c r="T2718" s="229"/>
    </row>
    <row r="2719" spans="20:20" x14ac:dyDescent="0.2">
      <c r="T2719" s="229"/>
    </row>
    <row r="2720" spans="20:20" x14ac:dyDescent="0.2">
      <c r="T2720" s="229"/>
    </row>
    <row r="2721" spans="20:20" x14ac:dyDescent="0.2">
      <c r="T2721" s="229"/>
    </row>
    <row r="2722" spans="20:20" x14ac:dyDescent="0.2">
      <c r="T2722" s="229"/>
    </row>
    <row r="2723" spans="20:20" x14ac:dyDescent="0.2">
      <c r="T2723" s="229"/>
    </row>
    <row r="2724" spans="20:20" x14ac:dyDescent="0.2">
      <c r="T2724" s="229"/>
    </row>
    <row r="2725" spans="20:20" x14ac:dyDescent="0.2">
      <c r="T2725" s="229"/>
    </row>
    <row r="2726" spans="20:20" x14ac:dyDescent="0.2">
      <c r="T2726" s="229"/>
    </row>
    <row r="2727" spans="20:20" x14ac:dyDescent="0.2">
      <c r="T2727" s="229"/>
    </row>
    <row r="2728" spans="20:20" x14ac:dyDescent="0.2">
      <c r="T2728" s="229"/>
    </row>
    <row r="2729" spans="20:20" x14ac:dyDescent="0.2">
      <c r="T2729" s="229"/>
    </row>
    <row r="2730" spans="20:20" x14ac:dyDescent="0.2">
      <c r="T2730" s="229"/>
    </row>
    <row r="2731" spans="20:20" x14ac:dyDescent="0.2">
      <c r="T2731" s="229"/>
    </row>
    <row r="2732" spans="20:20" x14ac:dyDescent="0.2">
      <c r="T2732" s="229"/>
    </row>
    <row r="2733" spans="20:20" x14ac:dyDescent="0.2">
      <c r="T2733" s="229"/>
    </row>
    <row r="2734" spans="20:20" x14ac:dyDescent="0.2">
      <c r="T2734" s="229"/>
    </row>
    <row r="2735" spans="20:20" x14ac:dyDescent="0.2">
      <c r="T2735" s="229"/>
    </row>
    <row r="2736" spans="20:20" x14ac:dyDescent="0.2">
      <c r="T2736" s="229"/>
    </row>
    <row r="2737" spans="20:20" x14ac:dyDescent="0.2">
      <c r="T2737" s="229"/>
    </row>
    <row r="2738" spans="20:20" x14ac:dyDescent="0.2">
      <c r="T2738" s="229"/>
    </row>
    <row r="2739" spans="20:20" x14ac:dyDescent="0.2">
      <c r="T2739" s="229"/>
    </row>
    <row r="2740" spans="20:20" x14ac:dyDescent="0.2">
      <c r="T2740" s="229"/>
    </row>
    <row r="2741" spans="20:20" x14ac:dyDescent="0.2">
      <c r="T2741" s="229"/>
    </row>
    <row r="2742" spans="20:20" x14ac:dyDescent="0.2">
      <c r="T2742" s="229"/>
    </row>
    <row r="2743" spans="20:20" x14ac:dyDescent="0.2">
      <c r="T2743" s="229"/>
    </row>
    <row r="2744" spans="20:20" x14ac:dyDescent="0.2">
      <c r="T2744" s="229"/>
    </row>
    <row r="2745" spans="20:20" x14ac:dyDescent="0.2">
      <c r="T2745" s="229"/>
    </row>
    <row r="2746" spans="20:20" x14ac:dyDescent="0.2">
      <c r="T2746" s="229"/>
    </row>
    <row r="2747" spans="20:20" x14ac:dyDescent="0.2">
      <c r="T2747" s="229"/>
    </row>
    <row r="2748" spans="20:20" x14ac:dyDescent="0.2">
      <c r="T2748" s="229"/>
    </row>
    <row r="2749" spans="20:20" x14ac:dyDescent="0.2">
      <c r="T2749" s="229"/>
    </row>
    <row r="2750" spans="20:20" x14ac:dyDescent="0.2">
      <c r="T2750" s="229"/>
    </row>
    <row r="2751" spans="20:20" x14ac:dyDescent="0.2">
      <c r="T2751" s="229"/>
    </row>
    <row r="2752" spans="20:20" x14ac:dyDescent="0.2">
      <c r="T2752" s="229"/>
    </row>
    <row r="2753" spans="20:20" x14ac:dyDescent="0.2">
      <c r="T2753" s="229"/>
    </row>
    <row r="2754" spans="20:20" x14ac:dyDescent="0.2">
      <c r="T2754" s="229"/>
    </row>
    <row r="2755" spans="20:20" x14ac:dyDescent="0.2">
      <c r="T2755" s="229"/>
    </row>
    <row r="2756" spans="20:20" x14ac:dyDescent="0.2">
      <c r="T2756" s="229"/>
    </row>
    <row r="2757" spans="20:20" x14ac:dyDescent="0.2">
      <c r="T2757" s="229"/>
    </row>
    <row r="2758" spans="20:20" x14ac:dyDescent="0.2">
      <c r="T2758" s="229"/>
    </row>
    <row r="2759" spans="20:20" x14ac:dyDescent="0.2">
      <c r="T2759" s="229"/>
    </row>
    <row r="2760" spans="20:20" x14ac:dyDescent="0.2">
      <c r="T2760" s="229"/>
    </row>
    <row r="2761" spans="20:20" x14ac:dyDescent="0.2">
      <c r="T2761" s="229"/>
    </row>
    <row r="2762" spans="20:20" x14ac:dyDescent="0.2">
      <c r="T2762" s="229"/>
    </row>
    <row r="2763" spans="20:20" x14ac:dyDescent="0.2">
      <c r="T2763" s="229"/>
    </row>
    <row r="2764" spans="20:20" x14ac:dyDescent="0.2">
      <c r="T2764" s="229"/>
    </row>
    <row r="2765" spans="20:20" x14ac:dyDescent="0.2">
      <c r="T2765" s="229"/>
    </row>
    <row r="2766" spans="20:20" x14ac:dyDescent="0.2">
      <c r="T2766" s="229"/>
    </row>
    <row r="2767" spans="20:20" x14ac:dyDescent="0.2">
      <c r="T2767" s="229"/>
    </row>
    <row r="2768" spans="20:20" x14ac:dyDescent="0.2">
      <c r="T2768" s="229"/>
    </row>
    <row r="2769" spans="20:20" x14ac:dyDescent="0.2">
      <c r="T2769" s="229"/>
    </row>
    <row r="2770" spans="20:20" x14ac:dyDescent="0.2">
      <c r="T2770" s="229"/>
    </row>
    <row r="2771" spans="20:20" x14ac:dyDescent="0.2">
      <c r="T2771" s="229"/>
    </row>
    <row r="2772" spans="20:20" x14ac:dyDescent="0.2">
      <c r="T2772" s="229"/>
    </row>
    <row r="2773" spans="20:20" x14ac:dyDescent="0.2">
      <c r="T2773" s="229"/>
    </row>
    <row r="2774" spans="20:20" x14ac:dyDescent="0.2">
      <c r="T2774" s="229"/>
    </row>
    <row r="2775" spans="20:20" x14ac:dyDescent="0.2">
      <c r="T2775" s="229"/>
    </row>
    <row r="2776" spans="20:20" x14ac:dyDescent="0.2">
      <c r="T2776" s="229"/>
    </row>
    <row r="2777" spans="20:20" x14ac:dyDescent="0.2">
      <c r="T2777" s="229"/>
    </row>
    <row r="2778" spans="20:20" x14ac:dyDescent="0.2">
      <c r="T2778" s="229"/>
    </row>
    <row r="2779" spans="20:20" x14ac:dyDescent="0.2">
      <c r="T2779" s="229"/>
    </row>
    <row r="2780" spans="20:20" x14ac:dyDescent="0.2">
      <c r="T2780" s="229"/>
    </row>
    <row r="2781" spans="20:20" x14ac:dyDescent="0.2">
      <c r="T2781" s="229"/>
    </row>
    <row r="2782" spans="20:20" x14ac:dyDescent="0.2">
      <c r="T2782" s="229"/>
    </row>
    <row r="2783" spans="20:20" x14ac:dyDescent="0.2">
      <c r="T2783" s="229"/>
    </row>
    <row r="2784" spans="20:20" x14ac:dyDescent="0.2">
      <c r="T2784" s="229"/>
    </row>
    <row r="2785" spans="20:20" x14ac:dyDescent="0.2">
      <c r="T2785" s="229"/>
    </row>
    <row r="2786" spans="20:20" x14ac:dyDescent="0.2">
      <c r="T2786" s="229"/>
    </row>
    <row r="2787" spans="20:20" x14ac:dyDescent="0.2">
      <c r="T2787" s="229"/>
    </row>
    <row r="2788" spans="20:20" x14ac:dyDescent="0.2">
      <c r="T2788" s="229"/>
    </row>
    <row r="2789" spans="20:20" x14ac:dyDescent="0.2">
      <c r="T2789" s="229"/>
    </row>
    <row r="2790" spans="20:20" x14ac:dyDescent="0.2">
      <c r="T2790" s="229"/>
    </row>
    <row r="2791" spans="20:20" x14ac:dyDescent="0.2">
      <c r="T2791" s="229"/>
    </row>
    <row r="2792" spans="20:20" x14ac:dyDescent="0.2">
      <c r="T2792" s="229"/>
    </row>
    <row r="2793" spans="20:20" x14ac:dyDescent="0.2">
      <c r="T2793" s="229"/>
    </row>
    <row r="2794" spans="20:20" x14ac:dyDescent="0.2">
      <c r="T2794" s="229"/>
    </row>
    <row r="2795" spans="20:20" x14ac:dyDescent="0.2">
      <c r="T2795" s="229"/>
    </row>
    <row r="2796" spans="20:20" x14ac:dyDescent="0.2">
      <c r="T2796" s="229"/>
    </row>
    <row r="2797" spans="20:20" x14ac:dyDescent="0.2">
      <c r="T2797" s="229"/>
    </row>
    <row r="2798" spans="20:20" x14ac:dyDescent="0.2">
      <c r="T2798" s="229"/>
    </row>
    <row r="2799" spans="20:20" x14ac:dyDescent="0.2">
      <c r="T2799" s="229"/>
    </row>
    <row r="2800" spans="20:20" x14ac:dyDescent="0.2">
      <c r="T2800" s="229"/>
    </row>
    <row r="2801" spans="20:20" x14ac:dyDescent="0.2">
      <c r="T2801" s="229"/>
    </row>
    <row r="2802" spans="20:20" x14ac:dyDescent="0.2">
      <c r="T2802" s="229"/>
    </row>
    <row r="2803" spans="20:20" x14ac:dyDescent="0.2">
      <c r="T2803" s="229"/>
    </row>
    <row r="2804" spans="20:20" x14ac:dyDescent="0.2">
      <c r="T2804" s="229"/>
    </row>
    <row r="2805" spans="20:20" x14ac:dyDescent="0.2">
      <c r="T2805" s="229"/>
    </row>
    <row r="2806" spans="20:20" x14ac:dyDescent="0.2">
      <c r="T2806" s="229"/>
    </row>
    <row r="2807" spans="20:20" x14ac:dyDescent="0.2">
      <c r="T2807" s="229"/>
    </row>
    <row r="2808" spans="20:20" x14ac:dyDescent="0.2">
      <c r="T2808" s="229"/>
    </row>
    <row r="2809" spans="20:20" x14ac:dyDescent="0.2">
      <c r="T2809" s="229"/>
    </row>
    <row r="2810" spans="20:20" x14ac:dyDescent="0.2">
      <c r="T2810" s="229"/>
    </row>
    <row r="2811" spans="20:20" x14ac:dyDescent="0.2">
      <c r="T2811" s="229"/>
    </row>
    <row r="2812" spans="20:20" x14ac:dyDescent="0.2">
      <c r="T2812" s="229"/>
    </row>
    <row r="2813" spans="20:20" x14ac:dyDescent="0.2">
      <c r="T2813" s="229"/>
    </row>
    <row r="2814" spans="20:20" x14ac:dyDescent="0.2">
      <c r="T2814" s="229"/>
    </row>
    <row r="2815" spans="20:20" x14ac:dyDescent="0.2">
      <c r="T2815" s="229"/>
    </row>
    <row r="2816" spans="20:20" x14ac:dyDescent="0.2">
      <c r="T2816" s="229"/>
    </row>
    <row r="2817" spans="20:20" x14ac:dyDescent="0.2">
      <c r="T2817" s="229"/>
    </row>
    <row r="2818" spans="20:20" x14ac:dyDescent="0.2">
      <c r="T2818" s="229"/>
    </row>
    <row r="2819" spans="20:20" x14ac:dyDescent="0.2">
      <c r="T2819" s="229"/>
    </row>
    <row r="2820" spans="20:20" x14ac:dyDescent="0.2">
      <c r="T2820" s="229"/>
    </row>
    <row r="2821" spans="20:20" x14ac:dyDescent="0.2">
      <c r="T2821" s="229"/>
    </row>
    <row r="2822" spans="20:20" x14ac:dyDescent="0.2">
      <c r="T2822" s="229"/>
    </row>
    <row r="2823" spans="20:20" x14ac:dyDescent="0.2">
      <c r="T2823" s="229"/>
    </row>
    <row r="2824" spans="20:20" x14ac:dyDescent="0.2">
      <c r="T2824" s="229"/>
    </row>
    <row r="2825" spans="20:20" x14ac:dyDescent="0.2">
      <c r="T2825" s="229"/>
    </row>
    <row r="2826" spans="20:20" x14ac:dyDescent="0.2">
      <c r="T2826" s="229"/>
    </row>
    <row r="2827" spans="20:20" x14ac:dyDescent="0.2">
      <c r="T2827" s="229"/>
    </row>
    <row r="2828" spans="20:20" x14ac:dyDescent="0.2">
      <c r="T2828" s="229"/>
    </row>
    <row r="2829" spans="20:20" x14ac:dyDescent="0.2">
      <c r="T2829" s="229"/>
    </row>
    <row r="2830" spans="20:20" x14ac:dyDescent="0.2">
      <c r="T2830" s="229"/>
    </row>
    <row r="2831" spans="20:20" x14ac:dyDescent="0.2">
      <c r="T2831" s="229"/>
    </row>
    <row r="2832" spans="20:20" x14ac:dyDescent="0.2">
      <c r="T2832" s="229"/>
    </row>
    <row r="2833" spans="20:20" x14ac:dyDescent="0.2">
      <c r="T2833" s="229"/>
    </row>
    <row r="2834" spans="20:20" x14ac:dyDescent="0.2">
      <c r="T2834" s="229"/>
    </row>
    <row r="2835" spans="20:20" x14ac:dyDescent="0.2">
      <c r="T2835" s="229"/>
    </row>
    <row r="2836" spans="20:20" x14ac:dyDescent="0.2">
      <c r="T2836" s="229"/>
    </row>
    <row r="2837" spans="20:20" x14ac:dyDescent="0.2">
      <c r="T2837" s="229"/>
    </row>
    <row r="2838" spans="20:20" x14ac:dyDescent="0.2">
      <c r="T2838" s="229"/>
    </row>
    <row r="2839" spans="20:20" x14ac:dyDescent="0.2">
      <c r="T2839" s="229"/>
    </row>
    <row r="2840" spans="20:20" x14ac:dyDescent="0.2">
      <c r="T2840" s="229"/>
    </row>
    <row r="2841" spans="20:20" x14ac:dyDescent="0.2">
      <c r="T2841" s="229"/>
    </row>
    <row r="2842" spans="20:20" x14ac:dyDescent="0.2">
      <c r="T2842" s="229"/>
    </row>
    <row r="2843" spans="20:20" x14ac:dyDescent="0.2">
      <c r="T2843" s="229"/>
    </row>
    <row r="2844" spans="20:20" x14ac:dyDescent="0.2">
      <c r="T2844" s="229"/>
    </row>
    <row r="2845" spans="20:20" x14ac:dyDescent="0.2">
      <c r="T2845" s="229"/>
    </row>
    <row r="2846" spans="20:20" x14ac:dyDescent="0.2">
      <c r="T2846" s="229"/>
    </row>
    <row r="2847" spans="20:20" x14ac:dyDescent="0.2">
      <c r="T2847" s="229"/>
    </row>
    <row r="2848" spans="20:20" x14ac:dyDescent="0.2">
      <c r="T2848" s="229"/>
    </row>
    <row r="2849" spans="20:20" x14ac:dyDescent="0.2">
      <c r="T2849" s="229"/>
    </row>
    <row r="2850" spans="20:20" x14ac:dyDescent="0.2">
      <c r="T2850" s="229"/>
    </row>
    <row r="2851" spans="20:20" x14ac:dyDescent="0.2">
      <c r="T2851" s="229"/>
    </row>
    <row r="2852" spans="20:20" x14ac:dyDescent="0.2">
      <c r="T2852" s="229"/>
    </row>
    <row r="2853" spans="20:20" x14ac:dyDescent="0.2">
      <c r="T2853" s="229"/>
    </row>
    <row r="2854" spans="20:20" x14ac:dyDescent="0.2">
      <c r="T2854" s="229"/>
    </row>
    <row r="2855" spans="20:20" x14ac:dyDescent="0.2">
      <c r="T2855" s="229"/>
    </row>
    <row r="2856" spans="20:20" x14ac:dyDescent="0.2">
      <c r="T2856" s="229"/>
    </row>
    <row r="2857" spans="20:20" x14ac:dyDescent="0.2">
      <c r="T2857" s="229"/>
    </row>
    <row r="2858" spans="20:20" x14ac:dyDescent="0.2">
      <c r="T2858" s="229"/>
    </row>
    <row r="2859" spans="20:20" x14ac:dyDescent="0.2">
      <c r="T2859" s="229"/>
    </row>
    <row r="2860" spans="20:20" x14ac:dyDescent="0.2">
      <c r="T2860" s="229"/>
    </row>
    <row r="2861" spans="20:20" x14ac:dyDescent="0.2">
      <c r="T2861" s="229"/>
    </row>
    <row r="2862" spans="20:20" x14ac:dyDescent="0.2">
      <c r="T2862" s="229"/>
    </row>
    <row r="2863" spans="20:20" x14ac:dyDescent="0.2">
      <c r="T2863" s="229"/>
    </row>
    <row r="2864" spans="20:20" x14ac:dyDescent="0.2">
      <c r="T2864" s="229"/>
    </row>
    <row r="2865" spans="20:20" x14ac:dyDescent="0.2">
      <c r="T2865" s="229"/>
    </row>
    <row r="2866" spans="20:20" x14ac:dyDescent="0.2">
      <c r="T2866" s="229"/>
    </row>
    <row r="2867" spans="20:20" x14ac:dyDescent="0.2">
      <c r="T2867" s="229"/>
    </row>
    <row r="2868" spans="20:20" x14ac:dyDescent="0.2">
      <c r="T2868" s="229"/>
    </row>
    <row r="2869" spans="20:20" x14ac:dyDescent="0.2">
      <c r="T2869" s="229"/>
    </row>
    <row r="2870" spans="20:20" x14ac:dyDescent="0.2">
      <c r="T2870" s="229"/>
    </row>
    <row r="2871" spans="20:20" x14ac:dyDescent="0.2">
      <c r="T2871" s="229"/>
    </row>
    <row r="2872" spans="20:20" x14ac:dyDescent="0.2">
      <c r="T2872" s="229"/>
    </row>
    <row r="2873" spans="20:20" x14ac:dyDescent="0.2">
      <c r="T2873" s="229"/>
    </row>
    <row r="2874" spans="20:20" x14ac:dyDescent="0.2">
      <c r="T2874" s="229"/>
    </row>
    <row r="2875" spans="20:20" x14ac:dyDescent="0.2">
      <c r="T2875" s="229"/>
    </row>
    <row r="2876" spans="20:20" x14ac:dyDescent="0.2">
      <c r="T2876" s="229"/>
    </row>
    <row r="2877" spans="20:20" x14ac:dyDescent="0.2">
      <c r="T2877" s="229"/>
    </row>
    <row r="2878" spans="20:20" x14ac:dyDescent="0.2">
      <c r="T2878" s="229"/>
    </row>
    <row r="2879" spans="20:20" x14ac:dyDescent="0.2">
      <c r="T2879" s="229"/>
    </row>
    <row r="2880" spans="20:20" x14ac:dyDescent="0.2">
      <c r="T2880" s="229"/>
    </row>
    <row r="2881" spans="20:20" x14ac:dyDescent="0.2">
      <c r="T2881" s="229"/>
    </row>
    <row r="2882" spans="20:20" x14ac:dyDescent="0.2">
      <c r="T2882" s="229"/>
    </row>
    <row r="2883" spans="20:20" x14ac:dyDescent="0.2">
      <c r="T2883" s="229"/>
    </row>
    <row r="2884" spans="20:20" x14ac:dyDescent="0.2">
      <c r="T2884" s="229"/>
    </row>
    <row r="2885" spans="20:20" x14ac:dyDescent="0.2">
      <c r="T2885" s="229"/>
    </row>
    <row r="2886" spans="20:20" x14ac:dyDescent="0.2">
      <c r="T2886" s="229"/>
    </row>
    <row r="2887" spans="20:20" x14ac:dyDescent="0.2">
      <c r="T2887" s="229"/>
    </row>
    <row r="2888" spans="20:20" x14ac:dyDescent="0.2">
      <c r="T2888" s="229"/>
    </row>
    <row r="2889" spans="20:20" x14ac:dyDescent="0.2">
      <c r="T2889" s="229"/>
    </row>
    <row r="2890" spans="20:20" x14ac:dyDescent="0.2">
      <c r="T2890" s="229"/>
    </row>
    <row r="2891" spans="20:20" x14ac:dyDescent="0.2">
      <c r="T2891" s="229"/>
    </row>
    <row r="2892" spans="20:20" x14ac:dyDescent="0.2">
      <c r="T2892" s="229"/>
    </row>
    <row r="2893" spans="20:20" x14ac:dyDescent="0.2">
      <c r="T2893" s="229"/>
    </row>
    <row r="2894" spans="20:20" x14ac:dyDescent="0.2">
      <c r="T2894" s="229"/>
    </row>
    <row r="2895" spans="20:20" x14ac:dyDescent="0.2">
      <c r="T2895" s="229"/>
    </row>
    <row r="2896" spans="20:20" x14ac:dyDescent="0.2">
      <c r="T2896" s="229"/>
    </row>
    <row r="2897" spans="20:20" x14ac:dyDescent="0.2">
      <c r="T2897" s="229"/>
    </row>
    <row r="2898" spans="20:20" x14ac:dyDescent="0.2">
      <c r="T2898" s="229"/>
    </row>
    <row r="2899" spans="20:20" x14ac:dyDescent="0.2">
      <c r="T2899" s="229"/>
    </row>
    <row r="2900" spans="20:20" x14ac:dyDescent="0.2">
      <c r="T2900" s="229"/>
    </row>
    <row r="2901" spans="20:20" x14ac:dyDescent="0.2">
      <c r="T2901" s="229"/>
    </row>
    <row r="2902" spans="20:20" x14ac:dyDescent="0.2">
      <c r="T2902" s="229"/>
    </row>
    <row r="2903" spans="20:20" x14ac:dyDescent="0.2">
      <c r="T2903" s="229"/>
    </row>
    <row r="2904" spans="20:20" x14ac:dyDescent="0.2">
      <c r="T2904" s="229"/>
    </row>
    <row r="2905" spans="20:20" x14ac:dyDescent="0.2">
      <c r="T2905" s="229"/>
    </row>
    <row r="2906" spans="20:20" x14ac:dyDescent="0.2">
      <c r="T2906" s="229"/>
    </row>
    <row r="2907" spans="20:20" x14ac:dyDescent="0.2">
      <c r="T2907" s="229"/>
    </row>
    <row r="2908" spans="20:20" x14ac:dyDescent="0.2">
      <c r="T2908" s="229"/>
    </row>
    <row r="2909" spans="20:20" x14ac:dyDescent="0.2">
      <c r="T2909" s="229"/>
    </row>
    <row r="2910" spans="20:20" x14ac:dyDescent="0.2">
      <c r="T2910" s="229"/>
    </row>
    <row r="2911" spans="20:20" x14ac:dyDescent="0.2">
      <c r="T2911" s="229"/>
    </row>
    <row r="2912" spans="20:20" x14ac:dyDescent="0.2">
      <c r="T2912" s="229"/>
    </row>
    <row r="2913" spans="20:20" x14ac:dyDescent="0.2">
      <c r="T2913" s="229"/>
    </row>
    <row r="2914" spans="20:20" x14ac:dyDescent="0.2">
      <c r="T2914" s="229"/>
    </row>
    <row r="2915" spans="20:20" x14ac:dyDescent="0.2">
      <c r="T2915" s="229"/>
    </row>
    <row r="2916" spans="20:20" x14ac:dyDescent="0.2">
      <c r="T2916" s="229"/>
    </row>
    <row r="2917" spans="20:20" x14ac:dyDescent="0.2">
      <c r="T2917" s="229"/>
    </row>
    <row r="2918" spans="20:20" x14ac:dyDescent="0.2">
      <c r="T2918" s="229"/>
    </row>
    <row r="2919" spans="20:20" x14ac:dyDescent="0.2">
      <c r="T2919" s="229"/>
    </row>
    <row r="2920" spans="20:20" x14ac:dyDescent="0.2">
      <c r="T2920" s="229"/>
    </row>
    <row r="2921" spans="20:20" x14ac:dyDescent="0.2">
      <c r="T2921" s="229"/>
    </row>
    <row r="2922" spans="20:20" x14ac:dyDescent="0.2">
      <c r="T2922" s="229"/>
    </row>
    <row r="2923" spans="20:20" x14ac:dyDescent="0.2">
      <c r="T2923" s="229"/>
    </row>
    <row r="2924" spans="20:20" x14ac:dyDescent="0.2">
      <c r="T2924" s="229"/>
    </row>
    <row r="2925" spans="20:20" x14ac:dyDescent="0.2">
      <c r="T2925" s="229"/>
    </row>
    <row r="2926" spans="20:20" x14ac:dyDescent="0.2">
      <c r="T2926" s="229"/>
    </row>
    <row r="2928" spans="20:20" x14ac:dyDescent="0.2">
      <c r="T2928" s="229"/>
    </row>
    <row r="2929" spans="20:20" x14ac:dyDescent="0.2">
      <c r="T2929" s="229"/>
    </row>
    <row r="2930" spans="20:20" x14ac:dyDescent="0.2">
      <c r="T2930" s="229"/>
    </row>
    <row r="2931" spans="20:20" x14ac:dyDescent="0.2">
      <c r="T2931" s="229"/>
    </row>
    <row r="2932" spans="20:20" x14ac:dyDescent="0.2">
      <c r="T2932" s="229"/>
    </row>
    <row r="2933" spans="20:20" x14ac:dyDescent="0.2">
      <c r="T2933" s="229"/>
    </row>
    <row r="2934" spans="20:20" x14ac:dyDescent="0.2">
      <c r="T2934" s="229"/>
    </row>
    <row r="2935" spans="20:20" x14ac:dyDescent="0.2">
      <c r="T2935" s="229"/>
    </row>
    <row r="2936" spans="20:20" x14ac:dyDescent="0.2">
      <c r="T2936" s="229"/>
    </row>
    <row r="2937" spans="20:20" x14ac:dyDescent="0.2">
      <c r="T2937" s="229"/>
    </row>
    <row r="2938" spans="20:20" x14ac:dyDescent="0.2">
      <c r="T2938" s="229"/>
    </row>
    <row r="2939" spans="20:20" x14ac:dyDescent="0.2">
      <c r="T2939" s="229"/>
    </row>
    <row r="2940" spans="20:20" x14ac:dyDescent="0.2">
      <c r="T2940" s="229"/>
    </row>
    <row r="2941" spans="20:20" x14ac:dyDescent="0.2">
      <c r="T2941" s="229"/>
    </row>
    <row r="2942" spans="20:20" x14ac:dyDescent="0.2">
      <c r="T2942" s="229"/>
    </row>
    <row r="2943" spans="20:20" x14ac:dyDescent="0.2">
      <c r="T2943" s="229"/>
    </row>
    <row r="2944" spans="20:20" x14ac:dyDescent="0.2">
      <c r="T2944" s="229"/>
    </row>
    <row r="2945" spans="20:20" x14ac:dyDescent="0.2">
      <c r="T2945" s="229"/>
    </row>
    <row r="2946" spans="20:20" x14ac:dyDescent="0.2">
      <c r="T2946" s="229"/>
    </row>
    <row r="2947" spans="20:20" x14ac:dyDescent="0.2">
      <c r="T2947" s="229"/>
    </row>
    <row r="2948" spans="20:20" x14ac:dyDescent="0.2">
      <c r="T2948" s="229"/>
    </row>
    <row r="2949" spans="20:20" x14ac:dyDescent="0.2">
      <c r="T2949" s="229"/>
    </row>
    <row r="2950" spans="20:20" x14ac:dyDescent="0.2">
      <c r="T2950" s="229"/>
    </row>
    <row r="2951" spans="20:20" x14ac:dyDescent="0.2">
      <c r="T2951" s="229"/>
    </row>
    <row r="2952" spans="20:20" x14ac:dyDescent="0.2">
      <c r="T2952" s="229"/>
    </row>
    <row r="2953" spans="20:20" x14ac:dyDescent="0.2">
      <c r="T2953" s="229"/>
    </row>
    <row r="2954" spans="20:20" x14ac:dyDescent="0.2">
      <c r="T2954" s="229"/>
    </row>
    <row r="2955" spans="20:20" x14ac:dyDescent="0.2">
      <c r="T2955" s="229"/>
    </row>
    <row r="2956" spans="20:20" x14ac:dyDescent="0.2">
      <c r="T2956" s="229"/>
    </row>
    <row r="2957" spans="20:20" x14ac:dyDescent="0.2">
      <c r="T2957" s="229"/>
    </row>
    <row r="2958" spans="20:20" x14ac:dyDescent="0.2">
      <c r="T2958" s="229"/>
    </row>
    <row r="2959" spans="20:20" x14ac:dyDescent="0.2">
      <c r="T2959" s="229"/>
    </row>
    <row r="2960" spans="20:20" x14ac:dyDescent="0.2">
      <c r="T2960" s="229"/>
    </row>
    <row r="2961" spans="20:20" x14ac:dyDescent="0.2">
      <c r="T2961" s="229"/>
    </row>
    <row r="2962" spans="20:20" x14ac:dyDescent="0.2">
      <c r="T2962" s="229"/>
    </row>
    <row r="2963" spans="20:20" x14ac:dyDescent="0.2">
      <c r="T2963" s="229"/>
    </row>
    <row r="2964" spans="20:20" x14ac:dyDescent="0.2">
      <c r="T2964" s="229"/>
    </row>
    <row r="2965" spans="20:20" x14ac:dyDescent="0.2">
      <c r="T2965" s="229"/>
    </row>
    <row r="2966" spans="20:20" x14ac:dyDescent="0.2">
      <c r="T2966" s="229"/>
    </row>
    <row r="2967" spans="20:20" x14ac:dyDescent="0.2">
      <c r="T2967" s="229"/>
    </row>
    <row r="2968" spans="20:20" x14ac:dyDescent="0.2">
      <c r="T2968" s="229"/>
    </row>
    <row r="2969" spans="20:20" x14ac:dyDescent="0.2">
      <c r="T2969" s="229"/>
    </row>
    <row r="2970" spans="20:20" x14ac:dyDescent="0.2">
      <c r="T2970" s="229"/>
    </row>
    <row r="2971" spans="20:20" x14ac:dyDescent="0.2">
      <c r="T2971" s="229"/>
    </row>
    <row r="2972" spans="20:20" x14ac:dyDescent="0.2">
      <c r="T2972" s="229"/>
    </row>
    <row r="2973" spans="20:20" x14ac:dyDescent="0.2">
      <c r="T2973" s="229"/>
    </row>
    <row r="2974" spans="20:20" x14ac:dyDescent="0.2">
      <c r="T2974" s="229"/>
    </row>
    <row r="2975" spans="20:20" x14ac:dyDescent="0.2">
      <c r="T2975" s="229"/>
    </row>
    <row r="2976" spans="20:20" x14ac:dyDescent="0.2">
      <c r="T2976" s="229"/>
    </row>
    <row r="2977" spans="20:20" x14ac:dyDescent="0.2">
      <c r="T2977" s="229"/>
    </row>
    <row r="2978" spans="20:20" x14ac:dyDescent="0.2">
      <c r="T2978" s="229"/>
    </row>
    <row r="2979" spans="20:20" x14ac:dyDescent="0.2">
      <c r="T2979" s="229"/>
    </row>
    <row r="2980" spans="20:20" x14ac:dyDescent="0.2">
      <c r="T2980" s="229"/>
    </row>
    <row r="2981" spans="20:20" x14ac:dyDescent="0.2">
      <c r="T2981" s="229"/>
    </row>
    <row r="2982" spans="20:20" x14ac:dyDescent="0.2">
      <c r="T2982" s="229"/>
    </row>
    <row r="2983" spans="20:20" x14ac:dyDescent="0.2">
      <c r="T2983" s="229"/>
    </row>
    <row r="2984" spans="20:20" x14ac:dyDescent="0.2">
      <c r="T2984" s="229"/>
    </row>
    <row r="2985" spans="20:20" x14ac:dyDescent="0.2">
      <c r="T2985" s="229"/>
    </row>
    <row r="2986" spans="20:20" x14ac:dyDescent="0.2">
      <c r="T2986" s="229"/>
    </row>
    <row r="2987" spans="20:20" x14ac:dyDescent="0.2">
      <c r="T2987" s="229"/>
    </row>
    <row r="2988" spans="20:20" x14ac:dyDescent="0.2">
      <c r="T2988" s="229"/>
    </row>
    <row r="2989" spans="20:20" x14ac:dyDescent="0.2">
      <c r="T2989" s="229"/>
    </row>
    <row r="2990" spans="20:20" x14ac:dyDescent="0.2">
      <c r="T2990" s="229"/>
    </row>
    <row r="2991" spans="20:20" x14ac:dyDescent="0.2">
      <c r="T2991" s="229"/>
    </row>
    <row r="2992" spans="20:20" x14ac:dyDescent="0.2">
      <c r="T2992" s="229"/>
    </row>
    <row r="2993" spans="20:20" x14ac:dyDescent="0.2">
      <c r="T2993" s="229"/>
    </row>
    <row r="2994" spans="20:20" x14ac:dyDescent="0.2">
      <c r="T2994" s="229"/>
    </row>
    <row r="2995" spans="20:20" x14ac:dyDescent="0.2">
      <c r="T2995" s="229"/>
    </row>
    <row r="2996" spans="20:20" x14ac:dyDescent="0.2">
      <c r="T2996" s="229"/>
    </row>
    <row r="2997" spans="20:20" x14ac:dyDescent="0.2">
      <c r="T2997" s="229"/>
    </row>
    <row r="2998" spans="20:20" x14ac:dyDescent="0.2">
      <c r="T2998" s="229"/>
    </row>
    <row r="2999" spans="20:20" x14ac:dyDescent="0.2">
      <c r="T2999" s="229"/>
    </row>
    <row r="3000" spans="20:20" x14ac:dyDescent="0.2">
      <c r="T3000" s="229"/>
    </row>
    <row r="3001" spans="20:20" x14ac:dyDescent="0.2">
      <c r="T3001" s="229"/>
    </row>
    <row r="3002" spans="20:20" x14ac:dyDescent="0.2">
      <c r="T3002" s="229"/>
    </row>
    <row r="3003" spans="20:20" x14ac:dyDescent="0.2">
      <c r="T3003" s="229"/>
    </row>
    <row r="3004" spans="20:20" x14ac:dyDescent="0.2">
      <c r="T3004" s="229"/>
    </row>
    <row r="3005" spans="20:20" x14ac:dyDescent="0.2">
      <c r="T3005" s="229"/>
    </row>
    <row r="3006" spans="20:20" x14ac:dyDescent="0.2">
      <c r="T3006" s="229"/>
    </row>
    <row r="3007" spans="20:20" x14ac:dyDescent="0.2">
      <c r="T3007" s="229"/>
    </row>
    <row r="3008" spans="20:20" x14ac:dyDescent="0.2">
      <c r="T3008" s="229"/>
    </row>
    <row r="3009" spans="20:20" x14ac:dyDescent="0.2">
      <c r="T3009" s="229"/>
    </row>
    <row r="3010" spans="20:20" x14ac:dyDescent="0.2">
      <c r="T3010" s="229"/>
    </row>
    <row r="3011" spans="20:20" x14ac:dyDescent="0.2">
      <c r="T3011" s="229"/>
    </row>
    <row r="3012" spans="20:20" x14ac:dyDescent="0.2">
      <c r="T3012" s="229"/>
    </row>
    <row r="3013" spans="20:20" x14ac:dyDescent="0.2">
      <c r="T3013" s="229"/>
    </row>
    <row r="3014" spans="20:20" x14ac:dyDescent="0.2">
      <c r="T3014" s="229"/>
    </row>
    <row r="3015" spans="20:20" x14ac:dyDescent="0.2">
      <c r="T3015" s="229"/>
    </row>
    <row r="3016" spans="20:20" x14ac:dyDescent="0.2">
      <c r="T3016" s="229"/>
    </row>
    <row r="3017" spans="20:20" x14ac:dyDescent="0.2">
      <c r="T3017" s="229"/>
    </row>
    <row r="3018" spans="20:20" x14ac:dyDescent="0.2">
      <c r="T3018" s="229"/>
    </row>
    <row r="3019" spans="20:20" x14ac:dyDescent="0.2">
      <c r="T3019" s="229"/>
    </row>
    <row r="3020" spans="20:20" x14ac:dyDescent="0.2">
      <c r="T3020" s="229"/>
    </row>
    <row r="3021" spans="20:20" x14ac:dyDescent="0.2">
      <c r="T3021" s="229"/>
    </row>
    <row r="3022" spans="20:20" x14ac:dyDescent="0.2">
      <c r="T3022" s="229"/>
    </row>
    <row r="3023" spans="20:20" x14ac:dyDescent="0.2">
      <c r="T3023" s="229"/>
    </row>
    <row r="3024" spans="20:20" x14ac:dyDescent="0.2">
      <c r="T3024" s="229"/>
    </row>
    <row r="3025" spans="20:20" x14ac:dyDescent="0.2">
      <c r="T3025" s="229"/>
    </row>
    <row r="3026" spans="20:20" x14ac:dyDescent="0.2">
      <c r="T3026" s="229"/>
    </row>
    <row r="3027" spans="20:20" x14ac:dyDescent="0.2">
      <c r="T3027" s="229"/>
    </row>
    <row r="3028" spans="20:20" x14ac:dyDescent="0.2">
      <c r="T3028" s="229"/>
    </row>
    <row r="3029" spans="20:20" x14ac:dyDescent="0.2">
      <c r="T3029" s="229"/>
    </row>
    <row r="3030" spans="20:20" x14ac:dyDescent="0.2">
      <c r="T3030" s="229"/>
    </row>
    <row r="3031" spans="20:20" x14ac:dyDescent="0.2">
      <c r="T3031" s="229"/>
    </row>
    <row r="3032" spans="20:20" x14ac:dyDescent="0.2">
      <c r="T3032" s="229"/>
    </row>
    <row r="3033" spans="20:20" x14ac:dyDescent="0.2">
      <c r="T3033" s="229"/>
    </row>
    <row r="3034" spans="20:20" x14ac:dyDescent="0.2">
      <c r="T3034" s="229"/>
    </row>
    <row r="3035" spans="20:20" x14ac:dyDescent="0.2">
      <c r="T3035" s="229"/>
    </row>
    <row r="3036" spans="20:20" ht="33.75" customHeight="1" x14ac:dyDescent="0.2">
      <c r="T3036" s="229"/>
    </row>
    <row r="3037" spans="20:20" x14ac:dyDescent="0.2">
      <c r="T3037" s="229"/>
    </row>
    <row r="3038" spans="20:20" x14ac:dyDescent="0.2">
      <c r="T3038" s="229"/>
    </row>
    <row r="3039" spans="20:20" x14ac:dyDescent="0.2">
      <c r="T3039" s="229"/>
    </row>
    <row r="3040" spans="20:20" x14ac:dyDescent="0.2">
      <c r="T3040" s="229"/>
    </row>
    <row r="3041" spans="15:20" x14ac:dyDescent="0.2">
      <c r="T3041" s="229"/>
    </row>
    <row r="3042" spans="15:20" x14ac:dyDescent="0.2">
      <c r="T3042" s="229"/>
    </row>
    <row r="3043" spans="15:20" x14ac:dyDescent="0.2">
      <c r="T3043" s="229"/>
    </row>
    <row r="3044" spans="15:20" x14ac:dyDescent="0.2">
      <c r="T3044" s="229"/>
    </row>
    <row r="3045" spans="15:20" x14ac:dyDescent="0.2">
      <c r="T3045" s="229"/>
    </row>
    <row r="3046" spans="15:20" x14ac:dyDescent="0.2">
      <c r="T3046" s="229"/>
    </row>
    <row r="3047" spans="15:20" x14ac:dyDescent="0.2">
      <c r="O3047" s="228"/>
      <c r="T3047" s="229"/>
    </row>
    <row r="3048" spans="15:20" x14ac:dyDescent="0.2">
      <c r="O3048" s="228"/>
      <c r="T3048" s="229"/>
    </row>
    <row r="3049" spans="15:20" x14ac:dyDescent="0.2">
      <c r="O3049" s="228"/>
      <c r="T3049" s="229"/>
    </row>
    <row r="3050" spans="15:20" x14ac:dyDescent="0.2">
      <c r="O3050" s="228"/>
      <c r="T3050" s="229"/>
    </row>
    <row r="3051" spans="15:20" x14ac:dyDescent="0.2">
      <c r="O3051" s="228"/>
      <c r="T3051" s="229"/>
    </row>
    <row r="3052" spans="15:20" x14ac:dyDescent="0.2">
      <c r="O3052" s="228"/>
      <c r="T3052" s="229"/>
    </row>
    <row r="3053" spans="15:20" x14ac:dyDescent="0.2">
      <c r="O3053" s="228"/>
      <c r="T3053" s="229"/>
    </row>
    <row r="3054" spans="15:20" x14ac:dyDescent="0.2">
      <c r="O3054" s="228"/>
      <c r="T3054" s="229"/>
    </row>
    <row r="3055" spans="15:20" x14ac:dyDescent="0.2">
      <c r="O3055" s="228"/>
      <c r="T3055" s="229"/>
    </row>
    <row r="3056" spans="15:20" x14ac:dyDescent="0.2">
      <c r="O3056" s="228"/>
    </row>
    <row r="3057" spans="15:20" x14ac:dyDescent="0.2">
      <c r="O3057" s="228"/>
      <c r="T3057" s="229"/>
    </row>
    <row r="3058" spans="15:20" x14ac:dyDescent="0.2">
      <c r="O3058" s="228"/>
      <c r="T3058" s="229"/>
    </row>
    <row r="3059" spans="15:20" x14ac:dyDescent="0.2">
      <c r="O3059" s="228"/>
      <c r="T3059" s="229"/>
    </row>
    <row r="3060" spans="15:20" x14ac:dyDescent="0.2">
      <c r="O3060" s="228"/>
      <c r="T3060" s="229"/>
    </row>
    <row r="3061" spans="15:20" x14ac:dyDescent="0.2">
      <c r="T3061" s="229"/>
    </row>
    <row r="3063" spans="15:20" x14ac:dyDescent="0.2">
      <c r="T3063" s="229"/>
    </row>
    <row r="3065" spans="15:20" x14ac:dyDescent="0.2">
      <c r="T3065" s="229"/>
    </row>
    <row r="3066" spans="15:20" x14ac:dyDescent="0.2">
      <c r="T3066" s="229"/>
    </row>
    <row r="3067" spans="15:20" x14ac:dyDescent="0.2">
      <c r="T3067" s="229"/>
    </row>
    <row r="3068" spans="15:20" x14ac:dyDescent="0.2">
      <c r="T3068" s="229"/>
    </row>
    <row r="3069" spans="15:20" x14ac:dyDescent="0.2">
      <c r="T3069" s="229"/>
    </row>
    <row r="3071" spans="15:20" x14ac:dyDescent="0.2">
      <c r="T3071" s="229"/>
    </row>
    <row r="3074" spans="20:20" x14ac:dyDescent="0.2">
      <c r="T3074" s="229"/>
    </row>
    <row r="3075" spans="20:20" x14ac:dyDescent="0.2">
      <c r="T3075" s="229"/>
    </row>
    <row r="3076" spans="20:20" x14ac:dyDescent="0.2">
      <c r="T3076" s="229"/>
    </row>
    <row r="3079" spans="20:20" x14ac:dyDescent="0.2">
      <c r="T3079" s="229"/>
    </row>
    <row r="3081" spans="20:20" x14ac:dyDescent="0.2">
      <c r="T3081" s="229"/>
    </row>
    <row r="3082" spans="20:20" x14ac:dyDescent="0.2">
      <c r="T3082" s="229"/>
    </row>
    <row r="3083" spans="20:20" x14ac:dyDescent="0.2">
      <c r="T3083" s="229"/>
    </row>
    <row r="3084" spans="20:20" x14ac:dyDescent="0.2">
      <c r="T3084" s="229"/>
    </row>
    <row r="3085" spans="20:20" x14ac:dyDescent="0.2">
      <c r="T3085" s="229"/>
    </row>
    <row r="3086" spans="20:20" x14ac:dyDescent="0.2">
      <c r="T3086" s="229"/>
    </row>
    <row r="3087" spans="20:20" x14ac:dyDescent="0.2">
      <c r="T3087" s="229"/>
    </row>
    <row r="3088" spans="20:20" x14ac:dyDescent="0.2">
      <c r="T3088" s="229"/>
    </row>
    <row r="3089" spans="20:20" x14ac:dyDescent="0.2">
      <c r="T3089" s="229"/>
    </row>
    <row r="3090" spans="20:20" x14ac:dyDescent="0.2">
      <c r="T3090" s="229"/>
    </row>
    <row r="3091" spans="20:20" x14ac:dyDescent="0.2">
      <c r="T3091" s="229"/>
    </row>
    <row r="3092" spans="20:20" x14ac:dyDescent="0.2">
      <c r="T3092" s="229"/>
    </row>
    <row r="3093" spans="20:20" x14ac:dyDescent="0.2">
      <c r="T3093" s="229"/>
    </row>
    <row r="3094" spans="20:20" x14ac:dyDescent="0.2">
      <c r="T3094" s="229"/>
    </row>
    <row r="3095" spans="20:20" x14ac:dyDescent="0.2">
      <c r="T3095" s="229"/>
    </row>
    <row r="3097" spans="20:20" x14ac:dyDescent="0.2">
      <c r="T3097" s="229"/>
    </row>
    <row r="3098" spans="20:20" x14ac:dyDescent="0.2">
      <c r="T3098" s="229"/>
    </row>
    <row r="3099" spans="20:20" x14ac:dyDescent="0.2">
      <c r="T3099" s="229"/>
    </row>
    <row r="3100" spans="20:20" x14ac:dyDescent="0.2">
      <c r="T3100" s="229"/>
    </row>
    <row r="3101" spans="20:20" x14ac:dyDescent="0.2">
      <c r="T3101" s="229"/>
    </row>
    <row r="3103" spans="20:20" x14ac:dyDescent="0.2">
      <c r="T3103" s="229"/>
    </row>
    <row r="3104" spans="20:20" x14ac:dyDescent="0.2">
      <c r="T3104" s="229"/>
    </row>
    <row r="3105" spans="20:20" x14ac:dyDescent="0.2">
      <c r="T3105" s="229"/>
    </row>
    <row r="3106" spans="20:20" x14ac:dyDescent="0.2">
      <c r="T3106" s="229"/>
    </row>
    <row r="3107" spans="20:20" x14ac:dyDescent="0.2">
      <c r="T3107" s="229"/>
    </row>
    <row r="3108" spans="20:20" x14ac:dyDescent="0.2">
      <c r="T3108" s="229"/>
    </row>
    <row r="3109" spans="20:20" x14ac:dyDescent="0.2">
      <c r="T3109" s="229"/>
    </row>
    <row r="3110" spans="20:20" x14ac:dyDescent="0.2">
      <c r="T3110" s="229"/>
    </row>
    <row r="3111" spans="20:20" x14ac:dyDescent="0.2">
      <c r="T3111" s="229"/>
    </row>
    <row r="3112" spans="20:20" x14ac:dyDescent="0.2">
      <c r="T3112" s="229"/>
    </row>
    <row r="3113" spans="20:20" x14ac:dyDescent="0.2">
      <c r="T3113" s="229"/>
    </row>
    <row r="3114" spans="20:20" x14ac:dyDescent="0.2">
      <c r="T3114" s="229"/>
    </row>
    <row r="3115" spans="20:20" x14ac:dyDescent="0.2">
      <c r="T3115" s="229"/>
    </row>
    <row r="3117" spans="20:20" x14ac:dyDescent="0.2">
      <c r="T3117" s="229"/>
    </row>
    <row r="3118" spans="20:20" x14ac:dyDescent="0.2">
      <c r="T3118" s="229"/>
    </row>
    <row r="3120" spans="20:20" x14ac:dyDescent="0.2">
      <c r="T3120" s="229"/>
    </row>
    <row r="3121" spans="20:20" x14ac:dyDescent="0.2">
      <c r="T3121" s="229"/>
    </row>
    <row r="3122" spans="20:20" x14ac:dyDescent="0.2">
      <c r="T3122" s="229"/>
    </row>
    <row r="3125" spans="20:20" x14ac:dyDescent="0.2">
      <c r="T3125" s="229"/>
    </row>
    <row r="3126" spans="20:20" x14ac:dyDescent="0.2">
      <c r="T3126" s="229"/>
    </row>
    <row r="3127" spans="20:20" x14ac:dyDescent="0.2">
      <c r="T3127" s="229"/>
    </row>
    <row r="3128" spans="20:20" x14ac:dyDescent="0.2">
      <c r="T3128" s="229"/>
    </row>
    <row r="3129" spans="20:20" x14ac:dyDescent="0.2">
      <c r="T3129" s="229"/>
    </row>
    <row r="3130" spans="20:20" x14ac:dyDescent="0.2">
      <c r="T3130" s="229"/>
    </row>
    <row r="3131" spans="20:20" x14ac:dyDescent="0.2">
      <c r="T3131" s="229"/>
    </row>
    <row r="3132" spans="20:20" x14ac:dyDescent="0.2">
      <c r="T3132" s="229"/>
    </row>
    <row r="3133" spans="20:20" x14ac:dyDescent="0.2">
      <c r="T3133" s="229"/>
    </row>
    <row r="3135" spans="20:20" x14ac:dyDescent="0.2">
      <c r="T3135" s="229"/>
    </row>
    <row r="3136" spans="20:20" x14ac:dyDescent="0.2">
      <c r="T3136" s="229"/>
    </row>
    <row r="3138" spans="20:20" x14ac:dyDescent="0.2">
      <c r="T3138" s="229"/>
    </row>
    <row r="3139" spans="20:20" x14ac:dyDescent="0.2">
      <c r="T3139" s="229"/>
    </row>
    <row r="3140" spans="20:20" x14ac:dyDescent="0.2">
      <c r="T3140" s="229"/>
    </row>
    <row r="3141" spans="20:20" x14ac:dyDescent="0.2">
      <c r="T3141" s="229"/>
    </row>
    <row r="3142" spans="20:20" x14ac:dyDescent="0.2">
      <c r="T3142" s="229"/>
    </row>
    <row r="3143" spans="20:20" x14ac:dyDescent="0.2">
      <c r="T3143" s="229"/>
    </row>
    <row r="3144" spans="20:20" x14ac:dyDescent="0.2">
      <c r="T3144" s="229"/>
    </row>
    <row r="3145" spans="20:20" x14ac:dyDescent="0.2">
      <c r="T3145" s="229"/>
    </row>
    <row r="3146" spans="20:20" x14ac:dyDescent="0.2">
      <c r="T3146" s="229"/>
    </row>
    <row r="3147" spans="20:20" x14ac:dyDescent="0.2">
      <c r="T3147" s="229"/>
    </row>
    <row r="3148" spans="20:20" x14ac:dyDescent="0.2">
      <c r="T3148" s="229"/>
    </row>
    <row r="3151" spans="20:20" x14ac:dyDescent="0.2">
      <c r="T3151" s="229"/>
    </row>
    <row r="3152" spans="20:20" x14ac:dyDescent="0.2">
      <c r="T3152" s="229"/>
    </row>
    <row r="3153" spans="20:20" x14ac:dyDescent="0.2">
      <c r="T3153" s="229"/>
    </row>
    <row r="3154" spans="20:20" x14ac:dyDescent="0.2">
      <c r="T3154" s="229"/>
    </row>
    <row r="3155" spans="20:20" x14ac:dyDescent="0.2">
      <c r="T3155" s="229"/>
    </row>
    <row r="3156" spans="20:20" x14ac:dyDescent="0.2">
      <c r="T3156" s="229"/>
    </row>
    <row r="3157" spans="20:20" x14ac:dyDescent="0.2">
      <c r="T3157" s="229"/>
    </row>
    <row r="3158" spans="20:20" x14ac:dyDescent="0.2">
      <c r="T3158" s="229"/>
    </row>
    <row r="3161" spans="20:20" x14ac:dyDescent="0.2">
      <c r="T3161" s="229"/>
    </row>
    <row r="3162" spans="20:20" x14ac:dyDescent="0.2">
      <c r="T3162" s="229"/>
    </row>
    <row r="3165" spans="20:20" x14ac:dyDescent="0.2">
      <c r="T3165" s="229"/>
    </row>
    <row r="3168" spans="20:20" x14ac:dyDescent="0.2">
      <c r="T3168" s="229"/>
    </row>
    <row r="3170" spans="20:20" x14ac:dyDescent="0.2">
      <c r="T3170" s="229"/>
    </row>
    <row r="3171" spans="20:20" x14ac:dyDescent="0.2">
      <c r="T3171" s="229"/>
    </row>
    <row r="3173" spans="20:20" x14ac:dyDescent="0.2">
      <c r="T3173" s="229"/>
    </row>
    <row r="3174" spans="20:20" x14ac:dyDescent="0.2">
      <c r="T3174" s="229"/>
    </row>
    <row r="3175" spans="20:20" x14ac:dyDescent="0.2">
      <c r="T3175" s="229"/>
    </row>
    <row r="3176" spans="20:20" x14ac:dyDescent="0.2">
      <c r="T3176" s="229"/>
    </row>
    <row r="3177" spans="20:20" x14ac:dyDescent="0.2">
      <c r="T3177" s="229"/>
    </row>
    <row r="3178" spans="20:20" x14ac:dyDescent="0.2">
      <c r="T3178" s="229"/>
    </row>
    <row r="3182" spans="20:20" x14ac:dyDescent="0.2">
      <c r="T3182" s="229"/>
    </row>
    <row r="3183" spans="20:20" x14ac:dyDescent="0.2">
      <c r="T3183" s="229"/>
    </row>
    <row r="3184" spans="20:20" x14ac:dyDescent="0.2">
      <c r="T3184" s="229"/>
    </row>
    <row r="3185" spans="20:20" x14ac:dyDescent="0.2">
      <c r="T3185" s="229"/>
    </row>
    <row r="3187" spans="20:20" x14ac:dyDescent="0.2">
      <c r="T3187" s="229"/>
    </row>
    <row r="3188" spans="20:20" x14ac:dyDescent="0.2">
      <c r="T3188" s="229"/>
    </row>
    <row r="3191" spans="20:20" x14ac:dyDescent="0.2">
      <c r="T3191" s="229"/>
    </row>
    <row r="3192" spans="20:20" x14ac:dyDescent="0.2">
      <c r="T3192" s="229"/>
    </row>
    <row r="3194" spans="20:20" x14ac:dyDescent="0.2">
      <c r="T3194" s="229"/>
    </row>
    <row r="3195" spans="20:20" x14ac:dyDescent="0.2">
      <c r="T3195" s="229"/>
    </row>
    <row r="3196" spans="20:20" x14ac:dyDescent="0.2">
      <c r="T3196" s="229"/>
    </row>
    <row r="3197" spans="20:20" x14ac:dyDescent="0.2">
      <c r="T3197" s="229"/>
    </row>
    <row r="3198" spans="20:20" x14ac:dyDescent="0.2">
      <c r="T3198" s="229"/>
    </row>
    <row r="3199" spans="20:20" x14ac:dyDescent="0.2">
      <c r="T3199" s="229"/>
    </row>
    <row r="3200" spans="20:20" x14ac:dyDescent="0.2">
      <c r="T3200" s="229"/>
    </row>
    <row r="3201" spans="20:20" x14ac:dyDescent="0.2">
      <c r="T3201" s="229"/>
    </row>
    <row r="3202" spans="20:20" x14ac:dyDescent="0.2">
      <c r="T3202" s="229"/>
    </row>
    <row r="3203" spans="20:20" x14ac:dyDescent="0.2">
      <c r="T3203" s="229"/>
    </row>
    <row r="3204" spans="20:20" x14ac:dyDescent="0.2">
      <c r="T3204" s="229"/>
    </row>
    <row r="3205" spans="20:20" x14ac:dyDescent="0.2">
      <c r="T3205" s="229"/>
    </row>
    <row r="3208" spans="20:20" x14ac:dyDescent="0.2">
      <c r="T3208" s="229"/>
    </row>
    <row r="3209" spans="20:20" x14ac:dyDescent="0.2">
      <c r="T3209" s="229"/>
    </row>
    <row r="3210" spans="20:20" x14ac:dyDescent="0.2">
      <c r="T3210" s="229"/>
    </row>
    <row r="3211" spans="20:20" x14ac:dyDescent="0.2">
      <c r="T3211" s="229"/>
    </row>
    <row r="3212" spans="20:20" x14ac:dyDescent="0.2">
      <c r="T3212" s="229"/>
    </row>
    <row r="3214" spans="20:20" x14ac:dyDescent="0.2">
      <c r="T3214" s="229"/>
    </row>
    <row r="3215" spans="20:20" x14ac:dyDescent="0.2">
      <c r="T3215" s="229"/>
    </row>
    <row r="3216" spans="20:20" x14ac:dyDescent="0.2">
      <c r="T3216" s="229"/>
    </row>
    <row r="3217" spans="20:20" x14ac:dyDescent="0.2">
      <c r="T3217" s="229"/>
    </row>
    <row r="3220" spans="20:20" x14ac:dyDescent="0.2">
      <c r="T3220" s="229"/>
    </row>
    <row r="3221" spans="20:20" x14ac:dyDescent="0.2">
      <c r="T3221" s="229"/>
    </row>
    <row r="3222" spans="20:20" x14ac:dyDescent="0.2">
      <c r="T3222" s="229"/>
    </row>
    <row r="3223" spans="20:20" x14ac:dyDescent="0.2">
      <c r="T3223" s="229"/>
    </row>
    <row r="3224" spans="20:20" x14ac:dyDescent="0.2">
      <c r="T3224" s="229"/>
    </row>
    <row r="3225" spans="20:20" x14ac:dyDescent="0.2">
      <c r="T3225" s="229"/>
    </row>
    <row r="3226" spans="20:20" x14ac:dyDescent="0.2">
      <c r="T3226" s="229"/>
    </row>
    <row r="3228" spans="20:20" x14ac:dyDescent="0.2">
      <c r="T3228" s="229"/>
    </row>
    <row r="3229" spans="20:20" x14ac:dyDescent="0.2">
      <c r="T3229" s="229"/>
    </row>
    <row r="3230" spans="20:20" x14ac:dyDescent="0.2">
      <c r="T3230" s="229"/>
    </row>
    <row r="3231" spans="20:20" x14ac:dyDescent="0.2">
      <c r="T3231" s="229"/>
    </row>
    <row r="3232" spans="20:20" x14ac:dyDescent="0.2">
      <c r="T3232" s="229"/>
    </row>
    <row r="3233" spans="20:20" x14ac:dyDescent="0.2">
      <c r="T3233" s="229"/>
    </row>
    <row r="3237" spans="20:20" x14ac:dyDescent="0.2">
      <c r="T3237" s="229"/>
    </row>
    <row r="3238" spans="20:20" x14ac:dyDescent="0.2">
      <c r="T3238" s="229"/>
    </row>
    <row r="3239" spans="20:20" x14ac:dyDescent="0.2">
      <c r="T3239" s="229"/>
    </row>
    <row r="3240" spans="20:20" x14ac:dyDescent="0.2">
      <c r="T3240" s="229"/>
    </row>
    <row r="3241" spans="20:20" x14ac:dyDescent="0.2">
      <c r="T3241" s="229"/>
    </row>
    <row r="3242" spans="20:20" x14ac:dyDescent="0.2">
      <c r="T3242" s="229"/>
    </row>
    <row r="3243" spans="20:20" x14ac:dyDescent="0.2">
      <c r="T3243" s="229"/>
    </row>
    <row r="3244" spans="20:20" x14ac:dyDescent="0.2">
      <c r="T3244" s="229"/>
    </row>
    <row r="3246" spans="20:20" x14ac:dyDescent="0.2">
      <c r="T3246" s="229"/>
    </row>
    <row r="3248" spans="20:20" x14ac:dyDescent="0.2">
      <c r="T3248" s="229"/>
    </row>
    <row r="3249" spans="20:20" x14ac:dyDescent="0.2">
      <c r="T3249" s="229"/>
    </row>
    <row r="3250" spans="20:20" x14ac:dyDescent="0.2">
      <c r="T3250" s="229"/>
    </row>
    <row r="3251" spans="20:20" x14ac:dyDescent="0.2">
      <c r="T3251" s="229"/>
    </row>
    <row r="3252" spans="20:20" x14ac:dyDescent="0.2">
      <c r="T3252" s="229"/>
    </row>
    <row r="3253" spans="20:20" x14ac:dyDescent="0.2">
      <c r="T3253" s="229"/>
    </row>
    <row r="3254" spans="20:20" x14ac:dyDescent="0.2">
      <c r="T3254" s="229"/>
    </row>
    <row r="3257" spans="20:20" x14ac:dyDescent="0.2">
      <c r="T3257" s="229"/>
    </row>
    <row r="3259" spans="20:20" x14ac:dyDescent="0.2">
      <c r="T3259" s="229"/>
    </row>
    <row r="3260" spans="20:20" x14ac:dyDescent="0.2">
      <c r="T3260" s="229"/>
    </row>
    <row r="3261" spans="20:20" x14ac:dyDescent="0.2">
      <c r="T3261" s="229"/>
    </row>
    <row r="3262" spans="20:20" x14ac:dyDescent="0.2">
      <c r="T3262" s="229"/>
    </row>
    <row r="3263" spans="20:20" x14ac:dyDescent="0.2">
      <c r="T3263" s="229"/>
    </row>
    <row r="3264" spans="20:20" x14ac:dyDescent="0.2">
      <c r="T3264" s="229"/>
    </row>
    <row r="3266" spans="20:20" x14ac:dyDescent="0.2">
      <c r="T3266" s="229"/>
    </row>
    <row r="3267" spans="20:20" x14ac:dyDescent="0.2">
      <c r="T3267" s="229"/>
    </row>
    <row r="3268" spans="20:20" x14ac:dyDescent="0.2">
      <c r="T3268" s="229"/>
    </row>
    <row r="3270" spans="20:20" x14ac:dyDescent="0.2">
      <c r="T3270" s="229"/>
    </row>
    <row r="3272" spans="20:20" x14ac:dyDescent="0.2">
      <c r="T3272" s="229"/>
    </row>
    <row r="3273" spans="20:20" x14ac:dyDescent="0.2">
      <c r="T3273" s="229"/>
    </row>
    <row r="3274" spans="20:20" x14ac:dyDescent="0.2">
      <c r="T3274" s="229"/>
    </row>
    <row r="3275" spans="20:20" x14ac:dyDescent="0.2">
      <c r="T3275" s="229"/>
    </row>
    <row r="3276" spans="20:20" x14ac:dyDescent="0.2">
      <c r="T3276" s="229"/>
    </row>
    <row r="3277" spans="20:20" x14ac:dyDescent="0.2">
      <c r="T3277" s="229"/>
    </row>
    <row r="3278" spans="20:20" x14ac:dyDescent="0.2">
      <c r="T3278" s="229"/>
    </row>
    <row r="3279" spans="20:20" x14ac:dyDescent="0.2">
      <c r="T3279" s="229"/>
    </row>
    <row r="3280" spans="20:20" x14ac:dyDescent="0.2">
      <c r="T3280" s="229"/>
    </row>
    <row r="3281" spans="20:20" x14ac:dyDescent="0.2">
      <c r="T3281" s="229"/>
    </row>
    <row r="3282" spans="20:20" x14ac:dyDescent="0.2">
      <c r="T3282" s="229"/>
    </row>
    <row r="3283" spans="20:20" x14ac:dyDescent="0.2">
      <c r="T3283" s="229"/>
    </row>
    <row r="3284" spans="20:20" x14ac:dyDescent="0.2">
      <c r="T3284" s="229"/>
    </row>
    <row r="3285" spans="20:20" x14ac:dyDescent="0.2">
      <c r="T3285" s="229"/>
    </row>
    <row r="3286" spans="20:20" x14ac:dyDescent="0.2">
      <c r="T3286" s="229"/>
    </row>
    <row r="3287" spans="20:20" x14ac:dyDescent="0.2">
      <c r="T3287" s="229"/>
    </row>
    <row r="3288" spans="20:20" x14ac:dyDescent="0.2">
      <c r="T3288" s="229"/>
    </row>
    <row r="3289" spans="20:20" x14ac:dyDescent="0.2">
      <c r="T3289" s="229"/>
    </row>
    <row r="3290" spans="20:20" x14ac:dyDescent="0.2">
      <c r="T3290" s="229"/>
    </row>
    <row r="3291" spans="20:20" x14ac:dyDescent="0.2">
      <c r="T3291" s="229"/>
    </row>
    <row r="3292" spans="20:20" x14ac:dyDescent="0.2">
      <c r="T3292" s="229"/>
    </row>
    <row r="3293" spans="20:20" x14ac:dyDescent="0.2">
      <c r="T3293" s="229"/>
    </row>
    <row r="3294" spans="20:20" x14ac:dyDescent="0.2">
      <c r="T3294" s="229"/>
    </row>
    <row r="3295" spans="20:20" x14ac:dyDescent="0.2">
      <c r="T3295" s="229"/>
    </row>
    <row r="3296" spans="20:20" x14ac:dyDescent="0.2">
      <c r="T3296" s="229"/>
    </row>
    <row r="3297" spans="20:20" x14ac:dyDescent="0.2">
      <c r="T3297" s="229"/>
    </row>
    <row r="3298" spans="20:20" x14ac:dyDescent="0.2">
      <c r="T3298" s="229"/>
    </row>
    <row r="3299" spans="20:20" x14ac:dyDescent="0.2">
      <c r="T3299" s="229"/>
    </row>
    <row r="3300" spans="20:20" x14ac:dyDescent="0.2">
      <c r="T3300" s="229"/>
    </row>
    <row r="3303" spans="20:20" x14ac:dyDescent="0.2">
      <c r="T3303" s="229"/>
    </row>
    <row r="3304" spans="20:20" x14ac:dyDescent="0.2">
      <c r="T3304" s="229"/>
    </row>
    <row r="3306" spans="20:20" x14ac:dyDescent="0.2">
      <c r="T3306" s="229"/>
    </row>
    <row r="3307" spans="20:20" x14ac:dyDescent="0.2">
      <c r="T3307" s="229"/>
    </row>
    <row r="3308" spans="20:20" x14ac:dyDescent="0.2">
      <c r="T3308" s="229"/>
    </row>
    <row r="3309" spans="20:20" x14ac:dyDescent="0.2">
      <c r="T3309" s="229"/>
    </row>
    <row r="3310" spans="20:20" x14ac:dyDescent="0.2">
      <c r="T3310" s="229"/>
    </row>
    <row r="3311" spans="20:20" x14ac:dyDescent="0.2">
      <c r="T3311" s="229"/>
    </row>
    <row r="3312" spans="20:20" x14ac:dyDescent="0.2">
      <c r="T3312" s="229"/>
    </row>
    <row r="3313" spans="20:20" x14ac:dyDescent="0.2">
      <c r="T3313" s="229"/>
    </row>
    <row r="3316" spans="20:20" x14ac:dyDescent="0.2">
      <c r="T3316" s="229"/>
    </row>
    <row r="3318" spans="20:20" x14ac:dyDescent="0.2">
      <c r="T3318" s="229"/>
    </row>
    <row r="3321" spans="20:20" x14ac:dyDescent="0.2">
      <c r="T3321" s="229"/>
    </row>
    <row r="3322" spans="20:20" x14ac:dyDescent="0.2">
      <c r="T3322" s="229"/>
    </row>
    <row r="3324" spans="20:20" x14ac:dyDescent="0.2">
      <c r="T3324" s="229"/>
    </row>
    <row r="3325" spans="20:20" x14ac:dyDescent="0.2">
      <c r="T3325" s="229"/>
    </row>
    <row r="3326" spans="20:20" x14ac:dyDescent="0.2">
      <c r="T3326" s="229"/>
    </row>
    <row r="3328" spans="20:20" x14ac:dyDescent="0.2">
      <c r="T3328" s="229"/>
    </row>
    <row r="3329" spans="20:20" x14ac:dyDescent="0.2">
      <c r="T3329" s="229"/>
    </row>
    <row r="3330" spans="20:20" x14ac:dyDescent="0.2">
      <c r="T3330" s="229"/>
    </row>
    <row r="3331" spans="20:20" x14ac:dyDescent="0.2">
      <c r="T3331" s="229"/>
    </row>
    <row r="3332" spans="20:20" x14ac:dyDescent="0.2">
      <c r="T3332" s="229"/>
    </row>
    <row r="3333" spans="20:20" x14ac:dyDescent="0.2">
      <c r="T3333" s="229"/>
    </row>
    <row r="3334" spans="20:20" x14ac:dyDescent="0.2">
      <c r="T3334" s="229"/>
    </row>
    <row r="3335" spans="20:20" x14ac:dyDescent="0.2">
      <c r="T3335" s="229"/>
    </row>
    <row r="3336" spans="20:20" x14ac:dyDescent="0.2">
      <c r="T3336" s="229"/>
    </row>
    <row r="3337" spans="20:20" x14ac:dyDescent="0.2">
      <c r="T3337" s="229"/>
    </row>
    <row r="3338" spans="20:20" x14ac:dyDescent="0.2">
      <c r="T3338" s="229"/>
    </row>
    <row r="3340" spans="20:20" x14ac:dyDescent="0.2">
      <c r="T3340" s="229"/>
    </row>
    <row r="3341" spans="20:20" x14ac:dyDescent="0.2">
      <c r="T3341" s="229"/>
    </row>
    <row r="3342" spans="20:20" x14ac:dyDescent="0.2">
      <c r="T3342" s="229"/>
    </row>
    <row r="3343" spans="20:20" x14ac:dyDescent="0.2">
      <c r="T3343" s="229"/>
    </row>
    <row r="3344" spans="20:20" x14ac:dyDescent="0.2">
      <c r="T3344" s="229"/>
    </row>
    <row r="3345" spans="20:20" x14ac:dyDescent="0.2">
      <c r="T3345" s="229"/>
    </row>
    <row r="3346" spans="20:20" x14ac:dyDescent="0.2">
      <c r="T3346" s="229"/>
    </row>
    <row r="3347" spans="20:20" x14ac:dyDescent="0.2">
      <c r="T3347" s="229"/>
    </row>
    <row r="3349" spans="20:20" x14ac:dyDescent="0.2">
      <c r="T3349" s="229"/>
    </row>
    <row r="3350" spans="20:20" x14ac:dyDescent="0.2">
      <c r="T3350" s="229"/>
    </row>
    <row r="3351" spans="20:20" x14ac:dyDescent="0.2">
      <c r="T3351" s="229"/>
    </row>
    <row r="3353" spans="20:20" x14ac:dyDescent="0.2">
      <c r="T3353" s="229"/>
    </row>
    <row r="3354" spans="20:20" x14ac:dyDescent="0.2">
      <c r="T3354" s="229"/>
    </row>
    <row r="3355" spans="20:20" x14ac:dyDescent="0.2">
      <c r="T3355" s="229"/>
    </row>
    <row r="3356" spans="20:20" x14ac:dyDescent="0.2">
      <c r="T3356" s="229"/>
    </row>
    <row r="3358" spans="20:20" x14ac:dyDescent="0.2">
      <c r="T3358" s="229"/>
    </row>
    <row r="3359" spans="20:20" x14ac:dyDescent="0.2">
      <c r="T3359" s="229"/>
    </row>
    <row r="3360" spans="20:20" x14ac:dyDescent="0.2">
      <c r="T3360" s="229"/>
    </row>
    <row r="3361" spans="20:20" x14ac:dyDescent="0.2">
      <c r="T3361" s="229"/>
    </row>
    <row r="3362" spans="20:20" x14ac:dyDescent="0.2">
      <c r="T3362" s="229"/>
    </row>
    <row r="3363" spans="20:20" x14ac:dyDescent="0.2">
      <c r="T3363" s="229"/>
    </row>
    <row r="3365" spans="20:20" x14ac:dyDescent="0.2">
      <c r="T3365" s="229"/>
    </row>
    <row r="3366" spans="20:20" x14ac:dyDescent="0.2">
      <c r="T3366" s="229"/>
    </row>
    <row r="3367" spans="20:20" x14ac:dyDescent="0.2">
      <c r="T3367" s="229"/>
    </row>
    <row r="3368" spans="20:20" x14ac:dyDescent="0.2">
      <c r="T3368" s="229"/>
    </row>
    <row r="3369" spans="20:20" x14ac:dyDescent="0.2">
      <c r="T3369" s="229"/>
    </row>
    <row r="3370" spans="20:20" x14ac:dyDescent="0.2">
      <c r="T3370" s="229"/>
    </row>
    <row r="3371" spans="20:20" x14ac:dyDescent="0.2">
      <c r="T3371" s="229"/>
    </row>
    <row r="3372" spans="20:20" x14ac:dyDescent="0.2">
      <c r="T3372" s="229"/>
    </row>
    <row r="3373" spans="20:20" x14ac:dyDescent="0.2">
      <c r="T3373" s="229"/>
    </row>
    <row r="3374" spans="20:20" x14ac:dyDescent="0.2">
      <c r="T3374" s="229"/>
    </row>
    <row r="3375" spans="20:20" x14ac:dyDescent="0.2">
      <c r="T3375" s="229"/>
    </row>
    <row r="3376" spans="20:20" x14ac:dyDescent="0.2">
      <c r="T3376" s="229"/>
    </row>
    <row r="3377" spans="20:20" x14ac:dyDescent="0.2">
      <c r="T3377" s="229"/>
    </row>
    <row r="3379" spans="20:20" x14ac:dyDescent="0.2">
      <c r="T3379" s="229"/>
    </row>
    <row r="3380" spans="20:20" x14ac:dyDescent="0.2">
      <c r="T3380" s="229"/>
    </row>
    <row r="3381" spans="20:20" x14ac:dyDescent="0.2">
      <c r="T3381" s="229"/>
    </row>
    <row r="3382" spans="20:20" x14ac:dyDescent="0.2">
      <c r="T3382" s="229"/>
    </row>
    <row r="3383" spans="20:20" x14ac:dyDescent="0.2">
      <c r="T3383" s="229"/>
    </row>
    <row r="3384" spans="20:20" x14ac:dyDescent="0.2">
      <c r="T3384" s="229"/>
    </row>
    <row r="3385" spans="20:20" x14ac:dyDescent="0.2">
      <c r="T3385" s="229"/>
    </row>
    <row r="3386" spans="20:20" x14ac:dyDescent="0.2">
      <c r="T3386" s="229"/>
    </row>
    <row r="3387" spans="20:20" x14ac:dyDescent="0.2">
      <c r="T3387" s="229"/>
    </row>
    <row r="3388" spans="20:20" x14ac:dyDescent="0.2">
      <c r="T3388" s="229"/>
    </row>
    <row r="3389" spans="20:20" x14ac:dyDescent="0.2">
      <c r="T3389" s="229"/>
    </row>
    <row r="3391" spans="20:20" x14ac:dyDescent="0.2">
      <c r="T3391" s="229"/>
    </row>
    <row r="3393" spans="20:20" x14ac:dyDescent="0.2">
      <c r="T3393" s="229"/>
    </row>
    <row r="3395" spans="20:20" x14ac:dyDescent="0.2">
      <c r="T3395" s="229"/>
    </row>
    <row r="3396" spans="20:20" x14ac:dyDescent="0.2">
      <c r="T3396" s="229"/>
    </row>
    <row r="3398" spans="20:20" x14ac:dyDescent="0.2">
      <c r="T3398" s="229"/>
    </row>
    <row r="3399" spans="20:20" x14ac:dyDescent="0.2">
      <c r="T3399" s="229"/>
    </row>
    <row r="3400" spans="20:20" x14ac:dyDescent="0.2">
      <c r="T3400" s="229"/>
    </row>
    <row r="3401" spans="20:20" x14ac:dyDescent="0.2">
      <c r="T3401" s="229"/>
    </row>
    <row r="3402" spans="20:20" x14ac:dyDescent="0.2">
      <c r="T3402" s="229"/>
    </row>
    <row r="3403" spans="20:20" x14ac:dyDescent="0.2">
      <c r="T3403" s="229"/>
    </row>
    <row r="3404" spans="20:20" x14ac:dyDescent="0.2">
      <c r="T3404" s="229"/>
    </row>
    <row r="3405" spans="20:20" x14ac:dyDescent="0.2">
      <c r="T3405" s="229"/>
    </row>
    <row r="3407" spans="20:20" x14ac:dyDescent="0.2">
      <c r="T3407" s="229"/>
    </row>
    <row r="3408" spans="20:20" x14ac:dyDescent="0.2">
      <c r="T3408" s="229"/>
    </row>
    <row r="3409" spans="20:20" x14ac:dyDescent="0.2">
      <c r="T3409" s="229"/>
    </row>
    <row r="3410" spans="20:20" x14ac:dyDescent="0.2">
      <c r="T3410" s="229"/>
    </row>
    <row r="3412" spans="20:20" x14ac:dyDescent="0.2">
      <c r="T3412" s="229"/>
    </row>
    <row r="3413" spans="20:20" x14ac:dyDescent="0.2">
      <c r="T3413" s="229"/>
    </row>
    <row r="3414" spans="20:20" x14ac:dyDescent="0.2">
      <c r="T3414" s="229"/>
    </row>
    <row r="3415" spans="20:20" x14ac:dyDescent="0.2">
      <c r="T3415" s="229"/>
    </row>
    <row r="3416" spans="20:20" x14ac:dyDescent="0.2">
      <c r="T3416" s="229"/>
    </row>
    <row r="3417" spans="20:20" x14ac:dyDescent="0.2">
      <c r="T3417" s="229"/>
    </row>
    <row r="3418" spans="20:20" x14ac:dyDescent="0.2">
      <c r="T3418" s="229"/>
    </row>
    <row r="3419" spans="20:20" x14ac:dyDescent="0.2">
      <c r="T3419" s="229"/>
    </row>
    <row r="3420" spans="20:20" x14ac:dyDescent="0.2">
      <c r="T3420" s="229"/>
    </row>
    <row r="3421" spans="20:20" x14ac:dyDescent="0.2">
      <c r="T3421" s="229"/>
    </row>
    <row r="3423" spans="20:20" x14ac:dyDescent="0.2">
      <c r="T3423" s="229"/>
    </row>
    <row r="3424" spans="20:20" x14ac:dyDescent="0.2">
      <c r="T3424" s="229"/>
    </row>
    <row r="3426" spans="20:20" x14ac:dyDescent="0.2">
      <c r="T3426" s="229"/>
    </row>
    <row r="3427" spans="20:20" x14ac:dyDescent="0.2">
      <c r="T3427" s="229"/>
    </row>
    <row r="3428" spans="20:20" x14ac:dyDescent="0.2">
      <c r="T3428" s="229"/>
    </row>
    <row r="3429" spans="20:20" x14ac:dyDescent="0.2">
      <c r="T3429" s="229"/>
    </row>
    <row r="3430" spans="20:20" x14ac:dyDescent="0.2">
      <c r="T3430" s="229"/>
    </row>
    <row r="3431" spans="20:20" x14ac:dyDescent="0.2">
      <c r="T3431" s="229"/>
    </row>
    <row r="3432" spans="20:20" x14ac:dyDescent="0.2">
      <c r="T3432" s="229"/>
    </row>
    <row r="3433" spans="20:20" x14ac:dyDescent="0.2">
      <c r="T3433" s="229"/>
    </row>
    <row r="3434" spans="20:20" x14ac:dyDescent="0.2">
      <c r="T3434" s="229"/>
    </row>
    <row r="3435" spans="20:20" x14ac:dyDescent="0.2">
      <c r="T3435" s="229"/>
    </row>
    <row r="3436" spans="20:20" x14ac:dyDescent="0.2">
      <c r="T3436" s="229"/>
    </row>
    <row r="3437" spans="20:20" x14ac:dyDescent="0.2">
      <c r="T3437" s="229"/>
    </row>
    <row r="3438" spans="20:20" x14ac:dyDescent="0.2">
      <c r="T3438" s="229"/>
    </row>
    <row r="3440" spans="20:20" x14ac:dyDescent="0.2">
      <c r="T3440" s="229"/>
    </row>
    <row r="3441" spans="20:20" x14ac:dyDescent="0.2">
      <c r="T3441" s="229"/>
    </row>
    <row r="3442" spans="20:20" x14ac:dyDescent="0.2">
      <c r="T3442" s="229"/>
    </row>
    <row r="3443" spans="20:20" x14ac:dyDescent="0.2">
      <c r="T3443" s="229"/>
    </row>
    <row r="3444" spans="20:20" x14ac:dyDescent="0.2">
      <c r="T3444" s="229"/>
    </row>
    <row r="3445" spans="20:20" x14ac:dyDescent="0.2">
      <c r="T3445" s="229"/>
    </row>
    <row r="3446" spans="20:20" x14ac:dyDescent="0.2">
      <c r="T3446" s="229"/>
    </row>
    <row r="3447" spans="20:20" x14ac:dyDescent="0.2">
      <c r="T3447" s="229"/>
    </row>
    <row r="3448" spans="20:20" x14ac:dyDescent="0.2">
      <c r="T3448" s="229"/>
    </row>
    <row r="3449" spans="20:20" x14ac:dyDescent="0.2">
      <c r="T3449" s="229"/>
    </row>
    <row r="3450" spans="20:20" x14ac:dyDescent="0.2">
      <c r="T3450" s="229"/>
    </row>
    <row r="3451" spans="20:20" x14ac:dyDescent="0.2">
      <c r="T3451" s="229"/>
    </row>
    <row r="3452" spans="20:20" x14ac:dyDescent="0.2">
      <c r="T3452" s="229"/>
    </row>
    <row r="3453" spans="20:20" x14ac:dyDescent="0.2">
      <c r="T3453" s="229"/>
    </row>
    <row r="3454" spans="20:20" x14ac:dyDescent="0.2">
      <c r="T3454" s="229"/>
    </row>
    <row r="3455" spans="20:20" x14ac:dyDescent="0.2">
      <c r="T3455" s="229"/>
    </row>
    <row r="3456" spans="20:20" x14ac:dyDescent="0.2">
      <c r="T3456" s="229"/>
    </row>
    <row r="3457" spans="20:20" x14ac:dyDescent="0.2">
      <c r="T3457" s="229"/>
    </row>
    <row r="3458" spans="20:20" x14ac:dyDescent="0.2">
      <c r="T3458" s="229"/>
    </row>
    <row r="3459" spans="20:20" x14ac:dyDescent="0.2">
      <c r="T3459" s="229"/>
    </row>
    <row r="3460" spans="20:20" x14ac:dyDescent="0.2">
      <c r="T3460" s="229"/>
    </row>
    <row r="3461" spans="20:20" x14ac:dyDescent="0.2">
      <c r="T3461" s="229"/>
    </row>
    <row r="3462" spans="20:20" x14ac:dyDescent="0.2">
      <c r="T3462" s="229"/>
    </row>
    <row r="3463" spans="20:20" x14ac:dyDescent="0.2">
      <c r="T3463" s="229"/>
    </row>
    <row r="3464" spans="20:20" x14ac:dyDescent="0.2">
      <c r="T3464" s="229"/>
    </row>
    <row r="3466" spans="20:20" x14ac:dyDescent="0.2">
      <c r="T3466" s="229"/>
    </row>
    <row r="3467" spans="20:20" x14ac:dyDescent="0.2">
      <c r="T3467" s="229"/>
    </row>
    <row r="3468" spans="20:20" x14ac:dyDescent="0.2">
      <c r="T3468" s="229"/>
    </row>
    <row r="3469" spans="20:20" x14ac:dyDescent="0.2">
      <c r="T3469" s="229"/>
    </row>
    <row r="3470" spans="20:20" x14ac:dyDescent="0.2">
      <c r="T3470" s="229"/>
    </row>
    <row r="3472" spans="20:20" x14ac:dyDescent="0.2">
      <c r="T3472" s="229"/>
    </row>
    <row r="3473" spans="20:20" x14ac:dyDescent="0.2">
      <c r="T3473" s="229"/>
    </row>
    <row r="3474" spans="20:20" x14ac:dyDescent="0.2">
      <c r="T3474" s="229"/>
    </row>
    <row r="3475" spans="20:20" x14ac:dyDescent="0.2">
      <c r="T3475" s="229"/>
    </row>
    <row r="3476" spans="20:20" x14ac:dyDescent="0.2">
      <c r="T3476" s="229"/>
    </row>
    <row r="3478" spans="20:20" x14ac:dyDescent="0.2">
      <c r="T3478" s="229"/>
    </row>
    <row r="3479" spans="20:20" x14ac:dyDescent="0.2">
      <c r="T3479" s="229"/>
    </row>
    <row r="3480" spans="20:20" x14ac:dyDescent="0.2">
      <c r="T3480" s="229"/>
    </row>
    <row r="3481" spans="20:20" x14ac:dyDescent="0.2">
      <c r="T3481" s="229"/>
    </row>
    <row r="3483" spans="20:20" x14ac:dyDescent="0.2">
      <c r="T3483" s="229"/>
    </row>
    <row r="3484" spans="20:20" x14ac:dyDescent="0.2">
      <c r="T3484" s="229"/>
    </row>
    <row r="3485" spans="20:20" x14ac:dyDescent="0.2">
      <c r="T3485" s="229"/>
    </row>
    <row r="3486" spans="20:20" x14ac:dyDescent="0.2">
      <c r="T3486" s="229"/>
    </row>
    <row r="3487" spans="20:20" x14ac:dyDescent="0.2">
      <c r="T3487" s="229"/>
    </row>
    <row r="3488" spans="20:20" x14ac:dyDescent="0.2">
      <c r="T3488" s="229"/>
    </row>
    <row r="3489" spans="20:20" x14ac:dyDescent="0.2">
      <c r="T3489" s="229"/>
    </row>
    <row r="3490" spans="20:20" x14ac:dyDescent="0.2">
      <c r="T3490" s="229"/>
    </row>
    <row r="3491" spans="20:20" x14ac:dyDescent="0.2">
      <c r="T3491" s="229"/>
    </row>
    <row r="3492" spans="20:20" x14ac:dyDescent="0.2">
      <c r="T3492" s="229"/>
    </row>
    <row r="3493" spans="20:20" x14ac:dyDescent="0.2">
      <c r="T3493" s="229"/>
    </row>
    <row r="3494" spans="20:20" x14ac:dyDescent="0.2">
      <c r="T3494" s="229"/>
    </row>
    <row r="3495" spans="20:20" x14ac:dyDescent="0.2">
      <c r="T3495" s="229"/>
    </row>
    <row r="3496" spans="20:20" x14ac:dyDescent="0.2">
      <c r="T3496" s="229"/>
    </row>
    <row r="3497" spans="20:20" x14ac:dyDescent="0.2">
      <c r="T3497" s="229"/>
    </row>
    <row r="3498" spans="20:20" x14ac:dyDescent="0.2">
      <c r="T3498" s="229"/>
    </row>
    <row r="3500" spans="20:20" x14ac:dyDescent="0.2">
      <c r="T3500" s="229"/>
    </row>
    <row r="3501" spans="20:20" x14ac:dyDescent="0.2">
      <c r="T3501" s="229"/>
    </row>
    <row r="3502" spans="20:20" x14ac:dyDescent="0.2">
      <c r="T3502" s="229"/>
    </row>
    <row r="3503" spans="20:20" x14ac:dyDescent="0.2">
      <c r="T3503" s="229"/>
    </row>
    <row r="3504" spans="20:20" x14ac:dyDescent="0.2">
      <c r="T3504" s="229"/>
    </row>
    <row r="3505" spans="20:20" x14ac:dyDescent="0.2">
      <c r="T3505" s="229"/>
    </row>
    <row r="3506" spans="20:20" x14ac:dyDescent="0.2">
      <c r="T3506" s="229"/>
    </row>
    <row r="3507" spans="20:20" x14ac:dyDescent="0.2">
      <c r="T3507" s="229"/>
    </row>
    <row r="3508" spans="20:20" x14ac:dyDescent="0.2">
      <c r="T3508" s="229"/>
    </row>
    <row r="3509" spans="20:20" x14ac:dyDescent="0.2">
      <c r="T3509" s="229"/>
    </row>
    <row r="3510" spans="20:20" x14ac:dyDescent="0.2">
      <c r="T3510" s="229"/>
    </row>
    <row r="3511" spans="20:20" x14ac:dyDescent="0.2">
      <c r="T3511" s="229"/>
    </row>
    <row r="3512" spans="20:20" x14ac:dyDescent="0.2">
      <c r="T3512" s="229"/>
    </row>
    <row r="3513" spans="20:20" x14ac:dyDescent="0.2">
      <c r="T3513" s="229"/>
    </row>
    <row r="3514" spans="20:20" x14ac:dyDescent="0.2">
      <c r="T3514" s="229"/>
    </row>
    <row r="3515" spans="20:20" x14ac:dyDescent="0.2">
      <c r="T3515" s="229"/>
    </row>
    <row r="3517" spans="20:20" x14ac:dyDescent="0.2">
      <c r="T3517" s="229"/>
    </row>
    <row r="3518" spans="20:20" x14ac:dyDescent="0.2">
      <c r="T3518" s="229"/>
    </row>
    <row r="3519" spans="20:20" x14ac:dyDescent="0.2">
      <c r="T3519" s="229"/>
    </row>
    <row r="3520" spans="20:20" x14ac:dyDescent="0.2">
      <c r="T3520" s="229"/>
    </row>
    <row r="3521" spans="20:20" x14ac:dyDescent="0.2">
      <c r="T3521" s="229"/>
    </row>
    <row r="3522" spans="20:20" x14ac:dyDescent="0.2">
      <c r="T3522" s="229"/>
    </row>
    <row r="3523" spans="20:20" x14ac:dyDescent="0.2">
      <c r="T3523" s="229"/>
    </row>
    <row r="3524" spans="20:20" x14ac:dyDescent="0.2">
      <c r="T3524" s="229"/>
    </row>
    <row r="3525" spans="20:20" x14ac:dyDescent="0.2">
      <c r="T3525" s="229"/>
    </row>
    <row r="3526" spans="20:20" x14ac:dyDescent="0.2">
      <c r="T3526" s="229"/>
    </row>
    <row r="3527" spans="20:20" x14ac:dyDescent="0.2">
      <c r="T3527" s="229"/>
    </row>
    <row r="3528" spans="20:20" x14ac:dyDescent="0.2">
      <c r="T3528" s="229"/>
    </row>
    <row r="3529" spans="20:20" x14ac:dyDescent="0.2">
      <c r="T3529" s="229"/>
    </row>
    <row r="3530" spans="20:20" x14ac:dyDescent="0.2">
      <c r="T3530" s="229"/>
    </row>
    <row r="3531" spans="20:20" x14ac:dyDescent="0.2">
      <c r="T3531" s="229"/>
    </row>
    <row r="3532" spans="20:20" x14ac:dyDescent="0.2">
      <c r="T3532" s="229"/>
    </row>
    <row r="3533" spans="20:20" x14ac:dyDescent="0.2">
      <c r="T3533" s="229"/>
    </row>
    <row r="3534" spans="20:20" x14ac:dyDescent="0.2">
      <c r="T3534" s="229"/>
    </row>
    <row r="3535" spans="20:20" x14ac:dyDescent="0.2">
      <c r="T3535" s="229"/>
    </row>
    <row r="3538" spans="20:20" x14ac:dyDescent="0.2">
      <c r="T3538" s="229"/>
    </row>
    <row r="3539" spans="20:20" x14ac:dyDescent="0.2">
      <c r="T3539" s="229"/>
    </row>
    <row r="3541" spans="20:20" x14ac:dyDescent="0.2">
      <c r="T3541" s="229"/>
    </row>
    <row r="3542" spans="20:20" x14ac:dyDescent="0.2">
      <c r="T3542" s="229"/>
    </row>
    <row r="3543" spans="20:20" x14ac:dyDescent="0.2">
      <c r="T3543" s="229"/>
    </row>
    <row r="3544" spans="20:20" x14ac:dyDescent="0.2">
      <c r="T3544" s="229"/>
    </row>
    <row r="3546" spans="20:20" x14ac:dyDescent="0.2">
      <c r="T3546" s="229"/>
    </row>
    <row r="3547" spans="20:20" x14ac:dyDescent="0.2">
      <c r="T3547" s="229"/>
    </row>
    <row r="3548" spans="20:20" x14ac:dyDescent="0.2">
      <c r="T3548" s="229"/>
    </row>
    <row r="3550" spans="20:20" x14ac:dyDescent="0.2">
      <c r="T3550" s="229"/>
    </row>
    <row r="3551" spans="20:20" x14ac:dyDescent="0.2">
      <c r="T3551" s="229"/>
    </row>
    <row r="3552" spans="20:20" x14ac:dyDescent="0.2">
      <c r="T3552" s="229"/>
    </row>
    <row r="3553" spans="20:20" x14ac:dyDescent="0.2">
      <c r="T3553" s="229"/>
    </row>
    <row r="3554" spans="20:20" x14ac:dyDescent="0.2">
      <c r="T3554" s="229"/>
    </row>
    <row r="3555" spans="20:20" x14ac:dyDescent="0.2">
      <c r="T3555" s="229"/>
    </row>
    <row r="3556" spans="20:20" x14ac:dyDescent="0.2">
      <c r="T3556" s="229"/>
    </row>
    <row r="3557" spans="20:20" x14ac:dyDescent="0.2">
      <c r="T3557" s="229"/>
    </row>
    <row r="3558" spans="20:20" x14ac:dyDescent="0.2">
      <c r="T3558" s="229"/>
    </row>
    <row r="3559" spans="20:20" x14ac:dyDescent="0.2">
      <c r="T3559" s="229"/>
    </row>
    <row r="3560" spans="20:20" x14ac:dyDescent="0.2">
      <c r="T3560" s="229"/>
    </row>
    <row r="3561" spans="20:20" x14ac:dyDescent="0.2">
      <c r="T3561" s="229"/>
    </row>
    <row r="3562" spans="20:20" x14ac:dyDescent="0.2">
      <c r="T3562" s="229"/>
    </row>
    <row r="3563" spans="20:20" x14ac:dyDescent="0.2">
      <c r="T3563" s="229"/>
    </row>
    <row r="3564" spans="20:20" x14ac:dyDescent="0.2">
      <c r="T3564" s="229"/>
    </row>
    <row r="3565" spans="20:20" x14ac:dyDescent="0.2">
      <c r="T3565" s="229"/>
    </row>
    <row r="3566" spans="20:20" x14ac:dyDescent="0.2">
      <c r="T3566" s="229"/>
    </row>
    <row r="3567" spans="20:20" x14ac:dyDescent="0.2">
      <c r="T3567" s="229"/>
    </row>
    <row r="3568" spans="20:20" x14ac:dyDescent="0.2">
      <c r="T3568" s="229"/>
    </row>
    <row r="3570" spans="20:20" x14ac:dyDescent="0.2">
      <c r="T3570" s="229"/>
    </row>
    <row r="3571" spans="20:20" x14ac:dyDescent="0.2">
      <c r="T3571" s="229"/>
    </row>
    <row r="3572" spans="20:20" x14ac:dyDescent="0.2">
      <c r="T3572" s="229"/>
    </row>
    <row r="3576" spans="20:20" x14ac:dyDescent="0.2">
      <c r="T3576" s="229"/>
    </row>
    <row r="3577" spans="20:20" x14ac:dyDescent="0.2">
      <c r="T3577" s="229"/>
    </row>
    <row r="3578" spans="20:20" x14ac:dyDescent="0.2">
      <c r="T3578" s="229"/>
    </row>
    <row r="3579" spans="20:20" x14ac:dyDescent="0.2">
      <c r="T3579" s="229"/>
    </row>
    <row r="3580" spans="20:20" x14ac:dyDescent="0.2">
      <c r="T3580" s="229"/>
    </row>
    <row r="3581" spans="20:20" x14ac:dyDescent="0.2">
      <c r="T3581" s="229"/>
    </row>
    <row r="3582" spans="20:20" x14ac:dyDescent="0.2">
      <c r="T3582" s="229"/>
    </row>
    <row r="3583" spans="20:20" x14ac:dyDescent="0.2">
      <c r="T3583" s="229"/>
    </row>
    <row r="3584" spans="20:20" x14ac:dyDescent="0.2">
      <c r="T3584" s="229"/>
    </row>
    <row r="3585" spans="20:20" x14ac:dyDescent="0.2">
      <c r="T3585" s="229"/>
    </row>
    <row r="3586" spans="20:20" x14ac:dyDescent="0.2">
      <c r="T3586" s="229"/>
    </row>
    <row r="3587" spans="20:20" x14ac:dyDescent="0.2">
      <c r="T3587" s="229"/>
    </row>
    <row r="3588" spans="20:20" x14ac:dyDescent="0.2">
      <c r="T3588" s="229"/>
    </row>
    <row r="3590" spans="20:20" x14ac:dyDescent="0.2">
      <c r="T3590" s="229"/>
    </row>
    <row r="3591" spans="20:20" x14ac:dyDescent="0.2">
      <c r="T3591" s="229"/>
    </row>
    <row r="3592" spans="20:20" x14ac:dyDescent="0.2">
      <c r="T3592" s="229"/>
    </row>
    <row r="3593" spans="20:20" x14ac:dyDescent="0.2">
      <c r="T3593" s="229"/>
    </row>
    <row r="3594" spans="20:20" x14ac:dyDescent="0.2">
      <c r="T3594" s="229"/>
    </row>
    <row r="3595" spans="20:20" x14ac:dyDescent="0.2">
      <c r="T3595" s="229"/>
    </row>
    <row r="3596" spans="20:20" x14ac:dyDescent="0.2">
      <c r="T3596" s="229"/>
    </row>
    <row r="3597" spans="20:20" x14ac:dyDescent="0.2">
      <c r="T3597" s="229"/>
    </row>
    <row r="3599" spans="20:20" x14ac:dyDescent="0.2">
      <c r="T3599" s="229"/>
    </row>
    <row r="3600" spans="20:20" x14ac:dyDescent="0.2">
      <c r="T3600" s="229"/>
    </row>
    <row r="3601" spans="20:20" x14ac:dyDescent="0.2">
      <c r="T3601" s="229"/>
    </row>
    <row r="3602" spans="20:20" x14ac:dyDescent="0.2">
      <c r="T3602" s="229"/>
    </row>
    <row r="3603" spans="20:20" x14ac:dyDescent="0.2">
      <c r="T3603" s="229"/>
    </row>
    <row r="3604" spans="20:20" x14ac:dyDescent="0.2">
      <c r="T3604" s="229"/>
    </row>
    <row r="3606" spans="20:20" x14ac:dyDescent="0.2">
      <c r="T3606" s="229"/>
    </row>
    <row r="3607" spans="20:20" x14ac:dyDescent="0.2">
      <c r="T3607" s="229"/>
    </row>
    <row r="3608" spans="20:20" x14ac:dyDescent="0.2">
      <c r="T3608" s="229"/>
    </row>
    <row r="3609" spans="20:20" x14ac:dyDescent="0.2">
      <c r="T3609" s="229"/>
    </row>
    <row r="3610" spans="20:20" x14ac:dyDescent="0.2">
      <c r="T3610" s="229"/>
    </row>
    <row r="3611" spans="20:20" x14ac:dyDescent="0.2">
      <c r="T3611" s="229"/>
    </row>
    <row r="3612" spans="20:20" x14ac:dyDescent="0.2">
      <c r="T3612" s="229"/>
    </row>
    <row r="3613" spans="20:20" x14ac:dyDescent="0.2">
      <c r="T3613" s="229"/>
    </row>
    <row r="3614" spans="20:20" x14ac:dyDescent="0.2">
      <c r="T3614" s="229"/>
    </row>
    <row r="3615" spans="20:20" x14ac:dyDescent="0.2">
      <c r="T3615" s="229"/>
    </row>
    <row r="3616" spans="20:20" x14ac:dyDescent="0.2">
      <c r="T3616" s="229"/>
    </row>
    <row r="3617" spans="20:20" x14ac:dyDescent="0.2">
      <c r="T3617" s="229"/>
    </row>
    <row r="3618" spans="20:20" x14ac:dyDescent="0.2">
      <c r="T3618" s="229"/>
    </row>
    <row r="3619" spans="20:20" x14ac:dyDescent="0.2">
      <c r="T3619" s="229"/>
    </row>
    <row r="3620" spans="20:20" x14ac:dyDescent="0.2">
      <c r="T3620" s="229"/>
    </row>
    <row r="3621" spans="20:20" x14ac:dyDescent="0.2">
      <c r="T3621" s="229"/>
    </row>
    <row r="3623" spans="20:20" x14ac:dyDescent="0.2">
      <c r="T3623" s="229"/>
    </row>
    <row r="3624" spans="20:20" x14ac:dyDescent="0.2">
      <c r="T3624" s="229"/>
    </row>
    <row r="3625" spans="20:20" x14ac:dyDescent="0.2">
      <c r="T3625" s="229"/>
    </row>
    <row r="3626" spans="20:20" x14ac:dyDescent="0.2">
      <c r="T3626" s="229"/>
    </row>
    <row r="3627" spans="20:20" x14ac:dyDescent="0.2">
      <c r="T3627" s="229"/>
    </row>
    <row r="3628" spans="20:20" x14ac:dyDescent="0.2">
      <c r="T3628" s="229"/>
    </row>
    <row r="3629" spans="20:20" x14ac:dyDescent="0.2">
      <c r="T3629" s="229"/>
    </row>
    <row r="3630" spans="20:20" x14ac:dyDescent="0.2">
      <c r="T3630" s="229"/>
    </row>
    <row r="3631" spans="20:20" x14ac:dyDescent="0.2">
      <c r="T3631" s="229"/>
    </row>
    <row r="3632" spans="20:20" x14ac:dyDescent="0.2">
      <c r="T3632" s="229"/>
    </row>
    <row r="3633" spans="20:20" x14ac:dyDescent="0.2">
      <c r="T3633" s="229"/>
    </row>
    <row r="3634" spans="20:20" x14ac:dyDescent="0.2">
      <c r="T3634" s="229"/>
    </row>
    <row r="3635" spans="20:20" x14ac:dyDescent="0.2">
      <c r="T3635" s="229"/>
    </row>
    <row r="3636" spans="20:20" x14ac:dyDescent="0.2">
      <c r="T3636" s="229"/>
    </row>
    <row r="3637" spans="20:20" x14ac:dyDescent="0.2">
      <c r="T3637" s="229"/>
    </row>
    <row r="3638" spans="20:20" x14ac:dyDescent="0.2">
      <c r="T3638" s="229"/>
    </row>
    <row r="3639" spans="20:20" x14ac:dyDescent="0.2">
      <c r="T3639" s="229"/>
    </row>
    <row r="3640" spans="20:20" x14ac:dyDescent="0.2">
      <c r="T3640" s="229"/>
    </row>
    <row r="3641" spans="20:20" x14ac:dyDescent="0.2">
      <c r="T3641" s="229"/>
    </row>
    <row r="3642" spans="20:20" x14ac:dyDescent="0.2">
      <c r="T3642" s="229"/>
    </row>
    <row r="3643" spans="20:20" x14ac:dyDescent="0.2">
      <c r="T3643" s="229"/>
    </row>
    <row r="3644" spans="20:20" x14ac:dyDescent="0.2">
      <c r="T3644" s="229"/>
    </row>
    <row r="3646" spans="20:20" x14ac:dyDescent="0.2">
      <c r="T3646" s="229"/>
    </row>
    <row r="3647" spans="20:20" x14ac:dyDescent="0.2">
      <c r="T3647" s="229"/>
    </row>
    <row r="3648" spans="20:20" x14ac:dyDescent="0.2">
      <c r="T3648" s="229"/>
    </row>
    <row r="3649" spans="20:20" x14ac:dyDescent="0.2">
      <c r="T3649" s="229"/>
    </row>
    <row r="3650" spans="20:20" x14ac:dyDescent="0.2">
      <c r="T3650" s="229"/>
    </row>
    <row r="3652" spans="20:20" x14ac:dyDescent="0.2">
      <c r="T3652" s="229"/>
    </row>
    <row r="3653" spans="20:20" x14ac:dyDescent="0.2">
      <c r="T3653" s="229"/>
    </row>
    <row r="3654" spans="20:20" x14ac:dyDescent="0.2">
      <c r="T3654" s="229"/>
    </row>
    <row r="3655" spans="20:20" x14ac:dyDescent="0.2">
      <c r="T3655" s="229"/>
    </row>
    <row r="3656" spans="20:20" x14ac:dyDescent="0.2">
      <c r="T3656" s="229"/>
    </row>
    <row r="3657" spans="20:20" x14ac:dyDescent="0.2">
      <c r="T3657" s="229"/>
    </row>
    <row r="3659" spans="20:20" x14ac:dyDescent="0.2">
      <c r="T3659" s="229"/>
    </row>
    <row r="3660" spans="20:20" x14ac:dyDescent="0.2">
      <c r="T3660" s="229"/>
    </row>
    <row r="3661" spans="20:20" x14ac:dyDescent="0.2">
      <c r="T3661" s="229"/>
    </row>
    <row r="3662" spans="20:20" x14ac:dyDescent="0.2">
      <c r="T3662" s="229"/>
    </row>
    <row r="3663" spans="20:20" x14ac:dyDescent="0.2">
      <c r="T3663" s="229"/>
    </row>
    <row r="3665" spans="20:20" x14ac:dyDescent="0.2">
      <c r="T3665" s="229"/>
    </row>
    <row r="3667" spans="20:20" x14ac:dyDescent="0.2">
      <c r="T3667" s="229"/>
    </row>
    <row r="3668" spans="20:20" x14ac:dyDescent="0.2">
      <c r="T3668" s="229"/>
    </row>
    <row r="3669" spans="20:20" x14ac:dyDescent="0.2">
      <c r="T3669" s="229"/>
    </row>
    <row r="3670" spans="20:20" x14ac:dyDescent="0.2">
      <c r="T3670" s="229"/>
    </row>
    <row r="3671" spans="20:20" x14ac:dyDescent="0.2">
      <c r="T3671" s="229"/>
    </row>
    <row r="3672" spans="20:20" x14ac:dyDescent="0.2">
      <c r="T3672" s="229"/>
    </row>
    <row r="3673" spans="20:20" x14ac:dyDescent="0.2">
      <c r="T3673" s="229"/>
    </row>
    <row r="3674" spans="20:20" x14ac:dyDescent="0.2">
      <c r="T3674" s="229"/>
    </row>
    <row r="3675" spans="20:20" x14ac:dyDescent="0.2">
      <c r="T3675" s="229"/>
    </row>
    <row r="3676" spans="20:20" x14ac:dyDescent="0.2">
      <c r="T3676" s="229"/>
    </row>
    <row r="3677" spans="20:20" x14ac:dyDescent="0.2">
      <c r="T3677" s="229"/>
    </row>
    <row r="3678" spans="20:20" x14ac:dyDescent="0.2">
      <c r="T3678" s="229"/>
    </row>
    <row r="3679" spans="20:20" x14ac:dyDescent="0.2">
      <c r="T3679" s="229"/>
    </row>
    <row r="3680" spans="20:20" x14ac:dyDescent="0.2">
      <c r="T3680" s="229"/>
    </row>
    <row r="3681" spans="20:20" x14ac:dyDescent="0.2">
      <c r="T3681" s="229"/>
    </row>
    <row r="3682" spans="20:20" x14ac:dyDescent="0.2">
      <c r="T3682" s="229"/>
    </row>
    <row r="3683" spans="20:20" x14ac:dyDescent="0.2">
      <c r="T3683" s="229"/>
    </row>
    <row r="3684" spans="20:20" x14ac:dyDescent="0.2">
      <c r="T3684" s="229"/>
    </row>
    <row r="3685" spans="20:20" x14ac:dyDescent="0.2">
      <c r="T3685" s="229"/>
    </row>
    <row r="3686" spans="20:20" x14ac:dyDescent="0.2">
      <c r="T3686" s="229"/>
    </row>
    <row r="3687" spans="20:20" x14ac:dyDescent="0.2">
      <c r="T3687" s="229"/>
    </row>
    <row r="3688" spans="20:20" x14ac:dyDescent="0.2">
      <c r="T3688" s="229"/>
    </row>
    <row r="3689" spans="20:20" x14ac:dyDescent="0.2">
      <c r="T3689" s="229"/>
    </row>
    <row r="3690" spans="20:20" x14ac:dyDescent="0.2">
      <c r="T3690" s="229"/>
    </row>
    <row r="3691" spans="20:20" x14ac:dyDescent="0.2">
      <c r="T3691" s="229"/>
    </row>
    <row r="3692" spans="20:20" x14ac:dyDescent="0.2">
      <c r="T3692" s="229"/>
    </row>
    <row r="3693" spans="20:20" x14ac:dyDescent="0.2">
      <c r="T3693" s="229"/>
    </row>
    <row r="3694" spans="20:20" x14ac:dyDescent="0.2">
      <c r="T3694" s="229"/>
    </row>
    <row r="3695" spans="20:20" x14ac:dyDescent="0.2">
      <c r="T3695" s="229"/>
    </row>
    <row r="3696" spans="20:20" x14ac:dyDescent="0.2">
      <c r="T3696" s="229"/>
    </row>
    <row r="3697" spans="20:20" x14ac:dyDescent="0.2">
      <c r="T3697" s="229"/>
    </row>
    <row r="3698" spans="20:20" x14ac:dyDescent="0.2">
      <c r="T3698" s="229"/>
    </row>
    <row r="3699" spans="20:20" x14ac:dyDescent="0.2">
      <c r="T3699" s="229"/>
    </row>
    <row r="3700" spans="20:20" x14ac:dyDescent="0.2">
      <c r="T3700" s="229"/>
    </row>
    <row r="3701" spans="20:20" x14ac:dyDescent="0.2">
      <c r="T3701" s="229"/>
    </row>
    <row r="3702" spans="20:20" x14ac:dyDescent="0.2">
      <c r="T3702" s="229"/>
    </row>
    <row r="3703" spans="20:20" x14ac:dyDescent="0.2">
      <c r="T3703" s="229"/>
    </row>
    <row r="3706" spans="20:20" x14ac:dyDescent="0.2">
      <c r="T3706" s="229"/>
    </row>
    <row r="3707" spans="20:20" x14ac:dyDescent="0.2">
      <c r="T3707" s="229"/>
    </row>
    <row r="3709" spans="20:20" x14ac:dyDescent="0.2">
      <c r="T3709" s="229"/>
    </row>
    <row r="3710" spans="20:20" x14ac:dyDescent="0.2">
      <c r="T3710" s="229"/>
    </row>
    <row r="3711" spans="20:20" x14ac:dyDescent="0.2">
      <c r="T3711" s="229"/>
    </row>
    <row r="3712" spans="20:20" x14ac:dyDescent="0.2">
      <c r="T3712" s="229"/>
    </row>
    <row r="3713" spans="20:20" x14ac:dyDescent="0.2">
      <c r="T3713" s="229"/>
    </row>
    <row r="3714" spans="20:20" x14ac:dyDescent="0.2">
      <c r="T3714" s="229"/>
    </row>
    <row r="3715" spans="20:20" x14ac:dyDescent="0.2">
      <c r="T3715" s="229"/>
    </row>
    <row r="3716" spans="20:20" x14ac:dyDescent="0.2">
      <c r="T3716" s="229"/>
    </row>
    <row r="3717" spans="20:20" x14ac:dyDescent="0.2">
      <c r="T3717" s="229"/>
    </row>
    <row r="3718" spans="20:20" x14ac:dyDescent="0.2">
      <c r="T3718" s="229"/>
    </row>
    <row r="3719" spans="20:20" x14ac:dyDescent="0.2">
      <c r="T3719" s="229"/>
    </row>
    <row r="3721" spans="20:20" x14ac:dyDescent="0.2">
      <c r="T3721" s="229"/>
    </row>
    <row r="3722" spans="20:20" x14ac:dyDescent="0.2">
      <c r="T3722" s="229"/>
    </row>
    <row r="3724" spans="20:20" x14ac:dyDescent="0.2">
      <c r="T3724" s="229"/>
    </row>
    <row r="3725" spans="20:20" x14ac:dyDescent="0.2">
      <c r="T3725" s="229"/>
    </row>
    <row r="3727" spans="20:20" x14ac:dyDescent="0.2">
      <c r="T3727" s="229"/>
    </row>
    <row r="3728" spans="20:20" x14ac:dyDescent="0.2">
      <c r="T3728" s="229"/>
    </row>
    <row r="3729" spans="20:20" x14ac:dyDescent="0.2">
      <c r="T3729" s="229"/>
    </row>
    <row r="3730" spans="20:20" x14ac:dyDescent="0.2">
      <c r="T3730" s="229"/>
    </row>
    <row r="3731" spans="20:20" x14ac:dyDescent="0.2">
      <c r="T3731" s="229"/>
    </row>
    <row r="3732" spans="20:20" x14ac:dyDescent="0.2">
      <c r="T3732" s="229"/>
    </row>
    <row r="3733" spans="20:20" x14ac:dyDescent="0.2">
      <c r="T3733" s="229"/>
    </row>
    <row r="3734" spans="20:20" x14ac:dyDescent="0.2">
      <c r="T3734" s="229"/>
    </row>
    <row r="3735" spans="20:20" x14ac:dyDescent="0.2">
      <c r="T3735" s="229"/>
    </row>
    <row r="3736" spans="20:20" x14ac:dyDescent="0.2">
      <c r="T3736" s="229"/>
    </row>
    <row r="3737" spans="20:20" x14ac:dyDescent="0.2">
      <c r="T3737" s="229"/>
    </row>
    <row r="3738" spans="20:20" x14ac:dyDescent="0.2">
      <c r="T3738" s="229"/>
    </row>
    <row r="3739" spans="20:20" x14ac:dyDescent="0.2">
      <c r="T3739" s="229"/>
    </row>
    <row r="3740" spans="20:20" x14ac:dyDescent="0.2">
      <c r="T3740" s="229"/>
    </row>
    <row r="3743" spans="20:20" x14ac:dyDescent="0.2">
      <c r="T3743" s="229"/>
    </row>
    <row r="3744" spans="20:20" x14ac:dyDescent="0.2">
      <c r="T3744" s="229"/>
    </row>
    <row r="3745" spans="20:20" x14ac:dyDescent="0.2">
      <c r="T3745" s="229"/>
    </row>
    <row r="3746" spans="20:20" x14ac:dyDescent="0.2">
      <c r="T3746" s="229"/>
    </row>
    <row r="3747" spans="20:20" x14ac:dyDescent="0.2">
      <c r="T3747" s="229"/>
    </row>
    <row r="3748" spans="20:20" x14ac:dyDescent="0.2">
      <c r="T3748" s="229"/>
    </row>
    <row r="3749" spans="20:20" x14ac:dyDescent="0.2">
      <c r="T3749" s="229"/>
    </row>
    <row r="3750" spans="20:20" x14ac:dyDescent="0.2">
      <c r="T3750" s="229"/>
    </row>
    <row r="3751" spans="20:20" x14ac:dyDescent="0.2">
      <c r="T3751" s="229"/>
    </row>
    <row r="3752" spans="20:20" x14ac:dyDescent="0.2">
      <c r="T3752" s="229"/>
    </row>
    <row r="3753" spans="20:20" x14ac:dyDescent="0.2">
      <c r="T3753" s="229"/>
    </row>
    <row r="3754" spans="20:20" x14ac:dyDescent="0.2">
      <c r="T3754" s="229"/>
    </row>
    <row r="3755" spans="20:20" x14ac:dyDescent="0.2">
      <c r="T3755" s="229"/>
    </row>
    <row r="3756" spans="20:20" x14ac:dyDescent="0.2">
      <c r="T3756" s="229"/>
    </row>
    <row r="3757" spans="20:20" x14ac:dyDescent="0.2">
      <c r="T3757" s="229"/>
    </row>
    <row r="3760" spans="20:20" x14ac:dyDescent="0.2">
      <c r="T3760" s="229"/>
    </row>
    <row r="3761" spans="20:20" x14ac:dyDescent="0.2">
      <c r="T3761" s="229"/>
    </row>
    <row r="3762" spans="20:20" x14ac:dyDescent="0.2">
      <c r="T3762" s="229"/>
    </row>
    <row r="3763" spans="20:20" x14ac:dyDescent="0.2">
      <c r="T3763" s="229"/>
    </row>
    <row r="3764" spans="20:20" x14ac:dyDescent="0.2">
      <c r="T3764" s="229"/>
    </row>
    <row r="3765" spans="20:20" x14ac:dyDescent="0.2">
      <c r="T3765" s="229"/>
    </row>
    <row r="3766" spans="20:20" x14ac:dyDescent="0.2">
      <c r="T3766" s="229"/>
    </row>
    <row r="3767" spans="20:20" x14ac:dyDescent="0.2">
      <c r="T3767" s="229"/>
    </row>
    <row r="3768" spans="20:20" x14ac:dyDescent="0.2">
      <c r="T3768" s="229"/>
    </row>
    <row r="3769" spans="20:20" x14ac:dyDescent="0.2">
      <c r="T3769" s="229"/>
    </row>
    <row r="3770" spans="20:20" x14ac:dyDescent="0.2">
      <c r="T3770" s="229"/>
    </row>
    <row r="3772" spans="20:20" x14ac:dyDescent="0.2">
      <c r="T3772" s="229"/>
    </row>
    <row r="3773" spans="20:20" x14ac:dyDescent="0.2">
      <c r="T3773" s="229"/>
    </row>
    <row r="3774" spans="20:20" x14ac:dyDescent="0.2">
      <c r="T3774" s="229"/>
    </row>
    <row r="3776" spans="20:20" x14ac:dyDescent="0.2">
      <c r="T3776" s="229"/>
    </row>
    <row r="3777" spans="20:20" x14ac:dyDescent="0.2">
      <c r="T3777" s="229"/>
    </row>
    <row r="3778" spans="20:20" x14ac:dyDescent="0.2">
      <c r="T3778" s="229"/>
    </row>
    <row r="3781" spans="20:20" x14ac:dyDescent="0.2">
      <c r="T3781" s="229"/>
    </row>
    <row r="3782" spans="20:20" x14ac:dyDescent="0.2">
      <c r="T3782" s="229"/>
    </row>
    <row r="3784" spans="20:20" x14ac:dyDescent="0.2">
      <c r="T3784" s="229"/>
    </row>
    <row r="3785" spans="20:20" x14ac:dyDescent="0.2">
      <c r="T3785" s="229"/>
    </row>
    <row r="3786" spans="20:20" x14ac:dyDescent="0.2">
      <c r="T3786" s="229"/>
    </row>
    <row r="3788" spans="20:20" x14ac:dyDescent="0.2">
      <c r="T3788" s="229"/>
    </row>
    <row r="3794" spans="20:20" x14ac:dyDescent="0.2">
      <c r="T3794" s="229"/>
    </row>
    <row r="3795" spans="20:20" x14ac:dyDescent="0.2">
      <c r="T3795" s="229"/>
    </row>
    <row r="3796" spans="20:20" x14ac:dyDescent="0.2">
      <c r="T3796" s="229"/>
    </row>
    <row r="3798" spans="20:20" x14ac:dyDescent="0.2">
      <c r="T3798" s="229"/>
    </row>
    <row r="3799" spans="20:20" x14ac:dyDescent="0.2">
      <c r="T3799" s="229"/>
    </row>
    <row r="3800" spans="20:20" x14ac:dyDescent="0.2">
      <c r="T3800" s="229"/>
    </row>
    <row r="3803" spans="20:20" x14ac:dyDescent="0.2">
      <c r="T3803" s="229"/>
    </row>
    <row r="3804" spans="20:20" x14ac:dyDescent="0.2">
      <c r="T3804" s="229"/>
    </row>
    <row r="3805" spans="20:20" x14ac:dyDescent="0.2">
      <c r="T3805" s="229"/>
    </row>
    <row r="3806" spans="20:20" x14ac:dyDescent="0.2">
      <c r="T3806" s="229"/>
    </row>
    <row r="3807" spans="20:20" x14ac:dyDescent="0.2">
      <c r="T3807" s="229"/>
    </row>
    <row r="3808" spans="20:20" x14ac:dyDescent="0.2">
      <c r="T3808" s="229"/>
    </row>
    <row r="3809" spans="20:20" x14ac:dyDescent="0.2">
      <c r="T3809" s="229"/>
    </row>
    <row r="3810" spans="20:20" x14ac:dyDescent="0.2">
      <c r="T3810" s="229"/>
    </row>
    <row r="3812" spans="20:20" x14ac:dyDescent="0.2">
      <c r="T3812" s="229"/>
    </row>
    <row r="3813" spans="20:20" x14ac:dyDescent="0.2">
      <c r="T3813" s="229"/>
    </row>
    <row r="3814" spans="20:20" x14ac:dyDescent="0.2">
      <c r="T3814" s="229"/>
    </row>
    <row r="3815" spans="20:20" x14ac:dyDescent="0.2">
      <c r="T3815" s="229"/>
    </row>
    <row r="3816" spans="20:20" x14ac:dyDescent="0.2">
      <c r="T3816" s="229"/>
    </row>
    <row r="3818" spans="20:20" x14ac:dyDescent="0.2">
      <c r="T3818" s="229"/>
    </row>
    <row r="3819" spans="20:20" x14ac:dyDescent="0.2">
      <c r="T3819" s="229"/>
    </row>
    <row r="3820" spans="20:20" x14ac:dyDescent="0.2">
      <c r="T3820" s="229"/>
    </row>
    <row r="3821" spans="20:20" x14ac:dyDescent="0.2">
      <c r="T3821" s="229"/>
    </row>
    <row r="3822" spans="20:20" x14ac:dyDescent="0.2">
      <c r="T3822" s="229"/>
    </row>
    <row r="3823" spans="20:20" x14ac:dyDescent="0.2">
      <c r="T3823" s="229"/>
    </row>
    <row r="3828" spans="20:20" x14ac:dyDescent="0.2">
      <c r="T3828" s="229"/>
    </row>
    <row r="3830" spans="20:20" x14ac:dyDescent="0.2">
      <c r="T3830" s="229"/>
    </row>
    <row r="3831" spans="20:20" x14ac:dyDescent="0.2">
      <c r="T3831" s="229"/>
    </row>
    <row r="3832" spans="20:20" x14ac:dyDescent="0.2">
      <c r="T3832" s="229"/>
    </row>
    <row r="3834" spans="20:20" x14ac:dyDescent="0.2">
      <c r="T3834" s="229"/>
    </row>
    <row r="3835" spans="20:20" x14ac:dyDescent="0.2">
      <c r="T3835" s="229"/>
    </row>
    <row r="3836" spans="20:20" x14ac:dyDescent="0.2">
      <c r="T3836" s="229"/>
    </row>
    <row r="3856" spans="20:20" x14ac:dyDescent="0.2">
      <c r="T3856" s="229"/>
    </row>
    <row r="3861" spans="20:20" x14ac:dyDescent="0.2">
      <c r="T3861" s="229"/>
    </row>
    <row r="3877" spans="20:20" x14ac:dyDescent="0.2">
      <c r="T3877" s="229"/>
    </row>
    <row r="3878" spans="20:20" x14ac:dyDescent="0.2">
      <c r="T3878" s="229"/>
    </row>
    <row r="3879" spans="20:20" x14ac:dyDescent="0.2">
      <c r="T3879" s="229"/>
    </row>
    <row r="3880" spans="20:20" x14ac:dyDescent="0.2">
      <c r="T3880" s="229"/>
    </row>
    <row r="3881" spans="20:20" x14ac:dyDescent="0.2">
      <c r="T3881" s="229"/>
    </row>
    <row r="3882" spans="20:20" x14ac:dyDescent="0.2">
      <c r="T3882" s="229"/>
    </row>
    <row r="3883" spans="20:20" x14ac:dyDescent="0.2">
      <c r="T3883" s="229"/>
    </row>
    <row r="3884" spans="20:20" x14ac:dyDescent="0.2">
      <c r="T3884" s="229"/>
    </row>
    <row r="3885" spans="20:20" x14ac:dyDescent="0.2">
      <c r="T3885" s="229"/>
    </row>
    <row r="3886" spans="20:20" x14ac:dyDescent="0.2">
      <c r="T3886" s="229"/>
    </row>
    <row r="3887" spans="20:20" x14ac:dyDescent="0.2">
      <c r="T3887" s="229"/>
    </row>
    <row r="3888" spans="20:20" x14ac:dyDescent="0.2">
      <c r="T3888" s="229"/>
    </row>
    <row r="3889" spans="20:20" x14ac:dyDescent="0.2">
      <c r="T3889" s="229"/>
    </row>
    <row r="3890" spans="20:20" x14ac:dyDescent="0.2">
      <c r="T3890" s="229"/>
    </row>
    <row r="3891" spans="20:20" x14ac:dyDescent="0.2">
      <c r="T3891" s="229"/>
    </row>
    <row r="3892" spans="20:20" x14ac:dyDescent="0.2">
      <c r="T3892" s="229"/>
    </row>
    <row r="3893" spans="20:20" x14ac:dyDescent="0.2">
      <c r="T3893" s="229"/>
    </row>
    <row r="3894" spans="20:20" x14ac:dyDescent="0.2">
      <c r="T3894" s="229"/>
    </row>
    <row r="3895" spans="20:20" x14ac:dyDescent="0.2">
      <c r="T3895" s="229"/>
    </row>
    <row r="3896" spans="20:20" x14ac:dyDescent="0.2">
      <c r="T3896" s="229"/>
    </row>
    <row r="3897" spans="20:20" x14ac:dyDescent="0.2">
      <c r="T3897" s="229"/>
    </row>
    <row r="3898" spans="20:20" x14ac:dyDescent="0.2">
      <c r="T3898" s="229"/>
    </row>
    <row r="3899" spans="20:20" x14ac:dyDescent="0.2">
      <c r="T3899" s="229"/>
    </row>
    <row r="3900" spans="20:20" x14ac:dyDescent="0.2">
      <c r="T3900" s="229"/>
    </row>
    <row r="3901" spans="20:20" x14ac:dyDescent="0.2">
      <c r="T3901" s="229"/>
    </row>
    <row r="3902" spans="20:20" x14ac:dyDescent="0.2">
      <c r="T3902" s="229"/>
    </row>
    <row r="3903" spans="20:20" x14ac:dyDescent="0.2">
      <c r="T3903" s="229"/>
    </row>
    <row r="3904" spans="20:20" x14ac:dyDescent="0.2">
      <c r="T3904" s="229"/>
    </row>
    <row r="3905" spans="20:20" x14ac:dyDescent="0.2">
      <c r="T3905" s="229"/>
    </row>
    <row r="3906" spans="20:20" x14ac:dyDescent="0.2">
      <c r="T3906" s="229"/>
    </row>
    <row r="3907" spans="20:20" x14ac:dyDescent="0.2">
      <c r="T3907" s="229"/>
    </row>
    <row r="3908" spans="20:20" x14ac:dyDescent="0.2">
      <c r="T3908" s="229"/>
    </row>
    <row r="3909" spans="20:20" x14ac:dyDescent="0.2">
      <c r="T3909" s="229"/>
    </row>
    <row r="3910" spans="20:20" x14ac:dyDescent="0.2">
      <c r="T3910" s="229"/>
    </row>
    <row r="3911" spans="20:20" x14ac:dyDescent="0.2">
      <c r="T3911" s="229"/>
    </row>
    <row r="3912" spans="20:20" x14ac:dyDescent="0.2">
      <c r="T3912" s="229"/>
    </row>
    <row r="3913" spans="20:20" x14ac:dyDescent="0.2">
      <c r="T3913" s="229"/>
    </row>
    <row r="3914" spans="20:20" x14ac:dyDescent="0.2">
      <c r="T3914" s="229"/>
    </row>
    <row r="3915" spans="20:20" x14ac:dyDescent="0.2">
      <c r="T3915" s="229"/>
    </row>
    <row r="3916" spans="20:20" x14ac:dyDescent="0.2">
      <c r="T3916" s="229"/>
    </row>
    <row r="3917" spans="20:20" x14ac:dyDescent="0.2">
      <c r="T3917" s="229"/>
    </row>
    <row r="3918" spans="20:20" x14ac:dyDescent="0.2">
      <c r="T3918" s="229"/>
    </row>
    <row r="3919" spans="20:20" x14ac:dyDescent="0.2">
      <c r="T3919" s="229"/>
    </row>
    <row r="3920" spans="20:20" x14ac:dyDescent="0.2">
      <c r="T3920" s="229"/>
    </row>
    <row r="3921" spans="20:20" x14ac:dyDescent="0.2">
      <c r="T3921" s="229"/>
    </row>
    <row r="3922" spans="20:20" x14ac:dyDescent="0.2">
      <c r="T3922" s="229"/>
    </row>
    <row r="3923" spans="20:20" x14ac:dyDescent="0.2">
      <c r="T3923" s="229"/>
    </row>
    <row r="3924" spans="20:20" x14ac:dyDescent="0.2">
      <c r="T3924" s="229"/>
    </row>
    <row r="3925" spans="20:20" x14ac:dyDescent="0.2">
      <c r="T3925" s="229"/>
    </row>
    <row r="3926" spans="20:20" x14ac:dyDescent="0.2">
      <c r="T3926" s="229"/>
    </row>
    <row r="3927" spans="20:20" x14ac:dyDescent="0.2">
      <c r="T3927" s="229"/>
    </row>
    <row r="3928" spans="20:20" x14ac:dyDescent="0.2">
      <c r="T3928" s="229"/>
    </row>
    <row r="3929" spans="20:20" x14ac:dyDescent="0.2">
      <c r="T3929" s="229"/>
    </row>
    <row r="3930" spans="20:20" x14ac:dyDescent="0.2">
      <c r="T3930" s="229"/>
    </row>
    <row r="3931" spans="20:20" x14ac:dyDescent="0.2">
      <c r="T3931" s="229"/>
    </row>
    <row r="3932" spans="20:20" x14ac:dyDescent="0.2">
      <c r="T3932" s="229"/>
    </row>
    <row r="3933" spans="20:20" x14ac:dyDescent="0.2">
      <c r="T3933" s="229"/>
    </row>
    <row r="3934" spans="20:20" x14ac:dyDescent="0.2">
      <c r="T3934" s="229"/>
    </row>
    <row r="3935" spans="20:20" x14ac:dyDescent="0.2">
      <c r="T3935" s="229"/>
    </row>
    <row r="3936" spans="20:20" x14ac:dyDescent="0.2">
      <c r="T3936" s="229"/>
    </row>
    <row r="3937" spans="20:20" x14ac:dyDescent="0.2">
      <c r="T3937" s="229"/>
    </row>
    <row r="3938" spans="20:20" x14ac:dyDescent="0.2">
      <c r="T3938" s="229"/>
    </row>
    <row r="3939" spans="20:20" x14ac:dyDescent="0.2">
      <c r="T3939" s="229"/>
    </row>
    <row r="3940" spans="20:20" x14ac:dyDescent="0.2">
      <c r="T3940" s="229"/>
    </row>
    <row r="3941" spans="20:20" x14ac:dyDescent="0.2">
      <c r="T3941" s="229"/>
    </row>
    <row r="3942" spans="20:20" x14ac:dyDescent="0.2">
      <c r="T3942" s="229"/>
    </row>
    <row r="3943" spans="20:20" x14ac:dyDescent="0.2">
      <c r="T3943" s="229"/>
    </row>
    <row r="3944" spans="20:20" x14ac:dyDescent="0.2">
      <c r="T3944" s="229"/>
    </row>
    <row r="3945" spans="20:20" x14ac:dyDescent="0.2">
      <c r="T3945" s="229"/>
    </row>
    <row r="3946" spans="20:20" x14ac:dyDescent="0.2">
      <c r="T3946" s="229"/>
    </row>
    <row r="3947" spans="20:20" x14ac:dyDescent="0.2">
      <c r="T3947" s="229"/>
    </row>
    <row r="3948" spans="20:20" x14ac:dyDescent="0.2">
      <c r="T3948" s="229"/>
    </row>
    <row r="3949" spans="20:20" x14ac:dyDescent="0.2">
      <c r="T3949" s="229"/>
    </row>
    <row r="3950" spans="20:20" x14ac:dyDescent="0.2">
      <c r="T3950" s="229"/>
    </row>
    <row r="3951" spans="20:20" x14ac:dyDescent="0.2">
      <c r="T3951" s="229"/>
    </row>
    <row r="3952" spans="20:20" x14ac:dyDescent="0.2">
      <c r="T3952" s="229"/>
    </row>
    <row r="3953" spans="20:20" x14ac:dyDescent="0.2">
      <c r="T3953" s="229"/>
    </row>
    <row r="3954" spans="20:20" x14ac:dyDescent="0.2">
      <c r="T3954" s="229"/>
    </row>
    <row r="3955" spans="20:20" x14ac:dyDescent="0.2">
      <c r="T3955" s="229"/>
    </row>
    <row r="3956" spans="20:20" x14ac:dyDescent="0.2">
      <c r="T3956" s="229"/>
    </row>
    <row r="3957" spans="20:20" x14ac:dyDescent="0.2">
      <c r="T3957" s="229"/>
    </row>
    <row r="3958" spans="20:20" x14ac:dyDescent="0.2">
      <c r="T3958" s="229"/>
    </row>
    <row r="3959" spans="20:20" x14ac:dyDescent="0.2">
      <c r="T3959" s="229"/>
    </row>
    <row r="3960" spans="20:20" x14ac:dyDescent="0.2">
      <c r="T3960" s="229"/>
    </row>
    <row r="3961" spans="20:20" x14ac:dyDescent="0.2">
      <c r="T3961" s="229"/>
    </row>
    <row r="3962" spans="20:20" x14ac:dyDescent="0.2">
      <c r="T3962" s="229"/>
    </row>
    <row r="3963" spans="20:20" x14ac:dyDescent="0.2">
      <c r="T3963" s="229"/>
    </row>
    <row r="3964" spans="20:20" x14ac:dyDescent="0.2">
      <c r="T3964" s="229"/>
    </row>
    <row r="3965" spans="20:20" x14ac:dyDescent="0.2">
      <c r="T3965" s="229"/>
    </row>
    <row r="3966" spans="20:20" x14ac:dyDescent="0.2">
      <c r="T3966" s="229"/>
    </row>
    <row r="3967" spans="20:20" x14ac:dyDescent="0.2">
      <c r="T3967" s="229"/>
    </row>
    <row r="3968" spans="20:20" x14ac:dyDescent="0.2">
      <c r="T3968" s="229"/>
    </row>
    <row r="3969" spans="20:20" x14ac:dyDescent="0.2">
      <c r="T3969" s="229"/>
    </row>
    <row r="3970" spans="20:20" x14ac:dyDescent="0.2">
      <c r="T3970" s="229"/>
    </row>
    <row r="3971" spans="20:20" x14ac:dyDescent="0.2">
      <c r="T3971" s="229"/>
    </row>
    <row r="3972" spans="20:20" x14ac:dyDescent="0.2">
      <c r="T3972" s="229"/>
    </row>
    <row r="3973" spans="20:20" x14ac:dyDescent="0.2">
      <c r="T3973" s="229"/>
    </row>
    <row r="3974" spans="20:20" x14ac:dyDescent="0.2">
      <c r="T3974" s="229"/>
    </row>
    <row r="3975" spans="20:20" x14ac:dyDescent="0.2">
      <c r="T3975" s="229"/>
    </row>
    <row r="3976" spans="20:20" x14ac:dyDescent="0.2">
      <c r="T3976" s="229"/>
    </row>
    <row r="3977" spans="20:20" x14ac:dyDescent="0.2">
      <c r="T3977" s="229"/>
    </row>
    <row r="3978" spans="20:20" x14ac:dyDescent="0.2">
      <c r="T3978" s="229"/>
    </row>
    <row r="3979" spans="20:20" x14ac:dyDescent="0.2">
      <c r="T3979" s="229"/>
    </row>
    <row r="3980" spans="20:20" x14ac:dyDescent="0.2">
      <c r="T3980" s="229"/>
    </row>
    <row r="3981" spans="20:20" x14ac:dyDescent="0.2">
      <c r="T3981" s="229"/>
    </row>
    <row r="3982" spans="20:20" x14ac:dyDescent="0.2">
      <c r="T3982" s="229"/>
    </row>
    <row r="3983" spans="20:20" x14ac:dyDescent="0.2">
      <c r="T3983" s="229"/>
    </row>
    <row r="3984" spans="20:20" x14ac:dyDescent="0.2">
      <c r="T3984" s="229"/>
    </row>
    <row r="3985" spans="20:20" x14ac:dyDescent="0.2">
      <c r="T3985" s="229"/>
    </row>
    <row r="3986" spans="20:20" x14ac:dyDescent="0.2">
      <c r="T3986" s="229"/>
    </row>
    <row r="3987" spans="20:20" x14ac:dyDescent="0.2">
      <c r="T3987" s="229"/>
    </row>
    <row r="3988" spans="20:20" x14ac:dyDescent="0.2">
      <c r="T3988" s="229"/>
    </row>
    <row r="3989" spans="20:20" x14ac:dyDescent="0.2">
      <c r="T3989" s="229"/>
    </row>
    <row r="3990" spans="20:20" x14ac:dyDescent="0.2">
      <c r="T3990" s="229"/>
    </row>
    <row r="3991" spans="20:20" x14ac:dyDescent="0.2">
      <c r="T3991" s="229"/>
    </row>
    <row r="3992" spans="20:20" x14ac:dyDescent="0.2">
      <c r="T3992" s="229"/>
    </row>
    <row r="3993" spans="20:20" x14ac:dyDescent="0.2">
      <c r="T3993" s="229"/>
    </row>
    <row r="3994" spans="20:20" x14ac:dyDescent="0.2">
      <c r="T3994" s="229"/>
    </row>
    <row r="3995" spans="20:20" x14ac:dyDescent="0.2">
      <c r="T3995" s="229"/>
    </row>
    <row r="3996" spans="20:20" x14ac:dyDescent="0.2">
      <c r="T3996" s="229"/>
    </row>
    <row r="3997" spans="20:20" x14ac:dyDescent="0.2">
      <c r="T3997" s="229"/>
    </row>
    <row r="3998" spans="20:20" x14ac:dyDescent="0.2">
      <c r="T3998" s="229"/>
    </row>
    <row r="3999" spans="20:20" x14ac:dyDescent="0.2">
      <c r="T3999" s="229"/>
    </row>
    <row r="4000" spans="20:20" x14ac:dyDescent="0.2">
      <c r="T4000" s="229"/>
    </row>
    <row r="4001" spans="20:20" x14ac:dyDescent="0.2">
      <c r="T4001" s="229"/>
    </row>
    <row r="4002" spans="20:20" x14ac:dyDescent="0.2">
      <c r="T4002" s="229"/>
    </row>
    <row r="4003" spans="20:20" x14ac:dyDescent="0.2">
      <c r="T4003" s="229"/>
    </row>
    <row r="4004" spans="20:20" x14ac:dyDescent="0.2">
      <c r="T4004" s="229"/>
    </row>
    <row r="4005" spans="20:20" x14ac:dyDescent="0.2">
      <c r="T4005" s="229"/>
    </row>
    <row r="4006" spans="20:20" x14ac:dyDescent="0.2">
      <c r="T4006" s="229"/>
    </row>
    <row r="4007" spans="20:20" x14ac:dyDescent="0.2">
      <c r="T4007" s="229"/>
    </row>
    <row r="4008" spans="20:20" x14ac:dyDescent="0.2">
      <c r="T4008" s="229"/>
    </row>
    <row r="4009" spans="20:20" x14ac:dyDescent="0.2">
      <c r="T4009" s="229"/>
    </row>
    <row r="4010" spans="20:20" x14ac:dyDescent="0.2">
      <c r="T4010" s="229"/>
    </row>
    <row r="4011" spans="20:20" x14ac:dyDescent="0.2">
      <c r="T4011" s="229"/>
    </row>
    <row r="4012" spans="20:20" x14ac:dyDescent="0.2">
      <c r="T4012" s="229"/>
    </row>
    <row r="4013" spans="20:20" x14ac:dyDescent="0.2">
      <c r="T4013" s="229"/>
    </row>
    <row r="4014" spans="20:20" x14ac:dyDescent="0.2">
      <c r="T4014" s="229"/>
    </row>
    <row r="4015" spans="20:20" x14ac:dyDescent="0.2">
      <c r="T4015" s="229"/>
    </row>
    <row r="4016" spans="20:20" x14ac:dyDescent="0.2">
      <c r="T4016" s="229"/>
    </row>
    <row r="4017" spans="20:20" x14ac:dyDescent="0.2">
      <c r="T4017" s="229"/>
    </row>
    <row r="4018" spans="20:20" x14ac:dyDescent="0.2">
      <c r="T4018" s="229"/>
    </row>
    <row r="4019" spans="20:20" x14ac:dyDescent="0.2">
      <c r="T4019" s="229"/>
    </row>
    <row r="4020" spans="20:20" x14ac:dyDescent="0.2">
      <c r="T4020" s="229"/>
    </row>
    <row r="4021" spans="20:20" x14ac:dyDescent="0.2">
      <c r="T4021" s="229"/>
    </row>
    <row r="4022" spans="20:20" x14ac:dyDescent="0.2">
      <c r="T4022" s="229"/>
    </row>
    <row r="4023" spans="20:20" x14ac:dyDescent="0.2">
      <c r="T4023" s="229"/>
    </row>
    <row r="4024" spans="20:20" x14ac:dyDescent="0.2">
      <c r="T4024" s="229"/>
    </row>
    <row r="4025" spans="20:20" x14ac:dyDescent="0.2">
      <c r="T4025" s="229"/>
    </row>
    <row r="4026" spans="20:20" x14ac:dyDescent="0.2">
      <c r="T4026" s="229"/>
    </row>
    <row r="4027" spans="20:20" x14ac:dyDescent="0.2">
      <c r="T4027" s="229"/>
    </row>
    <row r="4028" spans="20:20" x14ac:dyDescent="0.2">
      <c r="T4028" s="229"/>
    </row>
    <row r="4029" spans="20:20" x14ac:dyDescent="0.2">
      <c r="T4029" s="229"/>
    </row>
    <row r="4030" spans="20:20" x14ac:dyDescent="0.2">
      <c r="T4030" s="229"/>
    </row>
    <row r="4031" spans="20:20" x14ac:dyDescent="0.2">
      <c r="T4031" s="229"/>
    </row>
    <row r="4032" spans="20:20" x14ac:dyDescent="0.2">
      <c r="T4032" s="229"/>
    </row>
    <row r="4033" spans="20:20" x14ac:dyDescent="0.2">
      <c r="T4033" s="229"/>
    </row>
    <row r="4034" spans="20:20" x14ac:dyDescent="0.2">
      <c r="T4034" s="229"/>
    </row>
    <row r="4035" spans="20:20" x14ac:dyDescent="0.2">
      <c r="T4035" s="229"/>
    </row>
    <row r="4036" spans="20:20" x14ac:dyDescent="0.2">
      <c r="T4036" s="229"/>
    </row>
    <row r="4037" spans="20:20" x14ac:dyDescent="0.2">
      <c r="T4037" s="229"/>
    </row>
    <row r="4038" spans="20:20" x14ac:dyDescent="0.2">
      <c r="T4038" s="229"/>
    </row>
    <row r="4039" spans="20:20" x14ac:dyDescent="0.2">
      <c r="T4039" s="229"/>
    </row>
    <row r="4040" spans="20:20" x14ac:dyDescent="0.2">
      <c r="T4040" s="229"/>
    </row>
    <row r="4041" spans="20:20" x14ac:dyDescent="0.2">
      <c r="T4041" s="229"/>
    </row>
    <row r="4042" spans="20:20" x14ac:dyDescent="0.2">
      <c r="T4042" s="229"/>
    </row>
    <row r="4043" spans="20:20" x14ac:dyDescent="0.2">
      <c r="T4043" s="229"/>
    </row>
    <row r="4044" spans="20:20" x14ac:dyDescent="0.2">
      <c r="T4044" s="229"/>
    </row>
    <row r="4045" spans="20:20" x14ac:dyDescent="0.2">
      <c r="T4045" s="229"/>
    </row>
    <row r="4046" spans="20:20" x14ac:dyDescent="0.2">
      <c r="T4046" s="229"/>
    </row>
    <row r="4047" spans="20:20" x14ac:dyDescent="0.2">
      <c r="T4047" s="229"/>
    </row>
    <row r="4048" spans="20:20" x14ac:dyDescent="0.2">
      <c r="T4048" s="229"/>
    </row>
    <row r="4049" spans="20:20" x14ac:dyDescent="0.2">
      <c r="T4049" s="229"/>
    </row>
    <row r="4050" spans="20:20" x14ac:dyDescent="0.2">
      <c r="T4050" s="229"/>
    </row>
    <row r="4051" spans="20:20" x14ac:dyDescent="0.2">
      <c r="T4051" s="229"/>
    </row>
    <row r="4052" spans="20:20" x14ac:dyDescent="0.2">
      <c r="T4052" s="229"/>
    </row>
    <row r="4053" spans="20:20" x14ac:dyDescent="0.2">
      <c r="T4053" s="229"/>
    </row>
    <row r="4054" spans="20:20" x14ac:dyDescent="0.2">
      <c r="T4054" s="229"/>
    </row>
    <row r="4055" spans="20:20" x14ac:dyDescent="0.2">
      <c r="T4055" s="229"/>
    </row>
    <row r="4056" spans="20:20" x14ac:dyDescent="0.2">
      <c r="T4056" s="229"/>
    </row>
    <row r="4057" spans="20:20" x14ac:dyDescent="0.2">
      <c r="T4057" s="229"/>
    </row>
    <row r="4058" spans="20:20" x14ac:dyDescent="0.2">
      <c r="T4058" s="229"/>
    </row>
    <row r="4059" spans="20:20" x14ac:dyDescent="0.2">
      <c r="T4059" s="229"/>
    </row>
    <row r="4060" spans="20:20" ht="33.75" customHeight="1" x14ac:dyDescent="0.2">
      <c r="T4060" s="229"/>
    </row>
    <row r="4061" spans="20:20" x14ac:dyDescent="0.2">
      <c r="T4061" s="229"/>
    </row>
    <row r="4062" spans="20:20" x14ac:dyDescent="0.2">
      <c r="T4062" s="229"/>
    </row>
    <row r="4063" spans="20:20" x14ac:dyDescent="0.2">
      <c r="T4063" s="229"/>
    </row>
    <row r="4064" spans="20:20" x14ac:dyDescent="0.2">
      <c r="T4064" s="229"/>
    </row>
    <row r="4065" spans="20:20" x14ac:dyDescent="0.2">
      <c r="T4065" s="229"/>
    </row>
    <row r="4066" spans="20:20" x14ac:dyDescent="0.2">
      <c r="T4066" s="229"/>
    </row>
    <row r="4067" spans="20:20" x14ac:dyDescent="0.2">
      <c r="T4067" s="229"/>
    </row>
    <row r="4068" spans="20:20" x14ac:dyDescent="0.2">
      <c r="T4068" s="229"/>
    </row>
    <row r="4069" spans="20:20" x14ac:dyDescent="0.2">
      <c r="T4069" s="229"/>
    </row>
    <row r="4070" spans="20:20" x14ac:dyDescent="0.2">
      <c r="T4070" s="229"/>
    </row>
    <row r="4071" spans="20:20" x14ac:dyDescent="0.2">
      <c r="T4071" s="229"/>
    </row>
    <row r="4072" spans="20:20" x14ac:dyDescent="0.2">
      <c r="T4072" s="229"/>
    </row>
    <row r="4073" spans="20:20" x14ac:dyDescent="0.2">
      <c r="T4073" s="229"/>
    </row>
    <row r="4074" spans="20:20" x14ac:dyDescent="0.2">
      <c r="T4074" s="229"/>
    </row>
    <row r="4075" spans="20:20" x14ac:dyDescent="0.2">
      <c r="T4075" s="229"/>
    </row>
    <row r="4076" spans="20:20" x14ac:dyDescent="0.2">
      <c r="T4076" s="229"/>
    </row>
    <row r="4077" spans="20:20" x14ac:dyDescent="0.2">
      <c r="T4077" s="229"/>
    </row>
    <row r="4078" spans="20:20" x14ac:dyDescent="0.2">
      <c r="T4078" s="229"/>
    </row>
    <row r="4081" spans="20:20" x14ac:dyDescent="0.2">
      <c r="T4081" s="229"/>
    </row>
    <row r="4082" spans="20:20" x14ac:dyDescent="0.2">
      <c r="T4082" s="229"/>
    </row>
    <row r="4083" spans="20:20" x14ac:dyDescent="0.2">
      <c r="T4083" s="229"/>
    </row>
    <row r="4084" spans="20:20" x14ac:dyDescent="0.2">
      <c r="T4084" s="229"/>
    </row>
    <row r="4085" spans="20:20" x14ac:dyDescent="0.2">
      <c r="T4085" s="229"/>
    </row>
    <row r="4086" spans="20:20" x14ac:dyDescent="0.2">
      <c r="T4086" s="229"/>
    </row>
    <row r="4087" spans="20:20" x14ac:dyDescent="0.2">
      <c r="T4087" s="229"/>
    </row>
    <row r="4088" spans="20:20" x14ac:dyDescent="0.2">
      <c r="T4088" s="229"/>
    </row>
    <row r="4089" spans="20:20" x14ac:dyDescent="0.2">
      <c r="T4089" s="229"/>
    </row>
    <row r="4090" spans="20:20" x14ac:dyDescent="0.2">
      <c r="T4090" s="229"/>
    </row>
    <row r="4091" spans="20:20" x14ac:dyDescent="0.2">
      <c r="T4091" s="229"/>
    </row>
    <row r="4092" spans="20:20" x14ac:dyDescent="0.2">
      <c r="T4092" s="229"/>
    </row>
    <row r="4093" spans="20:20" x14ac:dyDescent="0.2">
      <c r="T4093" s="229"/>
    </row>
    <row r="4094" spans="20:20" x14ac:dyDescent="0.2">
      <c r="T4094" s="229"/>
    </row>
    <row r="4095" spans="20:20" x14ac:dyDescent="0.2">
      <c r="T4095" s="229"/>
    </row>
    <row r="4096" spans="20:20" x14ac:dyDescent="0.2">
      <c r="T4096" s="229"/>
    </row>
    <row r="4097" spans="20:20" x14ac:dyDescent="0.2">
      <c r="T4097" s="229"/>
    </row>
    <row r="4098" spans="20:20" x14ac:dyDescent="0.2">
      <c r="T4098" s="229"/>
    </row>
    <row r="4099" spans="20:20" x14ac:dyDescent="0.2">
      <c r="T4099" s="229"/>
    </row>
    <row r="4100" spans="20:20" x14ac:dyDescent="0.2">
      <c r="T4100" s="229"/>
    </row>
    <row r="4101" spans="20:20" x14ac:dyDescent="0.2">
      <c r="T4101" s="229"/>
    </row>
    <row r="4102" spans="20:20" x14ac:dyDescent="0.2">
      <c r="T4102" s="229"/>
    </row>
    <row r="4103" spans="20:20" x14ac:dyDescent="0.2">
      <c r="T4103" s="229"/>
    </row>
    <row r="4104" spans="20:20" x14ac:dyDescent="0.2">
      <c r="T4104" s="229"/>
    </row>
    <row r="4105" spans="20:20" x14ac:dyDescent="0.2">
      <c r="T4105" s="229"/>
    </row>
    <row r="4106" spans="20:20" x14ac:dyDescent="0.2">
      <c r="T4106" s="229"/>
    </row>
    <row r="4107" spans="20:20" x14ac:dyDescent="0.2">
      <c r="T4107" s="229"/>
    </row>
    <row r="4108" spans="20:20" x14ac:dyDescent="0.2">
      <c r="T4108" s="229"/>
    </row>
    <row r="4109" spans="20:20" x14ac:dyDescent="0.2">
      <c r="T4109" s="229"/>
    </row>
    <row r="4110" spans="20:20" x14ac:dyDescent="0.2">
      <c r="T4110" s="229"/>
    </row>
    <row r="4111" spans="20:20" x14ac:dyDescent="0.2">
      <c r="T4111" s="229"/>
    </row>
    <row r="4112" spans="20:20" x14ac:dyDescent="0.2">
      <c r="T4112" s="229"/>
    </row>
    <row r="4113" spans="20:20" x14ac:dyDescent="0.2">
      <c r="T4113" s="229"/>
    </row>
    <row r="4114" spans="20:20" x14ac:dyDescent="0.2">
      <c r="T4114" s="229"/>
    </row>
    <row r="4115" spans="20:20" x14ac:dyDescent="0.2">
      <c r="T4115" s="229"/>
    </row>
    <row r="4116" spans="20:20" x14ac:dyDescent="0.2">
      <c r="T4116" s="229"/>
    </row>
    <row r="4117" spans="20:20" x14ac:dyDescent="0.2">
      <c r="T4117" s="229"/>
    </row>
    <row r="4118" spans="20:20" x14ac:dyDescent="0.2">
      <c r="T4118" s="229"/>
    </row>
    <row r="4119" spans="20:20" x14ac:dyDescent="0.2">
      <c r="T4119" s="229"/>
    </row>
    <row r="4120" spans="20:20" x14ac:dyDescent="0.2">
      <c r="T4120" s="229"/>
    </row>
    <row r="4121" spans="20:20" x14ac:dyDescent="0.2">
      <c r="T4121" s="229"/>
    </row>
    <row r="4122" spans="20:20" x14ac:dyDescent="0.2">
      <c r="T4122" s="229"/>
    </row>
    <row r="4123" spans="20:20" x14ac:dyDescent="0.2">
      <c r="T4123" s="229"/>
    </row>
    <row r="4124" spans="20:20" x14ac:dyDescent="0.2">
      <c r="T4124" s="229"/>
    </row>
    <row r="4125" spans="20:20" x14ac:dyDescent="0.2">
      <c r="T4125" s="229"/>
    </row>
    <row r="4126" spans="20:20" x14ac:dyDescent="0.2">
      <c r="T4126" s="229"/>
    </row>
    <row r="4127" spans="20:20" x14ac:dyDescent="0.2">
      <c r="T4127" s="229"/>
    </row>
    <row r="4128" spans="20:20" x14ac:dyDescent="0.2">
      <c r="T4128" s="229"/>
    </row>
    <row r="4129" spans="15:20" x14ac:dyDescent="0.2">
      <c r="T4129" s="229"/>
    </row>
    <row r="4130" spans="15:20" x14ac:dyDescent="0.2">
      <c r="T4130" s="229"/>
    </row>
    <row r="4131" spans="15:20" x14ac:dyDescent="0.2">
      <c r="T4131" s="229"/>
    </row>
    <row r="4132" spans="15:20" x14ac:dyDescent="0.2">
      <c r="T4132" s="229"/>
    </row>
    <row r="4133" spans="15:20" x14ac:dyDescent="0.2">
      <c r="T4133" s="229"/>
    </row>
    <row r="4134" spans="15:20" x14ac:dyDescent="0.2">
      <c r="T4134" s="229"/>
    </row>
    <row r="4135" spans="15:20" x14ac:dyDescent="0.2">
      <c r="T4135" s="229"/>
    </row>
    <row r="4136" spans="15:20" x14ac:dyDescent="0.2">
      <c r="T4136" s="229"/>
    </row>
    <row r="4137" spans="15:20" x14ac:dyDescent="0.2">
      <c r="O4137" s="228"/>
      <c r="T4137" s="229"/>
    </row>
    <row r="4138" spans="15:20" x14ac:dyDescent="0.2">
      <c r="O4138" s="228"/>
      <c r="T4138" s="229"/>
    </row>
    <row r="4139" spans="15:20" x14ac:dyDescent="0.2">
      <c r="O4139" s="228"/>
      <c r="T4139" s="229"/>
    </row>
    <row r="4140" spans="15:20" x14ac:dyDescent="0.2">
      <c r="O4140" s="228"/>
      <c r="T4140" s="229"/>
    </row>
    <row r="4141" spans="15:20" x14ac:dyDescent="0.2">
      <c r="O4141" s="228"/>
      <c r="T4141" s="229"/>
    </row>
    <row r="4142" spans="15:20" x14ac:dyDescent="0.2">
      <c r="O4142" s="228"/>
      <c r="T4142" s="229"/>
    </row>
    <row r="4143" spans="15:20" x14ac:dyDescent="0.2">
      <c r="O4143" s="228"/>
      <c r="T4143" s="229"/>
    </row>
    <row r="4144" spans="15:20" x14ac:dyDescent="0.2">
      <c r="O4144" s="228"/>
      <c r="T4144" s="229"/>
    </row>
    <row r="4145" spans="15:20" x14ac:dyDescent="0.2">
      <c r="O4145" s="228"/>
      <c r="T4145" s="229"/>
    </row>
    <row r="4146" spans="15:20" x14ac:dyDescent="0.2">
      <c r="O4146" s="228"/>
      <c r="T4146" s="229"/>
    </row>
    <row r="4147" spans="15:20" x14ac:dyDescent="0.2">
      <c r="O4147" s="228"/>
      <c r="T4147" s="229"/>
    </row>
    <row r="4148" spans="15:20" x14ac:dyDescent="0.2">
      <c r="O4148" s="228"/>
      <c r="T4148" s="229"/>
    </row>
    <row r="4149" spans="15:20" x14ac:dyDescent="0.2">
      <c r="O4149" s="228"/>
      <c r="T4149" s="229"/>
    </row>
    <row r="4150" spans="15:20" x14ac:dyDescent="0.2">
      <c r="O4150" s="228"/>
      <c r="T4150" s="229"/>
    </row>
    <row r="4151" spans="15:20" x14ac:dyDescent="0.2">
      <c r="O4151" s="228"/>
      <c r="T4151" s="229"/>
    </row>
    <row r="4152" spans="15:20" x14ac:dyDescent="0.2">
      <c r="O4152" s="228"/>
      <c r="T4152" s="229"/>
    </row>
    <row r="4153" spans="15:20" x14ac:dyDescent="0.2">
      <c r="O4153" s="228"/>
      <c r="T4153" s="229"/>
    </row>
    <row r="4154" spans="15:20" x14ac:dyDescent="0.2">
      <c r="O4154" s="228"/>
      <c r="T4154" s="229"/>
    </row>
    <row r="4155" spans="15:20" x14ac:dyDescent="0.2">
      <c r="O4155" s="228"/>
      <c r="T4155" s="229"/>
    </row>
    <row r="4156" spans="15:20" x14ac:dyDescent="0.2">
      <c r="O4156" s="228"/>
      <c r="T4156" s="229"/>
    </row>
    <row r="4157" spans="15:20" x14ac:dyDescent="0.2">
      <c r="O4157" s="228"/>
      <c r="T4157" s="229"/>
    </row>
    <row r="4158" spans="15:20" x14ac:dyDescent="0.2">
      <c r="O4158" s="228"/>
      <c r="T4158" s="229"/>
    </row>
    <row r="4159" spans="15:20" x14ac:dyDescent="0.2">
      <c r="O4159" s="228"/>
      <c r="T4159" s="229"/>
    </row>
    <row r="4160" spans="15:20" x14ac:dyDescent="0.2">
      <c r="O4160" s="228"/>
      <c r="T4160" s="229"/>
    </row>
    <row r="4161" spans="15:20" x14ac:dyDescent="0.2">
      <c r="O4161" s="228"/>
      <c r="T4161" s="229"/>
    </row>
    <row r="4162" spans="15:20" x14ac:dyDescent="0.2">
      <c r="O4162" s="228"/>
      <c r="T4162" s="229"/>
    </row>
    <row r="4163" spans="15:20" x14ac:dyDescent="0.2">
      <c r="O4163" s="228"/>
      <c r="T4163" s="229"/>
    </row>
    <row r="4164" spans="15:20" x14ac:dyDescent="0.2">
      <c r="O4164" s="228"/>
      <c r="T4164" s="229"/>
    </row>
    <row r="4165" spans="15:20" x14ac:dyDescent="0.2">
      <c r="O4165" s="228"/>
      <c r="T4165" s="229"/>
    </row>
    <row r="4166" spans="15:20" x14ac:dyDescent="0.2">
      <c r="O4166" s="228"/>
      <c r="T4166" s="229"/>
    </row>
    <row r="4167" spans="15:20" x14ac:dyDescent="0.2">
      <c r="O4167" s="228"/>
      <c r="T4167" s="229"/>
    </row>
    <row r="4168" spans="15:20" x14ac:dyDescent="0.2">
      <c r="O4168" s="228"/>
      <c r="T4168" s="229"/>
    </row>
    <row r="4169" spans="15:20" x14ac:dyDescent="0.2">
      <c r="O4169" s="228"/>
      <c r="T4169" s="229"/>
    </row>
    <row r="4170" spans="15:20" x14ac:dyDescent="0.2">
      <c r="O4170" s="228"/>
      <c r="T4170" s="229"/>
    </row>
    <row r="4171" spans="15:20" x14ac:dyDescent="0.2">
      <c r="O4171" s="228"/>
      <c r="T4171" s="229"/>
    </row>
    <row r="4172" spans="15:20" x14ac:dyDescent="0.2">
      <c r="O4172" s="228"/>
      <c r="T4172" s="229"/>
    </row>
    <row r="4173" spans="15:20" x14ac:dyDescent="0.2">
      <c r="O4173" s="228"/>
      <c r="T4173" s="229"/>
    </row>
    <row r="4174" spans="15:20" x14ac:dyDescent="0.2">
      <c r="O4174" s="228"/>
    </row>
    <row r="4175" spans="15:20" x14ac:dyDescent="0.2">
      <c r="T4175" s="229"/>
    </row>
    <row r="4176" spans="15:20" x14ac:dyDescent="0.2">
      <c r="T4176" s="229"/>
    </row>
    <row r="4177" spans="20:20" x14ac:dyDescent="0.2">
      <c r="T4177" s="229"/>
    </row>
    <row r="4178" spans="20:20" x14ac:dyDescent="0.2">
      <c r="T4178" s="229"/>
    </row>
    <row r="4179" spans="20:20" x14ac:dyDescent="0.2">
      <c r="T4179" s="229"/>
    </row>
    <row r="4180" spans="20:20" x14ac:dyDescent="0.2">
      <c r="T4180" s="229"/>
    </row>
    <row r="4181" spans="20:20" x14ac:dyDescent="0.2">
      <c r="T4181" s="229"/>
    </row>
    <row r="4182" spans="20:20" x14ac:dyDescent="0.2">
      <c r="T4182" s="229"/>
    </row>
    <row r="4183" spans="20:20" x14ac:dyDescent="0.2">
      <c r="T4183" s="229"/>
    </row>
    <row r="4184" spans="20:20" x14ac:dyDescent="0.2">
      <c r="T4184" s="229"/>
    </row>
    <row r="4185" spans="20:20" x14ac:dyDescent="0.2">
      <c r="T4185" s="229"/>
    </row>
    <row r="4186" spans="20:20" x14ac:dyDescent="0.2">
      <c r="T4186" s="229"/>
    </row>
    <row r="4187" spans="20:20" x14ac:dyDescent="0.2">
      <c r="T4187" s="229"/>
    </row>
    <row r="4188" spans="20:20" x14ac:dyDescent="0.2">
      <c r="T4188" s="229"/>
    </row>
    <row r="4189" spans="20:20" x14ac:dyDescent="0.2">
      <c r="T4189" s="229"/>
    </row>
    <row r="4190" spans="20:20" x14ac:dyDescent="0.2">
      <c r="T4190" s="229"/>
    </row>
    <row r="4191" spans="20:20" x14ac:dyDescent="0.2">
      <c r="T4191" s="229"/>
    </row>
    <row r="4192" spans="20:20" x14ac:dyDescent="0.2">
      <c r="T4192" s="229"/>
    </row>
    <row r="4193" spans="20:20" x14ac:dyDescent="0.2">
      <c r="T4193" s="229"/>
    </row>
    <row r="4194" spans="20:20" x14ac:dyDescent="0.2">
      <c r="T4194" s="229"/>
    </row>
    <row r="4195" spans="20:20" x14ac:dyDescent="0.2">
      <c r="T4195" s="229"/>
    </row>
    <row r="4196" spans="20:20" x14ac:dyDescent="0.2">
      <c r="T4196" s="229"/>
    </row>
    <row r="4197" spans="20:20" x14ac:dyDescent="0.2">
      <c r="T4197" s="229"/>
    </row>
    <row r="4198" spans="20:20" x14ac:dyDescent="0.2">
      <c r="T4198" s="229"/>
    </row>
    <row r="4199" spans="20:20" x14ac:dyDescent="0.2">
      <c r="T4199" s="229"/>
    </row>
    <row r="4200" spans="20:20" x14ac:dyDescent="0.2">
      <c r="T4200" s="229"/>
    </row>
    <row r="4201" spans="20:20" x14ac:dyDescent="0.2">
      <c r="T4201" s="229"/>
    </row>
    <row r="4202" spans="20:20" x14ac:dyDescent="0.2">
      <c r="T4202" s="229"/>
    </row>
    <row r="4203" spans="20:20" x14ac:dyDescent="0.2">
      <c r="T4203" s="229"/>
    </row>
    <row r="4204" spans="20:20" x14ac:dyDescent="0.2">
      <c r="T4204" s="229"/>
    </row>
    <row r="4205" spans="20:20" x14ac:dyDescent="0.2">
      <c r="T4205" s="229"/>
    </row>
    <row r="4206" spans="20:20" x14ac:dyDescent="0.2">
      <c r="T4206" s="229"/>
    </row>
    <row r="4207" spans="20:20" x14ac:dyDescent="0.2">
      <c r="T4207" s="229"/>
    </row>
    <row r="4208" spans="20:20" x14ac:dyDescent="0.2">
      <c r="T4208" s="229"/>
    </row>
    <row r="4209" spans="20:20" x14ac:dyDescent="0.2">
      <c r="T4209" s="229"/>
    </row>
    <row r="4210" spans="20:20" x14ac:dyDescent="0.2">
      <c r="T4210" s="229"/>
    </row>
    <row r="4211" spans="20:20" x14ac:dyDescent="0.2">
      <c r="T4211" s="229"/>
    </row>
    <row r="4212" spans="20:20" x14ac:dyDescent="0.2">
      <c r="T4212" s="229"/>
    </row>
    <row r="4213" spans="20:20" x14ac:dyDescent="0.2">
      <c r="T4213" s="229"/>
    </row>
    <row r="4214" spans="20:20" x14ac:dyDescent="0.2">
      <c r="T4214" s="229"/>
    </row>
    <row r="4215" spans="20:20" x14ac:dyDescent="0.2">
      <c r="T4215" s="229"/>
    </row>
    <row r="4216" spans="20:20" x14ac:dyDescent="0.2">
      <c r="T4216" s="229"/>
    </row>
    <row r="4217" spans="20:20" x14ac:dyDescent="0.2">
      <c r="T4217" s="229"/>
    </row>
    <row r="4218" spans="20:20" x14ac:dyDescent="0.2">
      <c r="T4218" s="229"/>
    </row>
    <row r="4219" spans="20:20" x14ac:dyDescent="0.2">
      <c r="T4219" s="229"/>
    </row>
    <row r="4220" spans="20:20" x14ac:dyDescent="0.2">
      <c r="T4220" s="229"/>
    </row>
    <row r="4221" spans="20:20" x14ac:dyDescent="0.2">
      <c r="T4221" s="229"/>
    </row>
    <row r="4222" spans="20:20" x14ac:dyDescent="0.2">
      <c r="T4222" s="229"/>
    </row>
    <row r="4223" spans="20:20" x14ac:dyDescent="0.2">
      <c r="T4223" s="229"/>
    </row>
    <row r="4224" spans="20:20" x14ac:dyDescent="0.2">
      <c r="T4224" s="229"/>
    </row>
    <row r="4225" spans="20:20" x14ac:dyDescent="0.2">
      <c r="T4225" s="229"/>
    </row>
    <row r="4226" spans="20:20" x14ac:dyDescent="0.2">
      <c r="T4226" s="229"/>
    </row>
    <row r="4227" spans="20:20" x14ac:dyDescent="0.2">
      <c r="T4227" s="229"/>
    </row>
    <row r="4228" spans="20:20" x14ac:dyDescent="0.2">
      <c r="T4228" s="229"/>
    </row>
    <row r="4229" spans="20:20" x14ac:dyDescent="0.2">
      <c r="T4229" s="229"/>
    </row>
    <row r="4230" spans="20:20" x14ac:dyDescent="0.2">
      <c r="T4230" s="229"/>
    </row>
    <row r="4231" spans="20:20" x14ac:dyDescent="0.2">
      <c r="T4231" s="229"/>
    </row>
    <row r="4232" spans="20:20" x14ac:dyDescent="0.2">
      <c r="T4232" s="229"/>
    </row>
    <row r="4233" spans="20:20" x14ac:dyDescent="0.2">
      <c r="T4233" s="229"/>
    </row>
    <row r="4234" spans="20:20" x14ac:dyDescent="0.2">
      <c r="T4234" s="229"/>
    </row>
    <row r="4235" spans="20:20" x14ac:dyDescent="0.2">
      <c r="T4235" s="229"/>
    </row>
    <row r="4236" spans="20:20" x14ac:dyDescent="0.2">
      <c r="T4236" s="229"/>
    </row>
    <row r="4237" spans="20:20" x14ac:dyDescent="0.2">
      <c r="T4237" s="229"/>
    </row>
    <row r="4238" spans="20:20" x14ac:dyDescent="0.2">
      <c r="T4238" s="229"/>
    </row>
    <row r="4239" spans="20:20" x14ac:dyDescent="0.2">
      <c r="T4239" s="229"/>
    </row>
    <row r="4240" spans="20:20" x14ac:dyDescent="0.2">
      <c r="T4240" s="229"/>
    </row>
    <row r="4241" spans="20:20" x14ac:dyDescent="0.2">
      <c r="T4241" s="229"/>
    </row>
    <row r="4242" spans="20:20" x14ac:dyDescent="0.2">
      <c r="T4242" s="229"/>
    </row>
    <row r="4243" spans="20:20" x14ac:dyDescent="0.2">
      <c r="T4243" s="229"/>
    </row>
    <row r="4244" spans="20:20" x14ac:dyDescent="0.2">
      <c r="T4244" s="229"/>
    </row>
    <row r="4245" spans="20:20" x14ac:dyDescent="0.2">
      <c r="T4245" s="229"/>
    </row>
    <row r="4246" spans="20:20" x14ac:dyDescent="0.2">
      <c r="T4246" s="229"/>
    </row>
    <row r="4247" spans="20:20" x14ac:dyDescent="0.2">
      <c r="T4247" s="229"/>
    </row>
    <row r="4248" spans="20:20" x14ac:dyDescent="0.2">
      <c r="T4248" s="229"/>
    </row>
    <row r="4249" spans="20:20" x14ac:dyDescent="0.2">
      <c r="T4249" s="229"/>
    </row>
    <row r="4250" spans="20:20" x14ac:dyDescent="0.2">
      <c r="T4250" s="229"/>
    </row>
    <row r="4251" spans="20:20" x14ac:dyDescent="0.2">
      <c r="T4251" s="229"/>
    </row>
    <row r="4252" spans="20:20" x14ac:dyDescent="0.2">
      <c r="T4252" s="229"/>
    </row>
    <row r="4253" spans="20:20" x14ac:dyDescent="0.2">
      <c r="T4253" s="229"/>
    </row>
    <row r="4254" spans="20:20" x14ac:dyDescent="0.2">
      <c r="T4254" s="229"/>
    </row>
    <row r="4255" spans="20:20" x14ac:dyDescent="0.2">
      <c r="T4255" s="229"/>
    </row>
    <row r="4256" spans="20:20" x14ac:dyDescent="0.2">
      <c r="T4256" s="229"/>
    </row>
    <row r="4257" spans="20:20" x14ac:dyDescent="0.2">
      <c r="T4257" s="229"/>
    </row>
    <row r="4258" spans="20:20" x14ac:dyDescent="0.2">
      <c r="T4258" s="229"/>
    </row>
    <row r="4259" spans="20:20" x14ac:dyDescent="0.2">
      <c r="T4259" s="229"/>
    </row>
    <row r="4260" spans="20:20" x14ac:dyDescent="0.2">
      <c r="T4260" s="229"/>
    </row>
    <row r="4261" spans="20:20" x14ac:dyDescent="0.2">
      <c r="T4261" s="229"/>
    </row>
    <row r="4262" spans="20:20" x14ac:dyDescent="0.2">
      <c r="T4262" s="229"/>
    </row>
    <row r="4263" spans="20:20" x14ac:dyDescent="0.2">
      <c r="T4263" s="229"/>
    </row>
    <row r="4264" spans="20:20" x14ac:dyDescent="0.2">
      <c r="T4264" s="229"/>
    </row>
    <row r="4265" spans="20:20" x14ac:dyDescent="0.2">
      <c r="T4265" s="229"/>
    </row>
    <row r="4266" spans="20:20" x14ac:dyDescent="0.2">
      <c r="T4266" s="229"/>
    </row>
    <row r="4267" spans="20:20" x14ac:dyDescent="0.2">
      <c r="T4267" s="229"/>
    </row>
    <row r="4268" spans="20:20" x14ac:dyDescent="0.2">
      <c r="T4268" s="229"/>
    </row>
    <row r="4269" spans="20:20" x14ac:dyDescent="0.2">
      <c r="T4269" s="229"/>
    </row>
    <row r="4270" spans="20:20" x14ac:dyDescent="0.2">
      <c r="T4270" s="229"/>
    </row>
    <row r="4271" spans="20:20" x14ac:dyDescent="0.2">
      <c r="T4271" s="229"/>
    </row>
    <row r="4272" spans="20:20" x14ac:dyDescent="0.2">
      <c r="T4272" s="229"/>
    </row>
    <row r="4273" spans="20:20" x14ac:dyDescent="0.2">
      <c r="T4273" s="229"/>
    </row>
    <row r="4274" spans="20:20" x14ac:dyDescent="0.2">
      <c r="T4274" s="229"/>
    </row>
    <row r="4275" spans="20:20" x14ac:dyDescent="0.2">
      <c r="T4275" s="229"/>
    </row>
    <row r="4276" spans="20:20" x14ac:dyDescent="0.2">
      <c r="T4276" s="229"/>
    </row>
    <row r="4277" spans="20:20" x14ac:dyDescent="0.2">
      <c r="T4277" s="229"/>
    </row>
    <row r="4278" spans="20:20" x14ac:dyDescent="0.2">
      <c r="T4278" s="229"/>
    </row>
    <row r="4279" spans="20:20" x14ac:dyDescent="0.2">
      <c r="T4279" s="229"/>
    </row>
    <row r="4280" spans="20:20" x14ac:dyDescent="0.2">
      <c r="T4280" s="229"/>
    </row>
    <row r="4281" spans="20:20" x14ac:dyDescent="0.2">
      <c r="T4281" s="229"/>
    </row>
    <row r="4282" spans="20:20" x14ac:dyDescent="0.2">
      <c r="T4282" s="229"/>
    </row>
    <row r="4283" spans="20:20" x14ac:dyDescent="0.2">
      <c r="T4283" s="229"/>
    </row>
    <row r="4284" spans="20:20" x14ac:dyDescent="0.2">
      <c r="T4284" s="229"/>
    </row>
    <row r="4285" spans="20:20" x14ac:dyDescent="0.2">
      <c r="T4285" s="229"/>
    </row>
    <row r="4286" spans="20:20" x14ac:dyDescent="0.2">
      <c r="T4286" s="229"/>
    </row>
    <row r="4287" spans="20:20" x14ac:dyDescent="0.2">
      <c r="T4287" s="229"/>
    </row>
    <row r="4288" spans="20:20" x14ac:dyDescent="0.2">
      <c r="T4288" s="229"/>
    </row>
    <row r="4289" spans="20:20" x14ac:dyDescent="0.2">
      <c r="T4289" s="229"/>
    </row>
    <row r="4290" spans="20:20" x14ac:dyDescent="0.2">
      <c r="T4290" s="229"/>
    </row>
    <row r="4291" spans="20:20" x14ac:dyDescent="0.2">
      <c r="T4291" s="229"/>
    </row>
    <row r="4292" spans="20:20" x14ac:dyDescent="0.2">
      <c r="T4292" s="229"/>
    </row>
    <row r="4293" spans="20:20" x14ac:dyDescent="0.2">
      <c r="T4293" s="229"/>
    </row>
    <row r="4294" spans="20:20" x14ac:dyDescent="0.2">
      <c r="T4294" s="229"/>
    </row>
    <row r="4295" spans="20:20" x14ac:dyDescent="0.2">
      <c r="T4295" s="229"/>
    </row>
    <row r="4296" spans="20:20" x14ac:dyDescent="0.2">
      <c r="T4296" s="229"/>
    </row>
    <row r="4297" spans="20:20" x14ac:dyDescent="0.2">
      <c r="T4297" s="229"/>
    </row>
    <row r="4298" spans="20:20" x14ac:dyDescent="0.2">
      <c r="T4298" s="229"/>
    </row>
    <row r="4299" spans="20:20" x14ac:dyDescent="0.2">
      <c r="T4299" s="229"/>
    </row>
    <row r="4300" spans="20:20" x14ac:dyDescent="0.2">
      <c r="T4300" s="229"/>
    </row>
    <row r="4301" spans="20:20" x14ac:dyDescent="0.2">
      <c r="T4301" s="229"/>
    </row>
    <row r="4302" spans="20:20" x14ac:dyDescent="0.2">
      <c r="T4302" s="229"/>
    </row>
    <row r="4303" spans="20:20" x14ac:dyDescent="0.2">
      <c r="T4303" s="229"/>
    </row>
    <row r="4304" spans="20:20" x14ac:dyDescent="0.2">
      <c r="T4304" s="229"/>
    </row>
    <row r="4305" spans="20:20" x14ac:dyDescent="0.2">
      <c r="T4305" s="229"/>
    </row>
    <row r="4306" spans="20:20" x14ac:dyDescent="0.2">
      <c r="T4306" s="229"/>
    </row>
    <row r="4307" spans="20:20" x14ac:dyDescent="0.2">
      <c r="T4307" s="229"/>
    </row>
    <row r="4308" spans="20:20" x14ac:dyDescent="0.2">
      <c r="T4308" s="229"/>
    </row>
    <row r="4309" spans="20:20" x14ac:dyDescent="0.2">
      <c r="T4309" s="229"/>
    </row>
    <row r="4310" spans="20:20" x14ac:dyDescent="0.2">
      <c r="T4310" s="229"/>
    </row>
    <row r="4311" spans="20:20" x14ac:dyDescent="0.2">
      <c r="T4311" s="229"/>
    </row>
    <row r="4312" spans="20:20" x14ac:dyDescent="0.2">
      <c r="T4312" s="229"/>
    </row>
    <row r="4313" spans="20:20" x14ac:dyDescent="0.2">
      <c r="T4313" s="229"/>
    </row>
    <row r="4314" spans="20:20" x14ac:dyDescent="0.2">
      <c r="T4314" s="229"/>
    </row>
    <row r="4315" spans="20:20" x14ac:dyDescent="0.2">
      <c r="T4315" s="229"/>
    </row>
    <row r="4316" spans="20:20" x14ac:dyDescent="0.2">
      <c r="T4316" s="229"/>
    </row>
    <row r="4317" spans="20:20" x14ac:dyDescent="0.2">
      <c r="T4317" s="229"/>
    </row>
    <row r="4318" spans="20:20" x14ac:dyDescent="0.2">
      <c r="T4318" s="229"/>
    </row>
    <row r="4319" spans="20:20" x14ac:dyDescent="0.2">
      <c r="T4319" s="229"/>
    </row>
    <row r="4320" spans="20:20" x14ac:dyDescent="0.2">
      <c r="T4320" s="229"/>
    </row>
    <row r="4321" spans="20:20" x14ac:dyDescent="0.2">
      <c r="T4321" s="229"/>
    </row>
    <row r="4322" spans="20:20" x14ac:dyDescent="0.2">
      <c r="T4322" s="229"/>
    </row>
    <row r="4323" spans="20:20" x14ac:dyDescent="0.2">
      <c r="T4323" s="229"/>
    </row>
    <row r="4324" spans="20:20" x14ac:dyDescent="0.2">
      <c r="T4324" s="229"/>
    </row>
    <row r="4325" spans="20:20" x14ac:dyDescent="0.2">
      <c r="T4325" s="229"/>
    </row>
    <row r="4326" spans="20:20" x14ac:dyDescent="0.2">
      <c r="T4326" s="229"/>
    </row>
    <row r="4327" spans="20:20" x14ac:dyDescent="0.2">
      <c r="T4327" s="229"/>
    </row>
    <row r="4328" spans="20:20" x14ac:dyDescent="0.2">
      <c r="T4328" s="229"/>
    </row>
    <row r="4329" spans="20:20" x14ac:dyDescent="0.2">
      <c r="T4329" s="229"/>
    </row>
    <row r="4330" spans="20:20" x14ac:dyDescent="0.2">
      <c r="T4330" s="229"/>
    </row>
    <row r="4331" spans="20:20" x14ac:dyDescent="0.2">
      <c r="T4331" s="229"/>
    </row>
    <row r="4332" spans="20:20" x14ac:dyDescent="0.2">
      <c r="T4332" s="229"/>
    </row>
    <row r="4333" spans="20:20" x14ac:dyDescent="0.2">
      <c r="T4333" s="229"/>
    </row>
    <row r="4334" spans="20:20" x14ac:dyDescent="0.2">
      <c r="T4334" s="229"/>
    </row>
    <row r="4335" spans="20:20" x14ac:dyDescent="0.2">
      <c r="T4335" s="229"/>
    </row>
    <row r="4336" spans="20:20" x14ac:dyDescent="0.2">
      <c r="T4336" s="229"/>
    </row>
    <row r="4337" spans="20:20" x14ac:dyDescent="0.2">
      <c r="T4337" s="229"/>
    </row>
    <row r="4338" spans="20:20" x14ac:dyDescent="0.2">
      <c r="T4338" s="229"/>
    </row>
    <row r="4339" spans="20:20" x14ac:dyDescent="0.2">
      <c r="T4339" s="229"/>
    </row>
    <row r="4340" spans="20:20" x14ac:dyDescent="0.2">
      <c r="T4340" s="229"/>
    </row>
    <row r="4341" spans="20:20" x14ac:dyDescent="0.2">
      <c r="T4341" s="229"/>
    </row>
    <row r="4342" spans="20:20" x14ac:dyDescent="0.2">
      <c r="T4342" s="229"/>
    </row>
    <row r="4343" spans="20:20" x14ac:dyDescent="0.2">
      <c r="T4343" s="229"/>
    </row>
    <row r="4344" spans="20:20" x14ac:dyDescent="0.2">
      <c r="T4344" s="229"/>
    </row>
    <row r="4345" spans="20:20" x14ac:dyDescent="0.2">
      <c r="T4345" s="229"/>
    </row>
    <row r="4346" spans="20:20" x14ac:dyDescent="0.2">
      <c r="T4346" s="229"/>
    </row>
    <row r="4347" spans="20:20" x14ac:dyDescent="0.2">
      <c r="T4347" s="229"/>
    </row>
    <row r="4348" spans="20:20" x14ac:dyDescent="0.2">
      <c r="T4348" s="229"/>
    </row>
    <row r="4349" spans="20:20" x14ac:dyDescent="0.2">
      <c r="T4349" s="229"/>
    </row>
    <row r="4350" spans="20:20" x14ac:dyDescent="0.2">
      <c r="T4350" s="229"/>
    </row>
    <row r="4351" spans="20:20" x14ac:dyDescent="0.2">
      <c r="T4351" s="229"/>
    </row>
    <row r="4352" spans="20:20" x14ac:dyDescent="0.2">
      <c r="T4352" s="229"/>
    </row>
    <row r="4353" spans="20:20" x14ac:dyDescent="0.2">
      <c r="T4353" s="229"/>
    </row>
    <row r="4354" spans="20:20" x14ac:dyDescent="0.2">
      <c r="T4354" s="229"/>
    </row>
    <row r="4355" spans="20:20" x14ac:dyDescent="0.2">
      <c r="T4355" s="229"/>
    </row>
    <row r="4356" spans="20:20" x14ac:dyDescent="0.2">
      <c r="T4356" s="229"/>
    </row>
    <row r="4357" spans="20:20" x14ac:dyDescent="0.2">
      <c r="T4357" s="229"/>
    </row>
    <row r="4358" spans="20:20" x14ac:dyDescent="0.2">
      <c r="T4358" s="229"/>
    </row>
    <row r="4359" spans="20:20" x14ac:dyDescent="0.2">
      <c r="T4359" s="229"/>
    </row>
    <row r="4360" spans="20:20" x14ac:dyDescent="0.2">
      <c r="T4360" s="229"/>
    </row>
    <row r="4361" spans="20:20" x14ac:dyDescent="0.2">
      <c r="T4361" s="229"/>
    </row>
    <row r="4362" spans="20:20" x14ac:dyDescent="0.2">
      <c r="T4362" s="229"/>
    </row>
    <row r="4363" spans="20:20" x14ac:dyDescent="0.2">
      <c r="T4363" s="229"/>
    </row>
    <row r="4364" spans="20:20" x14ac:dyDescent="0.2">
      <c r="T4364" s="229"/>
    </row>
    <row r="4365" spans="20:20" x14ac:dyDescent="0.2">
      <c r="T4365" s="229"/>
    </row>
    <row r="4366" spans="20:20" x14ac:dyDescent="0.2">
      <c r="T4366" s="229"/>
    </row>
    <row r="4367" spans="20:20" x14ac:dyDescent="0.2">
      <c r="T4367" s="229"/>
    </row>
    <row r="4368" spans="20:20" x14ac:dyDescent="0.2">
      <c r="T4368" s="229"/>
    </row>
    <row r="4369" spans="20:20" x14ac:dyDescent="0.2">
      <c r="T4369" s="229"/>
    </row>
    <row r="4370" spans="20:20" x14ac:dyDescent="0.2">
      <c r="T4370" s="229"/>
    </row>
    <row r="4371" spans="20:20" x14ac:dyDescent="0.2">
      <c r="T4371" s="229"/>
    </row>
    <row r="4372" spans="20:20" x14ac:dyDescent="0.2">
      <c r="T4372" s="229"/>
    </row>
    <row r="4373" spans="20:20" x14ac:dyDescent="0.2">
      <c r="T4373" s="229"/>
    </row>
    <row r="4374" spans="20:20" x14ac:dyDescent="0.2">
      <c r="T4374" s="229"/>
    </row>
    <row r="4375" spans="20:20" x14ac:dyDescent="0.2">
      <c r="T4375" s="229"/>
    </row>
    <row r="4376" spans="20:20" x14ac:dyDescent="0.2">
      <c r="T4376" s="229"/>
    </row>
    <row r="4377" spans="20:20" x14ac:dyDescent="0.2">
      <c r="T4377" s="229"/>
    </row>
    <row r="4378" spans="20:20" x14ac:dyDescent="0.2">
      <c r="T4378" s="229"/>
    </row>
    <row r="4379" spans="20:20" x14ac:dyDescent="0.2">
      <c r="T4379" s="229"/>
    </row>
    <row r="4380" spans="20:20" x14ac:dyDescent="0.2">
      <c r="T4380" s="229"/>
    </row>
    <row r="4381" spans="20:20" x14ac:dyDescent="0.2">
      <c r="T4381" s="229"/>
    </row>
    <row r="4382" spans="20:20" x14ac:dyDescent="0.2">
      <c r="T4382" s="229"/>
    </row>
    <row r="4383" spans="20:20" x14ac:dyDescent="0.2">
      <c r="T4383" s="229"/>
    </row>
    <row r="4384" spans="20:20" x14ac:dyDescent="0.2">
      <c r="T4384" s="229"/>
    </row>
    <row r="4385" spans="20:20" x14ac:dyDescent="0.2">
      <c r="T4385" s="229"/>
    </row>
    <row r="4386" spans="20:20" x14ac:dyDescent="0.2">
      <c r="T4386" s="229"/>
    </row>
    <row r="4387" spans="20:20" x14ac:dyDescent="0.2">
      <c r="T4387" s="229"/>
    </row>
    <row r="4388" spans="20:20" x14ac:dyDescent="0.2">
      <c r="T4388" s="229"/>
    </row>
    <row r="4389" spans="20:20" x14ac:dyDescent="0.2">
      <c r="T4389" s="229"/>
    </row>
    <row r="4390" spans="20:20" x14ac:dyDescent="0.2">
      <c r="T4390" s="229"/>
    </row>
    <row r="4391" spans="20:20" x14ac:dyDescent="0.2">
      <c r="T4391" s="229"/>
    </row>
    <row r="4392" spans="20:20" x14ac:dyDescent="0.2">
      <c r="T4392" s="229"/>
    </row>
    <row r="4393" spans="20:20" x14ac:dyDescent="0.2">
      <c r="T4393" s="229"/>
    </row>
    <row r="4394" spans="20:20" x14ac:dyDescent="0.2">
      <c r="T4394" s="229"/>
    </row>
    <row r="4395" spans="20:20" x14ac:dyDescent="0.2">
      <c r="T4395" s="229"/>
    </row>
    <row r="4397" spans="20:20" x14ac:dyDescent="0.2">
      <c r="T4397" s="229"/>
    </row>
    <row r="4398" spans="20:20" x14ac:dyDescent="0.2">
      <c r="T4398" s="229"/>
    </row>
    <row r="4399" spans="20:20" x14ac:dyDescent="0.2">
      <c r="T4399" s="229"/>
    </row>
    <row r="4400" spans="20:20" x14ac:dyDescent="0.2">
      <c r="T4400" s="229"/>
    </row>
    <row r="4401" spans="20:20" x14ac:dyDescent="0.2">
      <c r="T4401" s="229"/>
    </row>
    <row r="4402" spans="20:20" x14ac:dyDescent="0.2">
      <c r="T4402" s="229"/>
    </row>
    <row r="4403" spans="20:20" x14ac:dyDescent="0.2">
      <c r="T4403" s="229"/>
    </row>
    <row r="4404" spans="20:20" x14ac:dyDescent="0.2">
      <c r="T4404" s="229"/>
    </row>
    <row r="4405" spans="20:20" x14ac:dyDescent="0.2">
      <c r="T4405" s="229"/>
    </row>
    <row r="4406" spans="20:20" x14ac:dyDescent="0.2">
      <c r="T4406" s="229"/>
    </row>
    <row r="4407" spans="20:20" x14ac:dyDescent="0.2">
      <c r="T4407" s="229"/>
    </row>
    <row r="4408" spans="20:20" x14ac:dyDescent="0.2">
      <c r="T4408" s="229"/>
    </row>
    <row r="4409" spans="20:20" x14ac:dyDescent="0.2">
      <c r="T4409" s="229"/>
    </row>
    <row r="4410" spans="20:20" x14ac:dyDescent="0.2">
      <c r="T4410" s="229"/>
    </row>
    <row r="4411" spans="20:20" x14ac:dyDescent="0.2">
      <c r="T4411" s="229"/>
    </row>
    <row r="4412" spans="20:20" x14ac:dyDescent="0.2">
      <c r="T4412" s="229"/>
    </row>
    <row r="4413" spans="20:20" x14ac:dyDescent="0.2">
      <c r="T4413" s="229"/>
    </row>
    <row r="4414" spans="20:20" x14ac:dyDescent="0.2">
      <c r="T4414" s="229"/>
    </row>
    <row r="4415" spans="20:20" x14ac:dyDescent="0.2">
      <c r="T4415" s="229"/>
    </row>
    <row r="4416" spans="20:20" x14ac:dyDescent="0.2">
      <c r="T4416" s="229"/>
    </row>
    <row r="4417" spans="20:20" x14ac:dyDescent="0.2">
      <c r="T4417" s="229"/>
    </row>
    <row r="4418" spans="20:20" x14ac:dyDescent="0.2">
      <c r="T4418" s="229"/>
    </row>
    <row r="4419" spans="20:20" x14ac:dyDescent="0.2">
      <c r="T4419" s="229"/>
    </row>
    <row r="4420" spans="20:20" x14ac:dyDescent="0.2">
      <c r="T4420" s="229"/>
    </row>
    <row r="4421" spans="20:20" x14ac:dyDescent="0.2">
      <c r="T4421" s="229"/>
    </row>
    <row r="4422" spans="20:20" x14ac:dyDescent="0.2">
      <c r="T4422" s="229"/>
    </row>
    <row r="4423" spans="20:20" x14ac:dyDescent="0.2">
      <c r="T4423" s="229"/>
    </row>
    <row r="4424" spans="20:20" x14ac:dyDescent="0.2">
      <c r="T4424" s="229"/>
    </row>
    <row r="4425" spans="20:20" x14ac:dyDescent="0.2">
      <c r="T4425" s="229"/>
    </row>
    <row r="4426" spans="20:20" x14ac:dyDescent="0.2">
      <c r="T4426" s="229"/>
    </row>
    <row r="4427" spans="20:20" x14ac:dyDescent="0.2">
      <c r="T4427" s="229"/>
    </row>
    <row r="4428" spans="20:20" x14ac:dyDescent="0.2">
      <c r="T4428" s="229"/>
    </row>
    <row r="4429" spans="20:20" x14ac:dyDescent="0.2">
      <c r="T4429" s="229"/>
    </row>
    <row r="4430" spans="20:20" x14ac:dyDescent="0.2">
      <c r="T4430" s="229"/>
    </row>
    <row r="4431" spans="20:20" x14ac:dyDescent="0.2">
      <c r="T4431" s="229"/>
    </row>
    <row r="4432" spans="20:20" x14ac:dyDescent="0.2">
      <c r="T4432" s="229"/>
    </row>
    <row r="4433" spans="20:20" x14ac:dyDescent="0.2">
      <c r="T4433" s="229"/>
    </row>
    <row r="4434" spans="20:20" x14ac:dyDescent="0.2">
      <c r="T4434" s="229"/>
    </row>
    <row r="4435" spans="20:20" x14ac:dyDescent="0.2">
      <c r="T4435" s="229"/>
    </row>
    <row r="4436" spans="20:20" x14ac:dyDescent="0.2">
      <c r="T4436" s="229"/>
    </row>
    <row r="4437" spans="20:20" x14ac:dyDescent="0.2">
      <c r="T4437" s="229"/>
    </row>
    <row r="4438" spans="20:20" x14ac:dyDescent="0.2">
      <c r="T4438" s="229"/>
    </row>
    <row r="4439" spans="20:20" x14ac:dyDescent="0.2">
      <c r="T4439" s="229"/>
    </row>
    <row r="4440" spans="20:20" x14ac:dyDescent="0.2">
      <c r="T4440" s="229"/>
    </row>
    <row r="4441" spans="20:20" x14ac:dyDescent="0.2">
      <c r="T4441" s="229"/>
    </row>
    <row r="4442" spans="20:20" x14ac:dyDescent="0.2">
      <c r="T4442" s="229"/>
    </row>
    <row r="4443" spans="20:20" x14ac:dyDescent="0.2">
      <c r="T4443" s="229"/>
    </row>
    <row r="4444" spans="20:20" x14ac:dyDescent="0.2">
      <c r="T4444" s="229"/>
    </row>
    <row r="4445" spans="20:20" x14ac:dyDescent="0.2">
      <c r="T4445" s="229"/>
    </row>
    <row r="4446" spans="20:20" x14ac:dyDescent="0.2">
      <c r="T4446" s="229"/>
    </row>
    <row r="4447" spans="20:20" x14ac:dyDescent="0.2">
      <c r="T4447" s="229"/>
    </row>
    <row r="4448" spans="20:20" x14ac:dyDescent="0.2">
      <c r="T4448" s="229"/>
    </row>
    <row r="4449" spans="20:20" x14ac:dyDescent="0.2">
      <c r="T4449" s="229"/>
    </row>
    <row r="4450" spans="20:20" x14ac:dyDescent="0.2">
      <c r="T4450" s="229"/>
    </row>
    <row r="4451" spans="20:20" x14ac:dyDescent="0.2">
      <c r="T4451" s="229"/>
    </row>
    <row r="4452" spans="20:20" x14ac:dyDescent="0.2">
      <c r="T4452" s="229"/>
    </row>
    <row r="4453" spans="20:20" x14ac:dyDescent="0.2">
      <c r="T4453" s="229"/>
    </row>
    <row r="4454" spans="20:20" x14ac:dyDescent="0.2">
      <c r="T4454" s="229"/>
    </row>
    <row r="4455" spans="20:20" x14ac:dyDescent="0.2">
      <c r="T4455" s="229"/>
    </row>
    <row r="4456" spans="20:20" x14ac:dyDescent="0.2">
      <c r="T4456" s="229"/>
    </row>
    <row r="4457" spans="20:20" x14ac:dyDescent="0.2">
      <c r="T4457" s="229"/>
    </row>
    <row r="4458" spans="20:20" x14ac:dyDescent="0.2">
      <c r="T4458" s="229"/>
    </row>
    <row r="4459" spans="20:20" x14ac:dyDescent="0.2">
      <c r="T4459" s="229"/>
    </row>
    <row r="4460" spans="20:20" x14ac:dyDescent="0.2">
      <c r="T4460" s="229"/>
    </row>
    <row r="4461" spans="20:20" x14ac:dyDescent="0.2">
      <c r="T4461" s="229"/>
    </row>
    <row r="4462" spans="20:20" x14ac:dyDescent="0.2">
      <c r="T4462" s="229"/>
    </row>
    <row r="4463" spans="20:20" x14ac:dyDescent="0.2">
      <c r="T4463" s="229"/>
    </row>
    <row r="4464" spans="20:20" x14ac:dyDescent="0.2">
      <c r="T4464" s="229"/>
    </row>
    <row r="4465" spans="20:20" x14ac:dyDescent="0.2">
      <c r="T4465" s="229"/>
    </row>
    <row r="4466" spans="20:20" x14ac:dyDescent="0.2">
      <c r="T4466" s="229"/>
    </row>
    <row r="4467" spans="20:20" x14ac:dyDescent="0.2">
      <c r="T4467" s="229"/>
    </row>
    <row r="4468" spans="20:20" x14ac:dyDescent="0.2">
      <c r="T4468" s="229"/>
    </row>
    <row r="4469" spans="20:20" x14ac:dyDescent="0.2">
      <c r="T4469" s="229"/>
    </row>
    <row r="4470" spans="20:20" x14ac:dyDescent="0.2">
      <c r="T4470" s="229"/>
    </row>
    <row r="4471" spans="20:20" x14ac:dyDescent="0.2">
      <c r="T4471" s="229"/>
    </row>
    <row r="4472" spans="20:20" x14ac:dyDescent="0.2">
      <c r="T4472" s="229"/>
    </row>
    <row r="4473" spans="20:20" x14ac:dyDescent="0.2">
      <c r="T4473" s="229"/>
    </row>
    <row r="4474" spans="20:20" x14ac:dyDescent="0.2">
      <c r="T4474" s="229"/>
    </row>
    <row r="4475" spans="20:20" x14ac:dyDescent="0.2">
      <c r="T4475" s="229"/>
    </row>
    <row r="4476" spans="20:20" x14ac:dyDescent="0.2">
      <c r="T4476" s="229"/>
    </row>
    <row r="4477" spans="20:20" x14ac:dyDescent="0.2">
      <c r="T4477" s="229"/>
    </row>
    <row r="4478" spans="20:20" x14ac:dyDescent="0.2">
      <c r="T4478" s="229"/>
    </row>
    <row r="4479" spans="20:20" x14ac:dyDescent="0.2">
      <c r="T4479" s="229"/>
    </row>
    <row r="4480" spans="20:20" x14ac:dyDescent="0.2">
      <c r="T4480" s="229"/>
    </row>
    <row r="4481" spans="20:20" x14ac:dyDescent="0.2">
      <c r="T4481" s="229"/>
    </row>
    <row r="4482" spans="20:20" x14ac:dyDescent="0.2">
      <c r="T4482" s="229"/>
    </row>
    <row r="4483" spans="20:20" x14ac:dyDescent="0.2">
      <c r="T4483" s="229"/>
    </row>
    <row r="4484" spans="20:20" x14ac:dyDescent="0.2">
      <c r="T4484" s="229"/>
    </row>
    <row r="4485" spans="20:20" x14ac:dyDescent="0.2">
      <c r="T4485" s="229"/>
    </row>
    <row r="4486" spans="20:20" x14ac:dyDescent="0.2">
      <c r="T4486" s="229"/>
    </row>
    <row r="4487" spans="20:20" x14ac:dyDescent="0.2">
      <c r="T4487" s="229"/>
    </row>
    <row r="4488" spans="20:20" x14ac:dyDescent="0.2">
      <c r="T4488" s="229"/>
    </row>
    <row r="4489" spans="20:20" x14ac:dyDescent="0.2">
      <c r="T4489" s="229"/>
    </row>
    <row r="4490" spans="20:20" x14ac:dyDescent="0.2">
      <c r="T4490" s="229"/>
    </row>
    <row r="4491" spans="20:20" x14ac:dyDescent="0.2">
      <c r="T4491" s="229"/>
    </row>
    <row r="4492" spans="20:20" x14ac:dyDescent="0.2">
      <c r="T4492" s="229"/>
    </row>
    <row r="4493" spans="20:20" x14ac:dyDescent="0.2">
      <c r="T4493" s="229"/>
    </row>
    <row r="4494" spans="20:20" x14ac:dyDescent="0.2">
      <c r="T4494" s="229"/>
    </row>
    <row r="4495" spans="20:20" x14ac:dyDescent="0.2">
      <c r="T4495" s="229"/>
    </row>
    <row r="4496" spans="20:20" x14ac:dyDescent="0.2">
      <c r="T4496" s="229"/>
    </row>
    <row r="4497" spans="20:20" x14ac:dyDescent="0.2">
      <c r="T4497" s="229"/>
    </row>
    <row r="4498" spans="20:20" x14ac:dyDescent="0.2">
      <c r="T4498" s="229"/>
    </row>
    <row r="4499" spans="20:20" x14ac:dyDescent="0.2">
      <c r="T4499" s="229"/>
    </row>
    <row r="4500" spans="20:20" x14ac:dyDescent="0.2">
      <c r="T4500" s="229"/>
    </row>
    <row r="4501" spans="20:20" x14ac:dyDescent="0.2">
      <c r="T4501" s="229"/>
    </row>
    <row r="4502" spans="20:20" x14ac:dyDescent="0.2">
      <c r="T4502" s="229"/>
    </row>
    <row r="4503" spans="20:20" x14ac:dyDescent="0.2">
      <c r="T4503" s="229"/>
    </row>
    <row r="4504" spans="20:20" x14ac:dyDescent="0.2">
      <c r="T4504" s="229"/>
    </row>
    <row r="4505" spans="20:20" x14ac:dyDescent="0.2">
      <c r="T4505" s="229"/>
    </row>
    <row r="4506" spans="20:20" x14ac:dyDescent="0.2">
      <c r="T4506" s="229"/>
    </row>
    <row r="4507" spans="20:20" x14ac:dyDescent="0.2">
      <c r="T4507" s="229"/>
    </row>
    <row r="4508" spans="20:20" x14ac:dyDescent="0.2">
      <c r="T4508" s="229"/>
    </row>
    <row r="4509" spans="20:20" x14ac:dyDescent="0.2">
      <c r="T4509" s="229"/>
    </row>
    <row r="4510" spans="20:20" x14ac:dyDescent="0.2">
      <c r="T4510" s="229"/>
    </row>
    <row r="4511" spans="20:20" x14ac:dyDescent="0.2">
      <c r="T4511" s="229"/>
    </row>
    <row r="4512" spans="20:20" x14ac:dyDescent="0.2">
      <c r="T4512" s="229"/>
    </row>
    <row r="4513" spans="20:20" x14ac:dyDescent="0.2">
      <c r="T4513" s="229"/>
    </row>
    <row r="4514" spans="20:20" x14ac:dyDescent="0.2">
      <c r="T4514" s="229"/>
    </row>
    <row r="4515" spans="20:20" x14ac:dyDescent="0.2">
      <c r="T4515" s="229"/>
    </row>
    <row r="4516" spans="20:20" x14ac:dyDescent="0.2">
      <c r="T4516" s="229"/>
    </row>
    <row r="4517" spans="20:20" x14ac:dyDescent="0.2">
      <c r="T4517" s="229"/>
    </row>
    <row r="4518" spans="20:20" x14ac:dyDescent="0.2">
      <c r="T4518" s="229"/>
    </row>
    <row r="4519" spans="20:20" x14ac:dyDescent="0.2">
      <c r="T4519" s="229"/>
    </row>
    <row r="4520" spans="20:20" x14ac:dyDescent="0.2">
      <c r="T4520" s="229"/>
    </row>
    <row r="4521" spans="20:20" x14ac:dyDescent="0.2">
      <c r="T4521" s="229"/>
    </row>
    <row r="4522" spans="20:20" x14ac:dyDescent="0.2">
      <c r="T4522" s="229"/>
    </row>
    <row r="4523" spans="20:20" x14ac:dyDescent="0.2">
      <c r="T4523" s="229"/>
    </row>
    <row r="4524" spans="20:20" x14ac:dyDescent="0.2">
      <c r="T4524" s="229"/>
    </row>
    <row r="4525" spans="20:20" x14ac:dyDescent="0.2">
      <c r="T4525" s="229"/>
    </row>
    <row r="4526" spans="20:20" x14ac:dyDescent="0.2">
      <c r="T4526" s="229"/>
    </row>
    <row r="4527" spans="20:20" x14ac:dyDescent="0.2">
      <c r="T4527" s="229"/>
    </row>
    <row r="4528" spans="20:20" x14ac:dyDescent="0.2">
      <c r="T4528" s="229"/>
    </row>
    <row r="4529" spans="20:20" x14ac:dyDescent="0.2">
      <c r="T4529" s="229"/>
    </row>
    <row r="4530" spans="20:20" x14ac:dyDescent="0.2">
      <c r="T4530" s="229"/>
    </row>
    <row r="4531" spans="20:20" x14ac:dyDescent="0.2">
      <c r="T4531" s="229"/>
    </row>
    <row r="4532" spans="20:20" x14ac:dyDescent="0.2">
      <c r="T4532" s="229"/>
    </row>
    <row r="4533" spans="20:20" x14ac:dyDescent="0.2">
      <c r="T4533" s="229"/>
    </row>
    <row r="4534" spans="20:20" x14ac:dyDescent="0.2">
      <c r="T4534" s="229"/>
    </row>
    <row r="4535" spans="20:20" x14ac:dyDescent="0.2">
      <c r="T4535" s="229"/>
    </row>
    <row r="4536" spans="20:20" x14ac:dyDescent="0.2">
      <c r="T4536" s="229"/>
    </row>
    <row r="4537" spans="20:20" x14ac:dyDescent="0.2">
      <c r="T4537" s="229"/>
    </row>
    <row r="4538" spans="20:20" x14ac:dyDescent="0.2">
      <c r="T4538" s="229"/>
    </row>
    <row r="4539" spans="20:20" x14ac:dyDescent="0.2">
      <c r="T4539" s="229"/>
    </row>
    <row r="4540" spans="20:20" x14ac:dyDescent="0.2">
      <c r="T4540" s="229"/>
    </row>
    <row r="4541" spans="20:20" x14ac:dyDescent="0.2">
      <c r="T4541" s="229"/>
    </row>
    <row r="4542" spans="20:20" x14ac:dyDescent="0.2">
      <c r="T4542" s="229"/>
    </row>
    <row r="4543" spans="20:20" x14ac:dyDescent="0.2">
      <c r="T4543" s="229"/>
    </row>
    <row r="4544" spans="20:20" x14ac:dyDescent="0.2">
      <c r="T4544" s="229"/>
    </row>
    <row r="4545" spans="20:20" x14ac:dyDescent="0.2">
      <c r="T4545" s="229"/>
    </row>
    <row r="4546" spans="20:20" x14ac:dyDescent="0.2">
      <c r="T4546" s="229"/>
    </row>
    <row r="4547" spans="20:20" x14ac:dyDescent="0.2">
      <c r="T4547" s="229"/>
    </row>
    <row r="4548" spans="20:20" x14ac:dyDescent="0.2">
      <c r="T4548" s="229"/>
    </row>
    <row r="4549" spans="20:20" x14ac:dyDescent="0.2">
      <c r="T4549" s="229"/>
    </row>
    <row r="4550" spans="20:20" x14ac:dyDescent="0.2">
      <c r="T4550" s="229"/>
    </row>
    <row r="4551" spans="20:20" x14ac:dyDescent="0.2">
      <c r="T4551" s="229"/>
    </row>
    <row r="4552" spans="20:20" x14ac:dyDescent="0.2">
      <c r="T4552" s="229"/>
    </row>
    <row r="4553" spans="20:20" x14ac:dyDescent="0.2">
      <c r="T4553" s="229"/>
    </row>
    <row r="4554" spans="20:20" x14ac:dyDescent="0.2">
      <c r="T4554" s="229"/>
    </row>
    <row r="4555" spans="20:20" x14ac:dyDescent="0.2">
      <c r="T4555" s="229"/>
    </row>
    <row r="4556" spans="20:20" x14ac:dyDescent="0.2">
      <c r="T4556" s="229"/>
    </row>
    <row r="4557" spans="20:20" x14ac:dyDescent="0.2">
      <c r="T4557" s="229"/>
    </row>
    <row r="4558" spans="20:20" x14ac:dyDescent="0.2">
      <c r="T4558" s="229"/>
    </row>
    <row r="4559" spans="20:20" x14ac:dyDescent="0.2">
      <c r="T4559" s="229"/>
    </row>
    <row r="4560" spans="20:20" x14ac:dyDescent="0.2">
      <c r="T4560" s="229"/>
    </row>
    <row r="4561" spans="20:20" x14ac:dyDescent="0.2">
      <c r="T4561" s="229"/>
    </row>
    <row r="4562" spans="20:20" x14ac:dyDescent="0.2">
      <c r="T4562" s="229"/>
    </row>
    <row r="4563" spans="20:20" x14ac:dyDescent="0.2">
      <c r="T4563" s="229"/>
    </row>
    <row r="4564" spans="20:20" x14ac:dyDescent="0.2">
      <c r="T4564" s="229"/>
    </row>
    <row r="4565" spans="20:20" x14ac:dyDescent="0.2">
      <c r="T4565" s="229"/>
    </row>
    <row r="4566" spans="20:20" x14ac:dyDescent="0.2">
      <c r="T4566" s="229"/>
    </row>
    <row r="4567" spans="20:20" x14ac:dyDescent="0.2">
      <c r="T4567" s="229"/>
    </row>
    <row r="4568" spans="20:20" x14ac:dyDescent="0.2">
      <c r="T4568" s="229"/>
    </row>
    <row r="4569" spans="20:20" x14ac:dyDescent="0.2">
      <c r="T4569" s="229"/>
    </row>
    <row r="4570" spans="20:20" x14ac:dyDescent="0.2">
      <c r="T4570" s="229"/>
    </row>
    <row r="4571" spans="20:20" x14ac:dyDescent="0.2">
      <c r="T4571" s="229"/>
    </row>
    <row r="4572" spans="20:20" x14ac:dyDescent="0.2">
      <c r="T4572" s="229"/>
    </row>
    <row r="4573" spans="20:20" x14ac:dyDescent="0.2">
      <c r="T4573" s="229"/>
    </row>
    <row r="4574" spans="20:20" x14ac:dyDescent="0.2">
      <c r="T4574" s="229"/>
    </row>
    <row r="4575" spans="20:20" x14ac:dyDescent="0.2">
      <c r="T4575" s="229"/>
    </row>
    <row r="4576" spans="20:20" x14ac:dyDescent="0.2">
      <c r="T4576" s="229"/>
    </row>
    <row r="4577" spans="20:20" x14ac:dyDescent="0.2">
      <c r="T4577" s="229"/>
    </row>
    <row r="4578" spans="20:20" x14ac:dyDescent="0.2">
      <c r="T4578" s="229"/>
    </row>
    <row r="4579" spans="20:20" x14ac:dyDescent="0.2">
      <c r="T4579" s="229"/>
    </row>
    <row r="4580" spans="20:20" x14ac:dyDescent="0.2">
      <c r="T4580" s="229"/>
    </row>
    <row r="4581" spans="20:20" x14ac:dyDescent="0.2">
      <c r="T4581" s="229"/>
    </row>
    <row r="4582" spans="20:20" x14ac:dyDescent="0.2">
      <c r="T4582" s="229"/>
    </row>
    <row r="4583" spans="20:20" x14ac:dyDescent="0.2">
      <c r="T4583" s="229"/>
    </row>
    <row r="4584" spans="20:20" x14ac:dyDescent="0.2">
      <c r="T4584" s="229"/>
    </row>
    <row r="4585" spans="20:20" x14ac:dyDescent="0.2">
      <c r="T4585" s="229"/>
    </row>
    <row r="4586" spans="20:20" x14ac:dyDescent="0.2">
      <c r="T4586" s="229"/>
    </row>
    <row r="4587" spans="20:20" x14ac:dyDescent="0.2">
      <c r="T4587" s="229"/>
    </row>
    <row r="4588" spans="20:20" x14ac:dyDescent="0.2">
      <c r="T4588" s="229"/>
    </row>
    <row r="4589" spans="20:20" x14ac:dyDescent="0.2">
      <c r="T4589" s="229"/>
    </row>
    <row r="4590" spans="20:20" x14ac:dyDescent="0.2">
      <c r="T4590" s="229"/>
    </row>
    <row r="4591" spans="20:20" x14ac:dyDescent="0.2">
      <c r="T4591" s="229"/>
    </row>
    <row r="4592" spans="20:20" x14ac:dyDescent="0.2">
      <c r="T4592" s="229"/>
    </row>
    <row r="4594" spans="20:20" x14ac:dyDescent="0.2">
      <c r="T4594" s="229"/>
    </row>
    <row r="4595" spans="20:20" x14ac:dyDescent="0.2">
      <c r="T4595" s="229"/>
    </row>
    <row r="4596" spans="20:20" x14ac:dyDescent="0.2">
      <c r="T4596" s="229"/>
    </row>
    <row r="4597" spans="20:20" x14ac:dyDescent="0.2">
      <c r="T4597" s="229"/>
    </row>
    <row r="4598" spans="20:20" x14ac:dyDescent="0.2">
      <c r="T4598" s="229"/>
    </row>
    <row r="4599" spans="20:20" x14ac:dyDescent="0.2">
      <c r="T4599" s="229"/>
    </row>
    <row r="4600" spans="20:20" x14ac:dyDescent="0.2">
      <c r="T4600" s="229"/>
    </row>
    <row r="4601" spans="20:20" x14ac:dyDescent="0.2">
      <c r="T4601" s="229"/>
    </row>
    <row r="4602" spans="20:20" x14ac:dyDescent="0.2">
      <c r="T4602" s="229"/>
    </row>
    <row r="4603" spans="20:20" x14ac:dyDescent="0.2">
      <c r="T4603" s="229"/>
    </row>
    <row r="4604" spans="20:20" x14ac:dyDescent="0.2">
      <c r="T4604" s="229"/>
    </row>
    <row r="4605" spans="20:20" x14ac:dyDescent="0.2">
      <c r="T4605" s="229"/>
    </row>
    <row r="4606" spans="20:20" x14ac:dyDescent="0.2">
      <c r="T4606" s="229"/>
    </row>
    <row r="4607" spans="20:20" x14ac:dyDescent="0.2">
      <c r="T4607" s="229"/>
    </row>
    <row r="4608" spans="20:20" x14ac:dyDescent="0.2">
      <c r="T4608" s="229"/>
    </row>
    <row r="4609" spans="20:20" x14ac:dyDescent="0.2">
      <c r="T4609" s="229"/>
    </row>
    <row r="4610" spans="20:20" x14ac:dyDescent="0.2">
      <c r="T4610" s="229"/>
    </row>
    <row r="4611" spans="20:20" x14ac:dyDescent="0.2">
      <c r="T4611" s="229"/>
    </row>
    <row r="4612" spans="20:20" x14ac:dyDescent="0.2">
      <c r="T4612" s="229"/>
    </row>
    <row r="4613" spans="20:20" x14ac:dyDescent="0.2">
      <c r="T4613" s="229"/>
    </row>
    <row r="4614" spans="20:20" x14ac:dyDescent="0.2">
      <c r="T4614" s="229"/>
    </row>
    <row r="4615" spans="20:20" x14ac:dyDescent="0.2">
      <c r="T4615" s="229"/>
    </row>
    <row r="4616" spans="20:20" x14ac:dyDescent="0.2">
      <c r="T4616" s="229"/>
    </row>
    <row r="4617" spans="20:20" x14ac:dyDescent="0.2">
      <c r="T4617" s="229"/>
    </row>
    <row r="4618" spans="20:20" x14ac:dyDescent="0.2">
      <c r="T4618" s="229"/>
    </row>
    <row r="4619" spans="20:20" x14ac:dyDescent="0.2">
      <c r="T4619" s="229"/>
    </row>
    <row r="4620" spans="20:20" x14ac:dyDescent="0.2">
      <c r="T4620" s="229"/>
    </row>
    <row r="4621" spans="20:20" x14ac:dyDescent="0.2">
      <c r="T4621" s="229"/>
    </row>
    <row r="4622" spans="20:20" x14ac:dyDescent="0.2">
      <c r="T4622" s="229"/>
    </row>
    <row r="4623" spans="20:20" x14ac:dyDescent="0.2">
      <c r="T4623" s="229"/>
    </row>
    <row r="4624" spans="20:20" x14ac:dyDescent="0.2">
      <c r="T4624" s="229"/>
    </row>
    <row r="4625" spans="20:20" x14ac:dyDescent="0.2">
      <c r="T4625" s="229"/>
    </row>
    <row r="4626" spans="20:20" x14ac:dyDescent="0.2">
      <c r="T4626" s="229"/>
    </row>
    <row r="4627" spans="20:20" x14ac:dyDescent="0.2">
      <c r="T4627" s="229"/>
    </row>
    <row r="4628" spans="20:20" x14ac:dyDescent="0.2">
      <c r="T4628" s="229"/>
    </row>
    <row r="4629" spans="20:20" x14ac:dyDescent="0.2">
      <c r="T4629" s="229"/>
    </row>
    <row r="4630" spans="20:20" x14ac:dyDescent="0.2">
      <c r="T4630" s="229"/>
    </row>
    <row r="4631" spans="20:20" x14ac:dyDescent="0.2">
      <c r="T4631" s="229"/>
    </row>
    <row r="4632" spans="20:20" x14ac:dyDescent="0.2">
      <c r="T4632" s="229"/>
    </row>
    <row r="4633" spans="20:20" x14ac:dyDescent="0.2">
      <c r="T4633" s="229"/>
    </row>
    <row r="4634" spans="20:20" x14ac:dyDescent="0.2">
      <c r="T4634" s="229"/>
    </row>
    <row r="4635" spans="20:20" x14ac:dyDescent="0.2">
      <c r="T4635" s="229"/>
    </row>
    <row r="4636" spans="20:20" x14ac:dyDescent="0.2">
      <c r="T4636" s="229"/>
    </row>
    <row r="4637" spans="20:20" x14ac:dyDescent="0.2">
      <c r="T4637" s="229"/>
    </row>
    <row r="4638" spans="20:20" x14ac:dyDescent="0.2">
      <c r="T4638" s="229"/>
    </row>
    <row r="4639" spans="20:20" x14ac:dyDescent="0.2">
      <c r="T4639" s="229"/>
    </row>
    <row r="4640" spans="20:20" x14ac:dyDescent="0.2">
      <c r="T4640" s="229"/>
    </row>
    <row r="4641" spans="20:20" x14ac:dyDescent="0.2">
      <c r="T4641" s="229"/>
    </row>
    <row r="4642" spans="20:20" x14ac:dyDescent="0.2">
      <c r="T4642" s="229"/>
    </row>
    <row r="4643" spans="20:20" x14ac:dyDescent="0.2">
      <c r="T4643" s="229"/>
    </row>
    <row r="4644" spans="20:20" x14ac:dyDescent="0.2">
      <c r="T4644" s="229"/>
    </row>
    <row r="4645" spans="20:20" x14ac:dyDescent="0.2">
      <c r="T4645" s="229"/>
    </row>
    <row r="4646" spans="20:20" x14ac:dyDescent="0.2">
      <c r="T4646" s="229"/>
    </row>
    <row r="4647" spans="20:20" x14ac:dyDescent="0.2">
      <c r="T4647" s="229"/>
    </row>
    <row r="4648" spans="20:20" x14ac:dyDescent="0.2">
      <c r="T4648" s="229"/>
    </row>
    <row r="4649" spans="20:20" x14ac:dyDescent="0.2">
      <c r="T4649" s="229"/>
    </row>
    <row r="4650" spans="20:20" x14ac:dyDescent="0.2">
      <c r="T4650" s="229"/>
    </row>
    <row r="4651" spans="20:20" x14ac:dyDescent="0.2">
      <c r="T4651" s="229"/>
    </row>
    <row r="4652" spans="20:20" x14ac:dyDescent="0.2">
      <c r="T4652" s="229"/>
    </row>
    <row r="4653" spans="20:20" x14ac:dyDescent="0.2">
      <c r="T4653" s="229"/>
    </row>
    <row r="4654" spans="20:20" x14ac:dyDescent="0.2">
      <c r="T4654" s="229"/>
    </row>
    <row r="4655" spans="20:20" x14ac:dyDescent="0.2">
      <c r="T4655" s="229"/>
    </row>
    <row r="4656" spans="20:20" x14ac:dyDescent="0.2">
      <c r="T4656" s="229"/>
    </row>
    <row r="4657" spans="20:20" x14ac:dyDescent="0.2">
      <c r="T4657" s="229"/>
    </row>
    <row r="4658" spans="20:20" x14ac:dyDescent="0.2">
      <c r="T4658" s="229"/>
    </row>
    <row r="4659" spans="20:20" x14ac:dyDescent="0.2">
      <c r="T4659" s="229"/>
    </row>
    <row r="4660" spans="20:20" x14ac:dyDescent="0.2">
      <c r="T4660" s="229"/>
    </row>
    <row r="4661" spans="20:20" x14ac:dyDescent="0.2">
      <c r="T4661" s="229"/>
    </row>
    <row r="4662" spans="20:20" x14ac:dyDescent="0.2">
      <c r="T4662" s="229"/>
    </row>
    <row r="4663" spans="20:20" x14ac:dyDescent="0.2">
      <c r="T4663" s="229"/>
    </row>
    <row r="4664" spans="20:20" x14ac:dyDescent="0.2">
      <c r="T4664" s="229"/>
    </row>
    <row r="4665" spans="20:20" x14ac:dyDescent="0.2">
      <c r="T4665" s="229"/>
    </row>
    <row r="4666" spans="20:20" x14ac:dyDescent="0.2">
      <c r="T4666" s="229"/>
    </row>
    <row r="4667" spans="20:20" x14ac:dyDescent="0.2">
      <c r="T4667" s="229"/>
    </row>
    <row r="4668" spans="20:20" x14ac:dyDescent="0.2">
      <c r="T4668" s="229"/>
    </row>
    <row r="4669" spans="20:20" x14ac:dyDescent="0.2">
      <c r="T4669" s="229"/>
    </row>
    <row r="4670" spans="20:20" x14ac:dyDescent="0.2">
      <c r="T4670" s="229"/>
    </row>
    <row r="4671" spans="20:20" x14ac:dyDescent="0.2">
      <c r="T4671" s="229"/>
    </row>
    <row r="4672" spans="20:20" x14ac:dyDescent="0.2">
      <c r="T4672" s="229"/>
    </row>
    <row r="4673" spans="20:20" x14ac:dyDescent="0.2">
      <c r="T4673" s="229"/>
    </row>
    <row r="4674" spans="20:20" x14ac:dyDescent="0.2">
      <c r="T4674" s="229"/>
    </row>
    <row r="4675" spans="20:20" x14ac:dyDescent="0.2">
      <c r="T4675" s="229"/>
    </row>
    <row r="4676" spans="20:20" x14ac:dyDescent="0.2">
      <c r="T4676" s="229"/>
    </row>
    <row r="4677" spans="20:20" x14ac:dyDescent="0.2">
      <c r="T4677" s="229"/>
    </row>
    <row r="4678" spans="20:20" x14ac:dyDescent="0.2">
      <c r="T4678" s="229"/>
    </row>
    <row r="4679" spans="20:20" x14ac:dyDescent="0.2">
      <c r="T4679" s="229"/>
    </row>
    <row r="4680" spans="20:20" x14ac:dyDescent="0.2">
      <c r="T4680" s="229"/>
    </row>
    <row r="4681" spans="20:20" x14ac:dyDescent="0.2">
      <c r="T4681" s="229"/>
    </row>
    <row r="4682" spans="20:20" x14ac:dyDescent="0.2">
      <c r="T4682" s="229"/>
    </row>
    <row r="4683" spans="20:20" x14ac:dyDescent="0.2">
      <c r="T4683" s="229"/>
    </row>
    <row r="4684" spans="20:20" x14ac:dyDescent="0.2">
      <c r="T4684" s="229"/>
    </row>
    <row r="4685" spans="20:20" x14ac:dyDescent="0.2">
      <c r="T4685" s="229"/>
    </row>
    <row r="4686" spans="20:20" x14ac:dyDescent="0.2">
      <c r="T4686" s="229"/>
    </row>
    <row r="4687" spans="20:20" x14ac:dyDescent="0.2">
      <c r="T4687" s="229"/>
    </row>
    <row r="4688" spans="20:20" x14ac:dyDescent="0.2">
      <c r="T4688" s="229"/>
    </row>
    <row r="4689" spans="15:20" x14ac:dyDescent="0.2">
      <c r="T4689" s="229"/>
    </row>
    <row r="4690" spans="15:20" x14ac:dyDescent="0.2">
      <c r="T4690" s="229"/>
    </row>
    <row r="4691" spans="15:20" x14ac:dyDescent="0.2">
      <c r="T4691" s="229"/>
    </row>
    <row r="4692" spans="15:20" x14ac:dyDescent="0.2">
      <c r="T4692" s="229"/>
    </row>
    <row r="4693" spans="15:20" x14ac:dyDescent="0.2">
      <c r="T4693" s="229"/>
    </row>
    <row r="4694" spans="15:20" x14ac:dyDescent="0.2">
      <c r="T4694" s="229"/>
    </row>
    <row r="4695" spans="15:20" x14ac:dyDescent="0.2">
      <c r="T4695" s="229"/>
    </row>
    <row r="4696" spans="15:20" x14ac:dyDescent="0.2">
      <c r="T4696" s="229"/>
    </row>
    <row r="4697" spans="15:20" x14ac:dyDescent="0.2">
      <c r="T4697" s="229"/>
    </row>
    <row r="4698" spans="15:20" x14ac:dyDescent="0.2">
      <c r="T4698" s="229"/>
    </row>
    <row r="4699" spans="15:20" x14ac:dyDescent="0.2">
      <c r="O4699" s="228"/>
      <c r="T4699" s="229"/>
    </row>
    <row r="4700" spans="15:20" x14ac:dyDescent="0.2">
      <c r="T4700" s="229"/>
    </row>
    <row r="4701" spans="15:20" x14ac:dyDescent="0.2">
      <c r="T4701" s="229"/>
    </row>
    <row r="4702" spans="15:20" x14ac:dyDescent="0.2">
      <c r="T4702" s="229"/>
    </row>
    <row r="4703" spans="15:20" x14ac:dyDescent="0.2">
      <c r="T4703" s="229"/>
    </row>
    <row r="4704" spans="15:20" x14ac:dyDescent="0.2">
      <c r="T4704" s="229"/>
    </row>
    <row r="4705" spans="20:20" x14ac:dyDescent="0.2">
      <c r="T4705" s="229"/>
    </row>
    <row r="4706" spans="20:20" x14ac:dyDescent="0.2">
      <c r="T4706" s="229"/>
    </row>
    <row r="4707" spans="20:20" x14ac:dyDescent="0.2">
      <c r="T4707" s="229"/>
    </row>
    <row r="4708" spans="20:20" x14ac:dyDescent="0.2">
      <c r="T4708" s="229"/>
    </row>
    <row r="4709" spans="20:20" x14ac:dyDescent="0.2">
      <c r="T4709" s="229"/>
    </row>
    <row r="4710" spans="20:20" x14ac:dyDescent="0.2">
      <c r="T4710" s="229"/>
    </row>
    <row r="4711" spans="20:20" x14ac:dyDescent="0.2">
      <c r="T4711" s="229"/>
    </row>
    <row r="4712" spans="20:20" x14ac:dyDescent="0.2">
      <c r="T4712" s="229"/>
    </row>
    <row r="4713" spans="20:20" x14ac:dyDescent="0.2">
      <c r="T4713" s="229"/>
    </row>
    <row r="4714" spans="20:20" x14ac:dyDescent="0.2">
      <c r="T4714" s="229"/>
    </row>
    <row r="4715" spans="20:20" x14ac:dyDescent="0.2">
      <c r="T4715" s="229"/>
    </row>
    <row r="4716" spans="20:20" x14ac:dyDescent="0.2">
      <c r="T4716" s="229"/>
    </row>
    <row r="4717" spans="20:20" x14ac:dyDescent="0.2">
      <c r="T4717" s="229"/>
    </row>
    <row r="4718" spans="20:20" x14ac:dyDescent="0.2">
      <c r="T4718" s="229"/>
    </row>
    <row r="4719" spans="20:20" x14ac:dyDescent="0.2">
      <c r="T4719" s="229"/>
    </row>
    <row r="4720" spans="20:20" x14ac:dyDescent="0.2">
      <c r="T4720" s="229"/>
    </row>
    <row r="4721" spans="20:20" x14ac:dyDescent="0.2">
      <c r="T4721" s="229"/>
    </row>
    <row r="4722" spans="20:20" x14ac:dyDescent="0.2">
      <c r="T4722" s="229"/>
    </row>
    <row r="4723" spans="20:20" x14ac:dyDescent="0.2">
      <c r="T4723" s="229"/>
    </row>
    <row r="4724" spans="20:20" x14ac:dyDescent="0.2">
      <c r="T4724" s="229"/>
    </row>
    <row r="4725" spans="20:20" x14ac:dyDescent="0.2">
      <c r="T4725" s="229"/>
    </row>
    <row r="4726" spans="20:20" x14ac:dyDescent="0.2">
      <c r="T4726" s="229"/>
    </row>
    <row r="4727" spans="20:20" x14ac:dyDescent="0.2">
      <c r="T4727" s="229"/>
    </row>
    <row r="4728" spans="20:20" x14ac:dyDescent="0.2">
      <c r="T4728" s="229"/>
    </row>
    <row r="4729" spans="20:20" x14ac:dyDescent="0.2">
      <c r="T4729" s="229"/>
    </row>
    <row r="4730" spans="20:20" x14ac:dyDescent="0.2">
      <c r="T4730" s="229"/>
    </row>
    <row r="4731" spans="20:20" x14ac:dyDescent="0.2">
      <c r="T4731" s="229"/>
    </row>
    <row r="4732" spans="20:20" x14ac:dyDescent="0.2">
      <c r="T4732" s="229"/>
    </row>
    <row r="4733" spans="20:20" x14ac:dyDescent="0.2">
      <c r="T4733" s="229"/>
    </row>
    <row r="4734" spans="20:20" x14ac:dyDescent="0.2">
      <c r="T4734" s="229"/>
    </row>
    <row r="4735" spans="20:20" x14ac:dyDescent="0.2">
      <c r="T4735" s="229"/>
    </row>
    <row r="4736" spans="20:20" x14ac:dyDescent="0.2">
      <c r="T4736" s="229"/>
    </row>
    <row r="4737" spans="20:20" x14ac:dyDescent="0.2">
      <c r="T4737" s="229"/>
    </row>
    <row r="4738" spans="20:20" x14ac:dyDescent="0.2">
      <c r="T4738" s="229"/>
    </row>
    <row r="4739" spans="20:20" x14ac:dyDescent="0.2">
      <c r="T4739" s="229"/>
    </row>
    <row r="4740" spans="20:20" x14ac:dyDescent="0.2">
      <c r="T4740" s="229"/>
    </row>
    <row r="4741" spans="20:20" x14ac:dyDescent="0.2">
      <c r="T4741" s="229"/>
    </row>
    <row r="4742" spans="20:20" x14ac:dyDescent="0.2">
      <c r="T4742" s="229"/>
    </row>
    <row r="4743" spans="20:20" x14ac:dyDescent="0.2">
      <c r="T4743" s="229"/>
    </row>
    <row r="4744" spans="20:20" x14ac:dyDescent="0.2">
      <c r="T4744" s="229"/>
    </row>
    <row r="4745" spans="20:20" x14ac:dyDescent="0.2">
      <c r="T4745" s="229"/>
    </row>
    <row r="4746" spans="20:20" x14ac:dyDescent="0.2">
      <c r="T4746" s="229"/>
    </row>
    <row r="4747" spans="20:20" x14ac:dyDescent="0.2">
      <c r="T4747" s="229"/>
    </row>
    <row r="4748" spans="20:20" x14ac:dyDescent="0.2">
      <c r="T4748" s="229"/>
    </row>
    <row r="4749" spans="20:20" x14ac:dyDescent="0.2">
      <c r="T4749" s="229"/>
    </row>
    <row r="4750" spans="20:20" x14ac:dyDescent="0.2">
      <c r="T4750" s="229"/>
    </row>
    <row r="4751" spans="20:20" x14ac:dyDescent="0.2">
      <c r="T4751" s="229"/>
    </row>
    <row r="4752" spans="20:20" x14ac:dyDescent="0.2">
      <c r="T4752" s="229"/>
    </row>
    <row r="4753" spans="20:20" x14ac:dyDescent="0.2">
      <c r="T4753" s="229"/>
    </row>
    <row r="4754" spans="20:20" x14ac:dyDescent="0.2">
      <c r="T4754" s="229"/>
    </row>
    <row r="4755" spans="20:20" x14ac:dyDescent="0.2">
      <c r="T4755" s="229"/>
    </row>
    <row r="4756" spans="20:20" x14ac:dyDescent="0.2">
      <c r="T4756" s="229"/>
    </row>
    <row r="4757" spans="20:20" x14ac:dyDescent="0.2">
      <c r="T4757" s="229"/>
    </row>
    <row r="4758" spans="20:20" x14ac:dyDescent="0.2">
      <c r="T4758" s="229"/>
    </row>
    <row r="4759" spans="20:20" x14ac:dyDescent="0.2">
      <c r="T4759" s="229"/>
    </row>
    <row r="4760" spans="20:20" x14ac:dyDescent="0.2">
      <c r="T4760" s="229"/>
    </row>
    <row r="4761" spans="20:20" x14ac:dyDescent="0.2">
      <c r="T4761" s="229"/>
    </row>
    <row r="4762" spans="20:20" x14ac:dyDescent="0.2">
      <c r="T4762" s="229"/>
    </row>
    <row r="4763" spans="20:20" x14ac:dyDescent="0.2">
      <c r="T4763" s="229"/>
    </row>
    <row r="4764" spans="20:20" x14ac:dyDescent="0.2">
      <c r="T4764" s="229"/>
    </row>
    <row r="4765" spans="20:20" x14ac:dyDescent="0.2">
      <c r="T4765" s="229"/>
    </row>
    <row r="4766" spans="20:20" x14ac:dyDescent="0.2">
      <c r="T4766" s="229"/>
    </row>
    <row r="4767" spans="20:20" x14ac:dyDescent="0.2">
      <c r="T4767" s="229"/>
    </row>
    <row r="4768" spans="20:20" x14ac:dyDescent="0.2">
      <c r="T4768" s="229"/>
    </row>
    <row r="4769" spans="20:20" x14ac:dyDescent="0.2">
      <c r="T4769" s="229"/>
    </row>
    <row r="4770" spans="20:20" x14ac:dyDescent="0.2">
      <c r="T4770" s="229"/>
    </row>
    <row r="4771" spans="20:20" x14ac:dyDescent="0.2">
      <c r="T4771" s="229"/>
    </row>
    <row r="4772" spans="20:20" x14ac:dyDescent="0.2">
      <c r="T4772" s="229"/>
    </row>
    <row r="4773" spans="20:20" x14ac:dyDescent="0.2">
      <c r="T4773" s="229"/>
    </row>
    <row r="4774" spans="20:20" x14ac:dyDescent="0.2">
      <c r="T4774" s="229"/>
    </row>
    <row r="4775" spans="20:20" x14ac:dyDescent="0.2">
      <c r="T4775" s="229"/>
    </row>
    <row r="4776" spans="20:20" x14ac:dyDescent="0.2">
      <c r="T4776" s="229"/>
    </row>
    <row r="4777" spans="20:20" x14ac:dyDescent="0.2">
      <c r="T4777" s="229"/>
    </row>
    <row r="4778" spans="20:20" x14ac:dyDescent="0.2">
      <c r="T4778" s="229"/>
    </row>
    <row r="4779" spans="20:20" x14ac:dyDescent="0.2">
      <c r="T4779" s="229"/>
    </row>
    <row r="4780" spans="20:20" x14ac:dyDescent="0.2">
      <c r="T4780" s="229"/>
    </row>
    <row r="4781" spans="20:20" x14ac:dyDescent="0.2">
      <c r="T4781" s="229"/>
    </row>
    <row r="4782" spans="20:20" x14ac:dyDescent="0.2">
      <c r="T4782" s="229"/>
    </row>
    <row r="4783" spans="20:20" x14ac:dyDescent="0.2">
      <c r="T4783" s="229"/>
    </row>
    <row r="4784" spans="20:20" x14ac:dyDescent="0.2">
      <c r="T4784" s="229"/>
    </row>
    <row r="4785" spans="20:20" x14ac:dyDescent="0.2">
      <c r="T4785" s="229"/>
    </row>
    <row r="4786" spans="20:20" x14ac:dyDescent="0.2">
      <c r="T4786" s="229"/>
    </row>
    <row r="4787" spans="20:20" x14ac:dyDescent="0.2">
      <c r="T4787" s="229"/>
    </row>
    <row r="4788" spans="20:20" x14ac:dyDescent="0.2">
      <c r="T4788" s="229"/>
    </row>
    <row r="4789" spans="20:20" x14ac:dyDescent="0.2">
      <c r="T4789" s="229"/>
    </row>
    <row r="4790" spans="20:20" x14ac:dyDescent="0.2">
      <c r="T4790" s="229"/>
    </row>
    <row r="4791" spans="20:20" x14ac:dyDescent="0.2">
      <c r="T4791" s="229"/>
    </row>
    <row r="4792" spans="20:20" x14ac:dyDescent="0.2">
      <c r="T4792" s="229"/>
    </row>
    <row r="4793" spans="20:20" x14ac:dyDescent="0.2">
      <c r="T4793" s="229"/>
    </row>
    <row r="4794" spans="20:20" x14ac:dyDescent="0.2">
      <c r="T4794" s="229"/>
    </row>
    <row r="4795" spans="20:20" x14ac:dyDescent="0.2">
      <c r="T4795" s="229"/>
    </row>
    <row r="4796" spans="20:20" x14ac:dyDescent="0.2">
      <c r="T4796" s="229"/>
    </row>
    <row r="4797" spans="20:20" x14ac:dyDescent="0.2">
      <c r="T4797" s="229"/>
    </row>
    <row r="4798" spans="20:20" x14ac:dyDescent="0.2">
      <c r="T4798" s="229"/>
    </row>
    <row r="4799" spans="20:20" x14ac:dyDescent="0.2">
      <c r="T4799" s="229"/>
    </row>
    <row r="4800" spans="20:20" x14ac:dyDescent="0.2">
      <c r="T4800" s="229"/>
    </row>
    <row r="4801" spans="20:20" x14ac:dyDescent="0.2">
      <c r="T4801" s="229"/>
    </row>
    <row r="4802" spans="20:20" x14ac:dyDescent="0.2">
      <c r="T4802" s="229"/>
    </row>
    <row r="4803" spans="20:20" x14ac:dyDescent="0.2">
      <c r="T4803" s="229"/>
    </row>
    <row r="4804" spans="20:20" x14ac:dyDescent="0.2">
      <c r="T4804" s="229"/>
    </row>
    <row r="4805" spans="20:20" x14ac:dyDescent="0.2">
      <c r="T4805" s="229"/>
    </row>
    <row r="4806" spans="20:20" x14ac:dyDescent="0.2">
      <c r="T4806" s="229"/>
    </row>
    <row r="4807" spans="20:20" x14ac:dyDescent="0.2">
      <c r="T4807" s="229"/>
    </row>
    <row r="4808" spans="20:20" x14ac:dyDescent="0.2">
      <c r="T4808" s="229"/>
    </row>
    <row r="4997" ht="19.149999999999999" customHeight="1" x14ac:dyDescent="0.2"/>
    <row r="5210" spans="20:20" x14ac:dyDescent="0.2">
      <c r="T5210" s="229"/>
    </row>
    <row r="5211" spans="20:20" x14ac:dyDescent="0.2">
      <c r="T5211" s="229"/>
    </row>
    <row r="5212" spans="20:20" x14ac:dyDescent="0.2">
      <c r="T5212" s="229"/>
    </row>
  </sheetData>
  <sheetProtection algorithmName="SHA-512" hashValue="WMgdL5zg9dSB0iQ+QbqIprsLQ3/cX/rlsWoPEtfxu18ynnq7+woFJ5LqdjTmBCIUWewXXgdY1mrDKw4FLjb5Gw==" saltValue="BGX4TL4ffTz3/M4Z0S1Mng==" spinCount="100000" sheet="1" selectLockedCells="1" selectUnlockedCells="1"/>
  <autoFilter ref="A2:AD4808" xr:uid="{00000000-0001-0000-0500-000000000000}">
    <sortState xmlns:xlrd2="http://schemas.microsoft.com/office/spreadsheetml/2017/richdata2" ref="A3:AD4808">
      <sortCondition descending="1" ref="I2:I4808"/>
    </sortState>
  </autoFilter>
  <conditionalFormatting sqref="A1595:A1809">
    <cfRule type="duplicateValues" dxfId="18" priority="8"/>
  </conditionalFormatting>
  <conditionalFormatting sqref="A1810:A3035">
    <cfRule type="duplicateValues" dxfId="17" priority="7"/>
  </conditionalFormatting>
  <conditionalFormatting sqref="A3036:A4059">
    <cfRule type="duplicateValues" dxfId="16" priority="6"/>
  </conditionalFormatting>
  <conditionalFormatting sqref="A4060:A4607">
    <cfRule type="duplicateValues" dxfId="15" priority="5"/>
  </conditionalFormatting>
  <conditionalFormatting sqref="A5210:A5212">
    <cfRule type="duplicateValues" dxfId="14" priority="4"/>
  </conditionalFormatting>
  <conditionalFormatting sqref="A1:A1048576">
    <cfRule type="duplicateValues" dxfId="13" priority="3"/>
  </conditionalFormatting>
  <conditionalFormatting sqref="Y1:Y1048576">
    <cfRule type="duplicateValues" dxfId="12" priority="1"/>
  </conditionalFormatting>
  <conditionalFormatting sqref="A2:A1594">
    <cfRule type="duplicateValues" dxfId="11" priority="60"/>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 id="{EAF82E23-AFC6-4A06-BD54-0C6CD332F072}">
            <xm:f>'اختيار المقررات'!$E$2="مستنفذ"</xm:f>
            <x14:dxf>
              <font>
                <color theme="0"/>
              </font>
              <fill>
                <patternFill patternType="none">
                  <bgColor auto="1"/>
                </patternFill>
              </fill>
              <border>
                <left/>
                <right/>
                <top/>
                <bottom/>
                <vertical/>
                <horizontal/>
              </border>
            </x14:dxf>
          </x14:cfRule>
          <xm:sqref>Y2:AB2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6"/>
  <dimension ref="A1:AR1028"/>
  <sheetViews>
    <sheetView rightToLeft="1" workbookViewId="0">
      <pane xSplit="2" ySplit="1" topLeftCell="C884" activePane="bottomRight" state="frozen"/>
      <selection pane="topRight" activeCell="C1" sqref="C1"/>
      <selection pane="bottomLeft" activeCell="A2" sqref="A2"/>
      <selection pane="bottomRight" sqref="A1:XFD1048576"/>
    </sheetView>
  </sheetViews>
  <sheetFormatPr defaultColWidth="9" defaultRowHeight="14.25" x14ac:dyDescent="0.2"/>
  <cols>
    <col min="1" max="1" width="9" style="231"/>
    <col min="2" max="2" width="9" style="231" customWidth="1"/>
    <col min="3" max="42" width="9" style="231"/>
    <col min="43" max="43" width="8.875" style="231" bestFit="1" customWidth="1"/>
    <col min="44" max="16384" width="9" style="231"/>
  </cols>
  <sheetData>
    <row r="1" spans="1:43" x14ac:dyDescent="0.2">
      <c r="C1" s="231">
        <v>100</v>
      </c>
      <c r="D1" s="231">
        <v>110</v>
      </c>
      <c r="E1" s="231">
        <v>120</v>
      </c>
      <c r="F1" s="231">
        <v>130</v>
      </c>
      <c r="G1" s="231">
        <v>140</v>
      </c>
      <c r="H1" s="231">
        <v>150</v>
      </c>
      <c r="I1" s="231">
        <v>160</v>
      </c>
      <c r="J1" s="231">
        <v>170</v>
      </c>
      <c r="K1" s="231">
        <v>180</v>
      </c>
      <c r="L1" s="231">
        <v>190</v>
      </c>
      <c r="M1" s="231">
        <v>200</v>
      </c>
      <c r="N1" s="231">
        <v>210</v>
      </c>
      <c r="O1" s="231">
        <v>220</v>
      </c>
      <c r="P1" s="231">
        <v>230</v>
      </c>
      <c r="Q1" s="231">
        <v>240</v>
      </c>
      <c r="R1" s="231">
        <v>250</v>
      </c>
      <c r="S1" s="231">
        <v>260</v>
      </c>
      <c r="T1" s="231">
        <v>270</v>
      </c>
      <c r="U1" s="231">
        <v>280</v>
      </c>
      <c r="V1" s="231">
        <v>290</v>
      </c>
      <c r="W1" s="231">
        <v>300</v>
      </c>
      <c r="X1" s="231">
        <v>310</v>
      </c>
      <c r="Y1" s="231">
        <v>320</v>
      </c>
      <c r="Z1" s="231">
        <v>330</v>
      </c>
      <c r="AA1" s="231">
        <v>340</v>
      </c>
      <c r="AB1" s="231">
        <v>350</v>
      </c>
      <c r="AC1" s="231">
        <v>360</v>
      </c>
      <c r="AD1" s="231">
        <v>370</v>
      </c>
      <c r="AE1" s="231">
        <v>380</v>
      </c>
      <c r="AF1" s="231">
        <v>390</v>
      </c>
      <c r="AG1" s="231">
        <v>400</v>
      </c>
      <c r="AH1" s="231">
        <v>410</v>
      </c>
      <c r="AI1" s="231">
        <v>420</v>
      </c>
      <c r="AJ1" s="231">
        <v>430</v>
      </c>
      <c r="AK1" s="231">
        <v>440</v>
      </c>
      <c r="AL1" s="231">
        <v>450</v>
      </c>
      <c r="AM1" s="231">
        <v>460</v>
      </c>
      <c r="AN1" s="231">
        <v>470</v>
      </c>
      <c r="AO1" s="231">
        <v>480</v>
      </c>
      <c r="AP1" s="231">
        <v>490</v>
      </c>
    </row>
    <row r="2" spans="1:43" x14ac:dyDescent="0.2">
      <c r="A2" s="231">
        <v>211710</v>
      </c>
      <c r="B2" s="231" t="s">
        <v>429</v>
      </c>
      <c r="C2" s="231" t="s">
        <v>200</v>
      </c>
      <c r="D2" s="231" t="s">
        <v>200</v>
      </c>
      <c r="E2" s="231" t="s">
        <v>200</v>
      </c>
      <c r="F2" s="231" t="s">
        <v>200</v>
      </c>
      <c r="G2" s="231" t="s">
        <v>201</v>
      </c>
      <c r="H2" s="231" t="s">
        <v>201</v>
      </c>
      <c r="I2" s="231" t="s">
        <v>200</v>
      </c>
      <c r="J2" s="231" t="s">
        <v>200</v>
      </c>
      <c r="K2" s="231" t="s">
        <v>202</v>
      </c>
      <c r="L2" s="231" t="s">
        <v>202</v>
      </c>
      <c r="M2" s="231" t="s">
        <v>201</v>
      </c>
      <c r="N2" s="231" t="s">
        <v>201</v>
      </c>
      <c r="O2" s="231" t="s">
        <v>201</v>
      </c>
      <c r="P2" s="231" t="s">
        <v>201</v>
      </c>
      <c r="Q2" s="231" t="s">
        <v>201</v>
      </c>
      <c r="AQ2" s="231">
        <v>15</v>
      </c>
    </row>
    <row r="3" spans="1:43" x14ac:dyDescent="0.2">
      <c r="A3" s="231">
        <v>213316</v>
      </c>
      <c r="B3" s="231" t="s">
        <v>429</v>
      </c>
      <c r="C3" s="231" t="s">
        <v>200</v>
      </c>
      <c r="D3" s="231" t="s">
        <v>200</v>
      </c>
      <c r="E3" s="231" t="s">
        <v>200</v>
      </c>
      <c r="F3" s="231" t="s">
        <v>200</v>
      </c>
      <c r="G3" s="231" t="s">
        <v>200</v>
      </c>
      <c r="H3" s="231" t="s">
        <v>200</v>
      </c>
      <c r="I3" s="231" t="s">
        <v>200</v>
      </c>
      <c r="J3" s="231" t="s">
        <v>200</v>
      </c>
      <c r="K3" s="231" t="s">
        <v>200</v>
      </c>
      <c r="L3" s="231" t="s">
        <v>200</v>
      </c>
      <c r="M3" s="231" t="s">
        <v>201</v>
      </c>
      <c r="N3" s="231" t="s">
        <v>201</v>
      </c>
      <c r="O3" s="231" t="s">
        <v>201</v>
      </c>
      <c r="P3" s="231" t="s">
        <v>201</v>
      </c>
      <c r="Q3" s="231" t="s">
        <v>201</v>
      </c>
      <c r="AQ3" s="231">
        <v>15</v>
      </c>
    </row>
    <row r="4" spans="1:43" x14ac:dyDescent="0.2">
      <c r="A4" s="231">
        <v>214717</v>
      </c>
      <c r="B4" s="231" t="s">
        <v>429</v>
      </c>
      <c r="C4" s="231" t="s">
        <v>200</v>
      </c>
      <c r="D4" s="231" t="s">
        <v>200</v>
      </c>
      <c r="E4" s="231" t="s">
        <v>202</v>
      </c>
      <c r="F4" s="231" t="s">
        <v>200</v>
      </c>
      <c r="G4" s="231" t="s">
        <v>202</v>
      </c>
      <c r="H4" s="231" t="s">
        <v>202</v>
      </c>
      <c r="I4" s="231" t="s">
        <v>200</v>
      </c>
      <c r="J4" s="231" t="s">
        <v>202</v>
      </c>
      <c r="K4" s="231" t="s">
        <v>200</v>
      </c>
      <c r="L4" s="231" t="s">
        <v>202</v>
      </c>
      <c r="M4" s="231" t="s">
        <v>201</v>
      </c>
      <c r="N4" s="231" t="s">
        <v>201</v>
      </c>
      <c r="O4" s="231" t="s">
        <v>201</v>
      </c>
      <c r="P4" s="231" t="s">
        <v>201</v>
      </c>
      <c r="Q4" s="231" t="s">
        <v>201</v>
      </c>
      <c r="AQ4" s="231">
        <v>15</v>
      </c>
    </row>
    <row r="5" spans="1:43" x14ac:dyDescent="0.2">
      <c r="A5" s="231">
        <v>214838</v>
      </c>
      <c r="B5" s="231" t="s">
        <v>429</v>
      </c>
      <c r="C5" s="231" t="s">
        <v>200</v>
      </c>
      <c r="D5" s="231" t="s">
        <v>200</v>
      </c>
      <c r="E5" s="231" t="s">
        <v>200</v>
      </c>
      <c r="F5" s="231" t="s">
        <v>202</v>
      </c>
      <c r="G5" s="231" t="s">
        <v>201</v>
      </c>
      <c r="H5" s="231" t="s">
        <v>201</v>
      </c>
      <c r="I5" s="231" t="s">
        <v>202</v>
      </c>
      <c r="J5" s="231" t="s">
        <v>200</v>
      </c>
      <c r="K5" s="231" t="s">
        <v>200</v>
      </c>
      <c r="L5" s="231" t="s">
        <v>202</v>
      </c>
      <c r="M5" s="231" t="s">
        <v>201</v>
      </c>
      <c r="N5" s="231" t="s">
        <v>201</v>
      </c>
      <c r="O5" s="231" t="s">
        <v>201</v>
      </c>
      <c r="P5" s="231" t="s">
        <v>201</v>
      </c>
      <c r="Q5" s="231" t="s">
        <v>201</v>
      </c>
      <c r="AQ5" s="231">
        <v>15</v>
      </c>
    </row>
    <row r="6" spans="1:43" x14ac:dyDescent="0.2">
      <c r="A6" s="231">
        <v>214930</v>
      </c>
      <c r="B6" s="231" t="s">
        <v>429</v>
      </c>
      <c r="C6" s="231" t="s">
        <v>200</v>
      </c>
      <c r="D6" s="231" t="s">
        <v>200</v>
      </c>
      <c r="E6" s="231" t="s">
        <v>202</v>
      </c>
      <c r="F6" s="231" t="s">
        <v>200</v>
      </c>
      <c r="G6" s="231" t="s">
        <v>200</v>
      </c>
      <c r="H6" s="231" t="s">
        <v>200</v>
      </c>
      <c r="I6" s="231" t="s">
        <v>200</v>
      </c>
      <c r="J6" s="231" t="s">
        <v>200</v>
      </c>
      <c r="K6" s="231" t="s">
        <v>200</v>
      </c>
      <c r="L6" s="231" t="s">
        <v>202</v>
      </c>
      <c r="M6" s="231" t="s">
        <v>201</v>
      </c>
      <c r="N6" s="231" t="s">
        <v>201</v>
      </c>
      <c r="O6" s="231" t="s">
        <v>201</v>
      </c>
      <c r="P6" s="231" t="s">
        <v>201</v>
      </c>
      <c r="Q6" s="231" t="s">
        <v>201</v>
      </c>
      <c r="AQ6" s="231">
        <v>15</v>
      </c>
    </row>
    <row r="7" spans="1:43" x14ac:dyDescent="0.2">
      <c r="A7" s="231">
        <v>215162</v>
      </c>
      <c r="B7" s="231" t="s">
        <v>429</v>
      </c>
      <c r="C7" s="231" t="s">
        <v>200</v>
      </c>
      <c r="D7" s="231" t="s">
        <v>200</v>
      </c>
      <c r="E7" s="231" t="s">
        <v>200</v>
      </c>
      <c r="F7" s="231" t="s">
        <v>200</v>
      </c>
      <c r="G7" s="231" t="s">
        <v>200</v>
      </c>
      <c r="H7" s="231" t="s">
        <v>200</v>
      </c>
      <c r="I7" s="231" t="s">
        <v>200</v>
      </c>
      <c r="J7" s="231" t="s">
        <v>202</v>
      </c>
      <c r="K7" s="231" t="s">
        <v>202</v>
      </c>
      <c r="L7" s="231" t="s">
        <v>202</v>
      </c>
      <c r="M7" s="231" t="s">
        <v>201</v>
      </c>
      <c r="N7" s="231" t="s">
        <v>201</v>
      </c>
      <c r="O7" s="231" t="s">
        <v>201</v>
      </c>
      <c r="P7" s="231" t="s">
        <v>201</v>
      </c>
      <c r="Q7" s="231" t="s">
        <v>201</v>
      </c>
      <c r="AQ7" s="231">
        <v>15</v>
      </c>
    </row>
    <row r="8" spans="1:43" x14ac:dyDescent="0.2">
      <c r="A8" s="231">
        <v>215372</v>
      </c>
      <c r="B8" s="231" t="s">
        <v>429</v>
      </c>
      <c r="C8" s="231" t="s">
        <v>202</v>
      </c>
      <c r="D8" s="231" t="s">
        <v>200</v>
      </c>
      <c r="E8" s="231" t="s">
        <v>200</v>
      </c>
      <c r="F8" s="231" t="s">
        <v>200</v>
      </c>
      <c r="G8" s="231" t="s">
        <v>200</v>
      </c>
      <c r="H8" s="231" t="s">
        <v>202</v>
      </c>
      <c r="I8" s="231" t="s">
        <v>200</v>
      </c>
      <c r="J8" s="231" t="s">
        <v>200</v>
      </c>
      <c r="K8" s="231" t="s">
        <v>200</v>
      </c>
      <c r="L8" s="231" t="s">
        <v>202</v>
      </c>
      <c r="M8" s="231" t="s">
        <v>201</v>
      </c>
      <c r="N8" s="231" t="s">
        <v>201</v>
      </c>
      <c r="O8" s="231" t="s">
        <v>201</v>
      </c>
      <c r="P8" s="231" t="s">
        <v>201</v>
      </c>
      <c r="Q8" s="231" t="s">
        <v>201</v>
      </c>
      <c r="AQ8" s="231">
        <v>15</v>
      </c>
    </row>
    <row r="9" spans="1:43" x14ac:dyDescent="0.2">
      <c r="A9" s="231">
        <v>215611</v>
      </c>
      <c r="B9" s="231" t="s">
        <v>429</v>
      </c>
      <c r="C9" s="231" t="s">
        <v>200</v>
      </c>
      <c r="D9" s="231" t="s">
        <v>200</v>
      </c>
      <c r="E9" s="231" t="s">
        <v>200</v>
      </c>
      <c r="F9" s="231" t="s">
        <v>200</v>
      </c>
      <c r="G9" s="231" t="s">
        <v>202</v>
      </c>
      <c r="H9" s="231" t="s">
        <v>200</v>
      </c>
      <c r="I9" s="231" t="s">
        <v>200</v>
      </c>
      <c r="J9" s="231" t="s">
        <v>200</v>
      </c>
      <c r="K9" s="231" t="s">
        <v>200</v>
      </c>
      <c r="L9" s="231" t="s">
        <v>202</v>
      </c>
      <c r="M9" s="231" t="s">
        <v>201</v>
      </c>
      <c r="N9" s="231" t="s">
        <v>201</v>
      </c>
      <c r="O9" s="231" t="s">
        <v>201</v>
      </c>
      <c r="P9" s="231" t="s">
        <v>201</v>
      </c>
      <c r="Q9" s="231" t="s">
        <v>201</v>
      </c>
      <c r="AQ9" s="231">
        <v>15</v>
      </c>
    </row>
    <row r="10" spans="1:43" x14ac:dyDescent="0.2">
      <c r="A10" s="231">
        <v>215654</v>
      </c>
      <c r="B10" s="231" t="s">
        <v>429</v>
      </c>
      <c r="C10" s="231" t="s">
        <v>200</v>
      </c>
      <c r="D10" s="231" t="s">
        <v>202</v>
      </c>
      <c r="E10" s="231" t="s">
        <v>202</v>
      </c>
      <c r="F10" s="231" t="s">
        <v>200</v>
      </c>
      <c r="G10" s="231" t="s">
        <v>202</v>
      </c>
      <c r="H10" s="231" t="s">
        <v>202</v>
      </c>
      <c r="I10" s="231" t="s">
        <v>200</v>
      </c>
      <c r="J10" s="231" t="s">
        <v>200</v>
      </c>
      <c r="K10" s="231" t="s">
        <v>200</v>
      </c>
      <c r="L10" s="231" t="s">
        <v>200</v>
      </c>
      <c r="M10" s="231" t="s">
        <v>201</v>
      </c>
      <c r="N10" s="231" t="s">
        <v>201</v>
      </c>
      <c r="O10" s="231" t="s">
        <v>201</v>
      </c>
      <c r="P10" s="231" t="s">
        <v>201</v>
      </c>
      <c r="Q10" s="231" t="s">
        <v>201</v>
      </c>
      <c r="AQ10" s="231">
        <v>15</v>
      </c>
    </row>
    <row r="11" spans="1:43" x14ac:dyDescent="0.2">
      <c r="A11" s="231">
        <v>215658</v>
      </c>
      <c r="B11" s="231" t="s">
        <v>429</v>
      </c>
      <c r="C11" s="231" t="s">
        <v>200</v>
      </c>
      <c r="D11" s="231" t="s">
        <v>200</v>
      </c>
      <c r="E11" s="231" t="s">
        <v>200</v>
      </c>
      <c r="F11" s="231" t="s">
        <v>200</v>
      </c>
      <c r="G11" s="231" t="s">
        <v>200</v>
      </c>
      <c r="H11" s="231" t="s">
        <v>202</v>
      </c>
      <c r="I11" s="231" t="s">
        <v>200</v>
      </c>
      <c r="J11" s="231" t="s">
        <v>200</v>
      </c>
      <c r="K11" s="231" t="s">
        <v>202</v>
      </c>
      <c r="L11" s="231" t="s">
        <v>202</v>
      </c>
      <c r="M11" s="231" t="s">
        <v>201</v>
      </c>
      <c r="N11" s="231" t="s">
        <v>201</v>
      </c>
      <c r="O11" s="231" t="s">
        <v>201</v>
      </c>
      <c r="P11" s="231" t="s">
        <v>201</v>
      </c>
      <c r="Q11" s="231" t="s">
        <v>201</v>
      </c>
      <c r="AQ11" s="231">
        <v>15</v>
      </c>
    </row>
    <row r="12" spans="1:43" x14ac:dyDescent="0.2">
      <c r="A12" s="231">
        <v>215714</v>
      </c>
      <c r="B12" s="231" t="s">
        <v>429</v>
      </c>
      <c r="C12" s="231" t="s">
        <v>200</v>
      </c>
      <c r="D12" s="231" t="s">
        <v>200</v>
      </c>
      <c r="E12" s="231" t="s">
        <v>200</v>
      </c>
      <c r="F12" s="231" t="s">
        <v>200</v>
      </c>
      <c r="G12" s="231" t="s">
        <v>201</v>
      </c>
      <c r="H12" s="231" t="s">
        <v>201</v>
      </c>
      <c r="I12" s="231" t="s">
        <v>202</v>
      </c>
      <c r="J12" s="231" t="s">
        <v>202</v>
      </c>
      <c r="K12" s="231" t="s">
        <v>202</v>
      </c>
      <c r="L12" s="231" t="s">
        <v>200</v>
      </c>
      <c r="M12" s="231" t="s">
        <v>201</v>
      </c>
      <c r="N12" s="231" t="s">
        <v>201</v>
      </c>
      <c r="O12" s="231" t="s">
        <v>201</v>
      </c>
      <c r="P12" s="231" t="s">
        <v>201</v>
      </c>
      <c r="Q12" s="231" t="s">
        <v>201</v>
      </c>
      <c r="AQ12" s="231">
        <v>15</v>
      </c>
    </row>
    <row r="13" spans="1:43" x14ac:dyDescent="0.2">
      <c r="A13" s="231">
        <v>215728</v>
      </c>
      <c r="B13" s="231" t="s">
        <v>429</v>
      </c>
      <c r="C13" s="231" t="s">
        <v>200</v>
      </c>
      <c r="D13" s="231" t="s">
        <v>200</v>
      </c>
      <c r="E13" s="231" t="s">
        <v>200</v>
      </c>
      <c r="F13" s="231" t="s">
        <v>200</v>
      </c>
      <c r="G13" s="231" t="s">
        <v>201</v>
      </c>
      <c r="H13" s="231" t="s">
        <v>200</v>
      </c>
      <c r="I13" s="231" t="s">
        <v>200</v>
      </c>
      <c r="J13" s="231" t="s">
        <v>202</v>
      </c>
      <c r="K13" s="231" t="s">
        <v>200</v>
      </c>
      <c r="L13" s="231" t="s">
        <v>202</v>
      </c>
      <c r="M13" s="231" t="s">
        <v>201</v>
      </c>
      <c r="N13" s="231" t="s">
        <v>201</v>
      </c>
      <c r="O13" s="231" t="s">
        <v>201</v>
      </c>
      <c r="P13" s="231" t="s">
        <v>201</v>
      </c>
      <c r="Q13" s="231" t="s">
        <v>201</v>
      </c>
      <c r="AQ13" s="231">
        <v>15</v>
      </c>
    </row>
    <row r="14" spans="1:43" x14ac:dyDescent="0.2">
      <c r="A14" s="231">
        <v>215744</v>
      </c>
      <c r="B14" s="231" t="s">
        <v>429</v>
      </c>
      <c r="C14" s="231" t="s">
        <v>200</v>
      </c>
      <c r="D14" s="231" t="s">
        <v>202</v>
      </c>
      <c r="E14" s="231" t="s">
        <v>202</v>
      </c>
      <c r="F14" s="231" t="s">
        <v>200</v>
      </c>
      <c r="G14" s="231" t="s">
        <v>201</v>
      </c>
      <c r="H14" s="231" t="s">
        <v>201</v>
      </c>
      <c r="I14" s="231" t="s">
        <v>200</v>
      </c>
      <c r="J14" s="231" t="s">
        <v>200</v>
      </c>
      <c r="K14" s="231" t="s">
        <v>200</v>
      </c>
      <c r="L14" s="231" t="s">
        <v>200</v>
      </c>
      <c r="M14" s="231" t="s">
        <v>201</v>
      </c>
      <c r="N14" s="231" t="s">
        <v>201</v>
      </c>
      <c r="O14" s="231" t="s">
        <v>201</v>
      </c>
      <c r="P14" s="231" t="s">
        <v>201</v>
      </c>
      <c r="Q14" s="231" t="s">
        <v>201</v>
      </c>
      <c r="AQ14" s="231">
        <v>15</v>
      </c>
    </row>
    <row r="15" spans="1:43" x14ac:dyDescent="0.2">
      <c r="A15" s="231">
        <v>215762</v>
      </c>
      <c r="B15" s="231" t="s">
        <v>429</v>
      </c>
      <c r="C15" s="231" t="s">
        <v>200</v>
      </c>
      <c r="D15" s="231" t="s">
        <v>202</v>
      </c>
      <c r="E15" s="231" t="s">
        <v>202</v>
      </c>
      <c r="F15" s="231" t="s">
        <v>200</v>
      </c>
      <c r="G15" s="231" t="s">
        <v>201</v>
      </c>
      <c r="H15" s="231" t="s">
        <v>201</v>
      </c>
      <c r="I15" s="231" t="s">
        <v>202</v>
      </c>
      <c r="J15" s="231" t="s">
        <v>200</v>
      </c>
      <c r="K15" s="231" t="s">
        <v>202</v>
      </c>
      <c r="L15" s="231" t="s">
        <v>202</v>
      </c>
      <c r="M15" s="231" t="s">
        <v>201</v>
      </c>
      <c r="N15" s="231" t="s">
        <v>201</v>
      </c>
      <c r="O15" s="231" t="s">
        <v>201</v>
      </c>
      <c r="P15" s="231" t="s">
        <v>201</v>
      </c>
      <c r="Q15" s="231" t="s">
        <v>201</v>
      </c>
      <c r="AQ15" s="231">
        <v>15</v>
      </c>
    </row>
    <row r="16" spans="1:43" x14ac:dyDescent="0.2">
      <c r="A16" s="231">
        <v>215766</v>
      </c>
      <c r="B16" s="231" t="s">
        <v>429</v>
      </c>
      <c r="C16" s="231" t="s">
        <v>202</v>
      </c>
      <c r="D16" s="231" t="s">
        <v>202</v>
      </c>
      <c r="E16" s="231" t="s">
        <v>202</v>
      </c>
      <c r="F16" s="231" t="s">
        <v>202</v>
      </c>
      <c r="G16" s="231" t="s">
        <v>200</v>
      </c>
      <c r="H16" s="231" t="s">
        <v>200</v>
      </c>
      <c r="I16" s="231" t="s">
        <v>202</v>
      </c>
      <c r="J16" s="231" t="s">
        <v>202</v>
      </c>
      <c r="K16" s="231" t="s">
        <v>202</v>
      </c>
      <c r="L16" s="231" t="s">
        <v>200</v>
      </c>
      <c r="M16" s="231" t="s">
        <v>201</v>
      </c>
      <c r="N16" s="231" t="s">
        <v>201</v>
      </c>
      <c r="O16" s="231" t="s">
        <v>201</v>
      </c>
      <c r="P16" s="231" t="s">
        <v>201</v>
      </c>
      <c r="Q16" s="231" t="s">
        <v>201</v>
      </c>
      <c r="AQ16" s="231">
        <v>15</v>
      </c>
    </row>
    <row r="17" spans="1:43" x14ac:dyDescent="0.2">
      <c r="A17" s="231">
        <v>215789</v>
      </c>
      <c r="B17" s="231" t="s">
        <v>429</v>
      </c>
      <c r="C17" s="231" t="s">
        <v>202</v>
      </c>
      <c r="D17" s="231" t="s">
        <v>200</v>
      </c>
      <c r="E17" s="231" t="s">
        <v>200</v>
      </c>
      <c r="F17" s="231" t="s">
        <v>200</v>
      </c>
      <c r="G17" s="231" t="s">
        <v>202</v>
      </c>
      <c r="H17" s="231" t="s">
        <v>202</v>
      </c>
      <c r="I17" s="231" t="s">
        <v>202</v>
      </c>
      <c r="J17" s="231" t="s">
        <v>200</v>
      </c>
      <c r="K17" s="231" t="s">
        <v>200</v>
      </c>
      <c r="L17" s="231" t="s">
        <v>202</v>
      </c>
      <c r="M17" s="231" t="s">
        <v>201</v>
      </c>
      <c r="N17" s="231" t="s">
        <v>201</v>
      </c>
      <c r="O17" s="231" t="s">
        <v>201</v>
      </c>
      <c r="P17" s="231" t="s">
        <v>201</v>
      </c>
      <c r="Q17" s="231" t="s">
        <v>201</v>
      </c>
      <c r="AQ17" s="231">
        <v>15</v>
      </c>
    </row>
    <row r="18" spans="1:43" x14ac:dyDescent="0.2">
      <c r="A18" s="231">
        <v>215814</v>
      </c>
      <c r="B18" s="231" t="s">
        <v>429</v>
      </c>
      <c r="C18" s="231" t="s">
        <v>202</v>
      </c>
      <c r="D18" s="231" t="s">
        <v>200</v>
      </c>
      <c r="E18" s="231" t="s">
        <v>200</v>
      </c>
      <c r="F18" s="231" t="s">
        <v>200</v>
      </c>
      <c r="G18" s="231" t="s">
        <v>202</v>
      </c>
      <c r="H18" s="231" t="s">
        <v>200</v>
      </c>
      <c r="I18" s="231" t="s">
        <v>202</v>
      </c>
      <c r="J18" s="231" t="s">
        <v>202</v>
      </c>
      <c r="K18" s="231" t="s">
        <v>202</v>
      </c>
      <c r="L18" s="231" t="s">
        <v>200</v>
      </c>
      <c r="M18" s="231" t="s">
        <v>201</v>
      </c>
      <c r="N18" s="231" t="s">
        <v>201</v>
      </c>
      <c r="O18" s="231" t="s">
        <v>201</v>
      </c>
      <c r="P18" s="231" t="s">
        <v>201</v>
      </c>
      <c r="Q18" s="231" t="s">
        <v>201</v>
      </c>
      <c r="AQ18" s="231">
        <v>15</v>
      </c>
    </row>
    <row r="19" spans="1:43" x14ac:dyDescent="0.2">
      <c r="A19" s="231">
        <v>215846</v>
      </c>
      <c r="B19" s="231" t="s">
        <v>429</v>
      </c>
      <c r="C19" s="231" t="s">
        <v>200</v>
      </c>
      <c r="D19" s="231" t="s">
        <v>200</v>
      </c>
      <c r="E19" s="231" t="s">
        <v>200</v>
      </c>
      <c r="F19" s="231" t="s">
        <v>200</v>
      </c>
      <c r="G19" s="231" t="s">
        <v>200</v>
      </c>
      <c r="H19" s="231" t="s">
        <v>200</v>
      </c>
      <c r="I19" s="231" t="s">
        <v>200</v>
      </c>
      <c r="J19" s="231" t="s">
        <v>200</v>
      </c>
      <c r="K19" s="231" t="s">
        <v>200</v>
      </c>
      <c r="L19" s="231" t="s">
        <v>202</v>
      </c>
      <c r="M19" s="231" t="s">
        <v>201</v>
      </c>
      <c r="N19" s="231" t="s">
        <v>201</v>
      </c>
      <c r="O19" s="231" t="s">
        <v>201</v>
      </c>
      <c r="P19" s="231" t="s">
        <v>201</v>
      </c>
      <c r="Q19" s="231" t="s">
        <v>201</v>
      </c>
      <c r="AQ19" s="231">
        <v>15</v>
      </c>
    </row>
    <row r="20" spans="1:43" x14ac:dyDescent="0.2">
      <c r="A20" s="231">
        <v>215870</v>
      </c>
      <c r="B20" s="231" t="s">
        <v>429</v>
      </c>
      <c r="C20" s="231" t="s">
        <v>202</v>
      </c>
      <c r="D20" s="231" t="s">
        <v>200</v>
      </c>
      <c r="E20" s="231" t="s">
        <v>200</v>
      </c>
      <c r="F20" s="231" t="s">
        <v>200</v>
      </c>
      <c r="G20" s="231" t="s">
        <v>202</v>
      </c>
      <c r="H20" s="231" t="s">
        <v>201</v>
      </c>
      <c r="I20" s="231" t="s">
        <v>200</v>
      </c>
      <c r="J20" s="231" t="s">
        <v>202</v>
      </c>
      <c r="K20" s="231" t="s">
        <v>200</v>
      </c>
      <c r="L20" s="231" t="s">
        <v>202</v>
      </c>
      <c r="M20" s="231" t="s">
        <v>201</v>
      </c>
      <c r="N20" s="231" t="s">
        <v>201</v>
      </c>
      <c r="O20" s="231" t="s">
        <v>201</v>
      </c>
      <c r="P20" s="231" t="s">
        <v>201</v>
      </c>
      <c r="Q20" s="231" t="s">
        <v>201</v>
      </c>
      <c r="AQ20" s="231">
        <v>15</v>
      </c>
    </row>
    <row r="21" spans="1:43" x14ac:dyDescent="0.2">
      <c r="A21" s="231">
        <v>215948</v>
      </c>
      <c r="B21" s="231" t="s">
        <v>429</v>
      </c>
      <c r="C21" s="231" t="s">
        <v>200</v>
      </c>
      <c r="D21" s="231" t="s">
        <v>202</v>
      </c>
      <c r="E21" s="231" t="s">
        <v>202</v>
      </c>
      <c r="F21" s="231" t="s">
        <v>200</v>
      </c>
      <c r="G21" s="231" t="s">
        <v>200</v>
      </c>
      <c r="H21" s="231" t="s">
        <v>202</v>
      </c>
      <c r="I21" s="231" t="s">
        <v>200</v>
      </c>
      <c r="J21" s="231" t="s">
        <v>200</v>
      </c>
      <c r="K21" s="231" t="s">
        <v>200</v>
      </c>
      <c r="L21" s="231" t="s">
        <v>202</v>
      </c>
      <c r="M21" s="231" t="s">
        <v>201</v>
      </c>
      <c r="N21" s="231" t="s">
        <v>201</v>
      </c>
      <c r="O21" s="231" t="s">
        <v>201</v>
      </c>
      <c r="P21" s="231" t="s">
        <v>201</v>
      </c>
      <c r="Q21" s="231" t="s">
        <v>201</v>
      </c>
      <c r="AQ21" s="231">
        <v>15</v>
      </c>
    </row>
    <row r="22" spans="1:43" x14ac:dyDescent="0.2">
      <c r="A22" s="231">
        <v>215951</v>
      </c>
      <c r="B22" s="231" t="s">
        <v>429</v>
      </c>
      <c r="C22" s="231" t="s">
        <v>202</v>
      </c>
      <c r="D22" s="231" t="s">
        <v>200</v>
      </c>
      <c r="E22" s="231" t="s">
        <v>202</v>
      </c>
      <c r="F22" s="231" t="s">
        <v>202</v>
      </c>
      <c r="G22" s="231" t="s">
        <v>200</v>
      </c>
      <c r="H22" s="231" t="s">
        <v>200</v>
      </c>
      <c r="I22" s="231" t="s">
        <v>200</v>
      </c>
      <c r="J22" s="231" t="s">
        <v>202</v>
      </c>
      <c r="K22" s="231" t="s">
        <v>202</v>
      </c>
      <c r="L22" s="231" t="s">
        <v>202</v>
      </c>
      <c r="M22" s="231" t="s">
        <v>201</v>
      </c>
      <c r="N22" s="231" t="s">
        <v>201</v>
      </c>
      <c r="O22" s="231" t="s">
        <v>201</v>
      </c>
      <c r="P22" s="231" t="s">
        <v>201</v>
      </c>
      <c r="Q22" s="231" t="s">
        <v>201</v>
      </c>
      <c r="AQ22" s="231">
        <v>15</v>
      </c>
    </row>
    <row r="23" spans="1:43" x14ac:dyDescent="0.2">
      <c r="A23" s="231">
        <v>215959</v>
      </c>
      <c r="B23" s="231" t="s">
        <v>429</v>
      </c>
      <c r="C23" s="231" t="s">
        <v>201</v>
      </c>
      <c r="D23" s="231" t="s">
        <v>202</v>
      </c>
      <c r="E23" s="231" t="s">
        <v>202</v>
      </c>
      <c r="F23" s="231" t="s">
        <v>200</v>
      </c>
      <c r="G23" s="231" t="s">
        <v>201</v>
      </c>
      <c r="H23" s="231" t="s">
        <v>202</v>
      </c>
      <c r="I23" s="231" t="s">
        <v>200</v>
      </c>
      <c r="J23" s="231" t="s">
        <v>202</v>
      </c>
      <c r="K23" s="231" t="s">
        <v>202</v>
      </c>
      <c r="L23" s="231" t="s">
        <v>202</v>
      </c>
      <c r="M23" s="231" t="s">
        <v>201</v>
      </c>
      <c r="N23" s="231" t="s">
        <v>201</v>
      </c>
      <c r="O23" s="231" t="s">
        <v>201</v>
      </c>
      <c r="P23" s="231" t="s">
        <v>201</v>
      </c>
      <c r="Q23" s="231" t="s">
        <v>201</v>
      </c>
      <c r="AQ23" s="231">
        <v>15</v>
      </c>
    </row>
    <row r="24" spans="1:43" x14ac:dyDescent="0.2">
      <c r="A24" s="231">
        <v>215968</v>
      </c>
      <c r="B24" s="231" t="s">
        <v>429</v>
      </c>
      <c r="C24" s="231" t="s">
        <v>200</v>
      </c>
      <c r="D24" s="231" t="s">
        <v>200</v>
      </c>
      <c r="E24" s="231" t="s">
        <v>200</v>
      </c>
      <c r="F24" s="231" t="s">
        <v>200</v>
      </c>
      <c r="G24" s="231" t="s">
        <v>202</v>
      </c>
      <c r="H24" s="231" t="s">
        <v>202</v>
      </c>
      <c r="I24" s="231" t="s">
        <v>200</v>
      </c>
      <c r="J24" s="231" t="s">
        <v>200</v>
      </c>
      <c r="K24" s="231" t="s">
        <v>202</v>
      </c>
      <c r="L24" s="231" t="s">
        <v>200</v>
      </c>
      <c r="M24" s="231" t="s">
        <v>201</v>
      </c>
      <c r="N24" s="231" t="s">
        <v>201</v>
      </c>
      <c r="O24" s="231" t="s">
        <v>201</v>
      </c>
      <c r="P24" s="231" t="s">
        <v>201</v>
      </c>
      <c r="Q24" s="231" t="s">
        <v>201</v>
      </c>
      <c r="AQ24" s="231">
        <v>15</v>
      </c>
    </row>
    <row r="25" spans="1:43" x14ac:dyDescent="0.2">
      <c r="A25" s="231">
        <v>215977</v>
      </c>
      <c r="B25" s="231" t="s">
        <v>429</v>
      </c>
      <c r="C25" s="231" t="s">
        <v>200</v>
      </c>
      <c r="D25" s="231" t="s">
        <v>200</v>
      </c>
      <c r="E25" s="231" t="s">
        <v>200</v>
      </c>
      <c r="F25" s="231" t="s">
        <v>200</v>
      </c>
      <c r="G25" s="231" t="s">
        <v>200</v>
      </c>
      <c r="H25" s="231" t="s">
        <v>202</v>
      </c>
      <c r="I25" s="231" t="s">
        <v>202</v>
      </c>
      <c r="J25" s="231" t="s">
        <v>200</v>
      </c>
      <c r="K25" s="231" t="s">
        <v>200</v>
      </c>
      <c r="L25" s="231" t="s">
        <v>202</v>
      </c>
      <c r="M25" s="231" t="s">
        <v>201</v>
      </c>
      <c r="N25" s="231" t="s">
        <v>201</v>
      </c>
      <c r="O25" s="231" t="s">
        <v>201</v>
      </c>
      <c r="P25" s="231" t="s">
        <v>201</v>
      </c>
      <c r="Q25" s="231" t="s">
        <v>201</v>
      </c>
      <c r="AQ25" s="231">
        <v>15</v>
      </c>
    </row>
    <row r="26" spans="1:43" x14ac:dyDescent="0.2">
      <c r="A26" s="231">
        <v>216020</v>
      </c>
      <c r="B26" s="231" t="s">
        <v>429</v>
      </c>
      <c r="C26" s="231" t="s">
        <v>202</v>
      </c>
      <c r="D26" s="231" t="s">
        <v>200</v>
      </c>
      <c r="E26" s="231" t="s">
        <v>200</v>
      </c>
      <c r="F26" s="231" t="s">
        <v>201</v>
      </c>
      <c r="G26" s="231" t="s">
        <v>202</v>
      </c>
      <c r="H26" s="231" t="s">
        <v>202</v>
      </c>
      <c r="I26" s="231" t="s">
        <v>201</v>
      </c>
      <c r="J26" s="231" t="s">
        <v>202</v>
      </c>
      <c r="K26" s="231" t="s">
        <v>202</v>
      </c>
      <c r="L26" s="231" t="s">
        <v>201</v>
      </c>
      <c r="M26" s="231" t="s">
        <v>201</v>
      </c>
      <c r="N26" s="231" t="s">
        <v>201</v>
      </c>
      <c r="O26" s="231" t="s">
        <v>201</v>
      </c>
      <c r="P26" s="231" t="s">
        <v>201</v>
      </c>
      <c r="Q26" s="231" t="s">
        <v>201</v>
      </c>
      <c r="AQ26" s="231">
        <v>15</v>
      </c>
    </row>
    <row r="27" spans="1:43" x14ac:dyDescent="0.2">
      <c r="A27" s="231">
        <v>216077</v>
      </c>
      <c r="B27" s="231" t="s">
        <v>429</v>
      </c>
      <c r="C27" s="231" t="s">
        <v>200</v>
      </c>
      <c r="D27" s="231" t="s">
        <v>202</v>
      </c>
      <c r="E27" s="231" t="s">
        <v>200</v>
      </c>
      <c r="F27" s="231" t="s">
        <v>200</v>
      </c>
      <c r="G27" s="231" t="s">
        <v>200</v>
      </c>
      <c r="H27" s="231" t="s">
        <v>202</v>
      </c>
      <c r="I27" s="231" t="s">
        <v>202</v>
      </c>
      <c r="J27" s="231" t="s">
        <v>202</v>
      </c>
      <c r="K27" s="231" t="s">
        <v>202</v>
      </c>
      <c r="L27" s="231" t="s">
        <v>202</v>
      </c>
      <c r="M27" s="231" t="s">
        <v>201</v>
      </c>
      <c r="N27" s="231" t="s">
        <v>201</v>
      </c>
      <c r="O27" s="231" t="s">
        <v>201</v>
      </c>
      <c r="P27" s="231" t="s">
        <v>201</v>
      </c>
      <c r="Q27" s="231" t="s">
        <v>201</v>
      </c>
      <c r="AQ27" s="231">
        <v>15</v>
      </c>
    </row>
    <row r="28" spans="1:43" x14ac:dyDescent="0.2">
      <c r="A28" s="231">
        <v>216094</v>
      </c>
      <c r="B28" s="231" t="s">
        <v>429</v>
      </c>
      <c r="C28" s="231" t="s">
        <v>202</v>
      </c>
      <c r="D28" s="231" t="s">
        <v>202</v>
      </c>
      <c r="E28" s="231" t="s">
        <v>200</v>
      </c>
      <c r="F28" s="231" t="s">
        <v>200</v>
      </c>
      <c r="G28" s="231" t="s">
        <v>202</v>
      </c>
      <c r="H28" s="231" t="s">
        <v>202</v>
      </c>
      <c r="I28" s="231" t="s">
        <v>202</v>
      </c>
      <c r="J28" s="231" t="s">
        <v>202</v>
      </c>
      <c r="K28" s="231" t="s">
        <v>200</v>
      </c>
      <c r="L28" s="231" t="s">
        <v>200</v>
      </c>
      <c r="M28" s="231" t="s">
        <v>201</v>
      </c>
      <c r="N28" s="231" t="s">
        <v>201</v>
      </c>
      <c r="O28" s="231" t="s">
        <v>201</v>
      </c>
      <c r="P28" s="231" t="s">
        <v>201</v>
      </c>
      <c r="Q28" s="231" t="s">
        <v>201</v>
      </c>
      <c r="AQ28" s="231">
        <v>15</v>
      </c>
    </row>
    <row r="29" spans="1:43" x14ac:dyDescent="0.2">
      <c r="A29" s="231">
        <v>216126</v>
      </c>
      <c r="B29" s="231" t="s">
        <v>429</v>
      </c>
      <c r="C29" s="231" t="s">
        <v>201</v>
      </c>
      <c r="D29" s="231" t="s">
        <v>200</v>
      </c>
      <c r="E29" s="231" t="s">
        <v>200</v>
      </c>
      <c r="F29" s="231" t="s">
        <v>200</v>
      </c>
      <c r="G29" s="231" t="s">
        <v>200</v>
      </c>
      <c r="H29" s="231" t="s">
        <v>200</v>
      </c>
      <c r="I29" s="231" t="s">
        <v>202</v>
      </c>
      <c r="J29" s="231" t="s">
        <v>200</v>
      </c>
      <c r="K29" s="231" t="s">
        <v>202</v>
      </c>
      <c r="L29" s="231" t="s">
        <v>201</v>
      </c>
      <c r="M29" s="231" t="s">
        <v>201</v>
      </c>
      <c r="N29" s="231" t="s">
        <v>201</v>
      </c>
      <c r="O29" s="231" t="s">
        <v>201</v>
      </c>
      <c r="P29" s="231" t="s">
        <v>201</v>
      </c>
      <c r="Q29" s="231" t="s">
        <v>201</v>
      </c>
      <c r="AQ29" s="231">
        <v>15</v>
      </c>
    </row>
    <row r="30" spans="1:43" x14ac:dyDescent="0.2">
      <c r="A30" s="231">
        <v>216163</v>
      </c>
      <c r="B30" s="231" t="s">
        <v>429</v>
      </c>
      <c r="C30" s="231" t="s">
        <v>202</v>
      </c>
      <c r="D30" s="231" t="s">
        <v>202</v>
      </c>
      <c r="E30" s="231" t="s">
        <v>202</v>
      </c>
      <c r="F30" s="231" t="s">
        <v>202</v>
      </c>
      <c r="G30" s="231" t="s">
        <v>202</v>
      </c>
      <c r="H30" s="231" t="s">
        <v>201</v>
      </c>
      <c r="I30" s="231" t="s">
        <v>202</v>
      </c>
      <c r="J30" s="231" t="s">
        <v>202</v>
      </c>
      <c r="K30" s="231" t="s">
        <v>202</v>
      </c>
      <c r="L30" s="231" t="s">
        <v>202</v>
      </c>
      <c r="M30" s="231" t="s">
        <v>201</v>
      </c>
      <c r="N30" s="231" t="s">
        <v>201</v>
      </c>
      <c r="O30" s="231" t="s">
        <v>201</v>
      </c>
      <c r="P30" s="231" t="s">
        <v>201</v>
      </c>
      <c r="Q30" s="231" t="s">
        <v>201</v>
      </c>
      <c r="AQ30" s="231">
        <v>15</v>
      </c>
    </row>
    <row r="31" spans="1:43" x14ac:dyDescent="0.2">
      <c r="A31" s="231">
        <v>216237</v>
      </c>
      <c r="B31" s="231" t="s">
        <v>429</v>
      </c>
      <c r="C31" s="231" t="s">
        <v>202</v>
      </c>
      <c r="D31" s="231" t="s">
        <v>200</v>
      </c>
      <c r="E31" s="231" t="s">
        <v>200</v>
      </c>
      <c r="F31" s="231" t="s">
        <v>200</v>
      </c>
      <c r="G31" s="231" t="s">
        <v>200</v>
      </c>
      <c r="H31" s="231" t="s">
        <v>202</v>
      </c>
      <c r="I31" s="231" t="s">
        <v>202</v>
      </c>
      <c r="J31" s="231" t="s">
        <v>200</v>
      </c>
      <c r="K31" s="231" t="s">
        <v>202</v>
      </c>
      <c r="L31" s="231" t="s">
        <v>200</v>
      </c>
      <c r="M31" s="231" t="s">
        <v>201</v>
      </c>
      <c r="N31" s="231" t="s">
        <v>201</v>
      </c>
      <c r="O31" s="231" t="s">
        <v>201</v>
      </c>
      <c r="P31" s="231" t="s">
        <v>201</v>
      </c>
      <c r="Q31" s="231" t="s">
        <v>201</v>
      </c>
      <c r="AQ31" s="231">
        <v>15</v>
      </c>
    </row>
    <row r="32" spans="1:43" x14ac:dyDescent="0.2">
      <c r="A32" s="231">
        <v>216238</v>
      </c>
      <c r="B32" s="231" t="s">
        <v>429</v>
      </c>
      <c r="C32" s="231" t="s">
        <v>200</v>
      </c>
      <c r="D32" s="231" t="s">
        <v>202</v>
      </c>
      <c r="E32" s="231" t="s">
        <v>202</v>
      </c>
      <c r="F32" s="231" t="s">
        <v>200</v>
      </c>
      <c r="G32" s="231" t="s">
        <v>200</v>
      </c>
      <c r="H32" s="231" t="s">
        <v>202</v>
      </c>
      <c r="I32" s="231" t="s">
        <v>202</v>
      </c>
      <c r="J32" s="231" t="s">
        <v>200</v>
      </c>
      <c r="K32" s="231" t="s">
        <v>202</v>
      </c>
      <c r="L32" s="231" t="s">
        <v>200</v>
      </c>
      <c r="M32" s="231" t="s">
        <v>201</v>
      </c>
      <c r="N32" s="231" t="s">
        <v>201</v>
      </c>
      <c r="O32" s="231" t="s">
        <v>201</v>
      </c>
      <c r="P32" s="231" t="s">
        <v>201</v>
      </c>
      <c r="Q32" s="231" t="s">
        <v>201</v>
      </c>
      <c r="AQ32" s="231">
        <v>15</v>
      </c>
    </row>
    <row r="33" spans="1:43" x14ac:dyDescent="0.2">
      <c r="A33" s="231">
        <v>216244</v>
      </c>
      <c r="B33" s="231" t="s">
        <v>429</v>
      </c>
      <c r="C33" s="231" t="s">
        <v>201</v>
      </c>
      <c r="D33" s="231" t="s">
        <v>202</v>
      </c>
      <c r="E33" s="231" t="s">
        <v>202</v>
      </c>
      <c r="F33" s="231" t="s">
        <v>202</v>
      </c>
      <c r="G33" s="231" t="s">
        <v>202</v>
      </c>
      <c r="H33" s="231" t="s">
        <v>202</v>
      </c>
      <c r="I33" s="231" t="s">
        <v>200</v>
      </c>
      <c r="J33" s="231" t="s">
        <v>201</v>
      </c>
      <c r="K33" s="231" t="s">
        <v>202</v>
      </c>
      <c r="L33" s="231" t="s">
        <v>200</v>
      </c>
      <c r="M33" s="231" t="s">
        <v>201</v>
      </c>
      <c r="N33" s="231" t="s">
        <v>201</v>
      </c>
      <c r="O33" s="231" t="s">
        <v>201</v>
      </c>
      <c r="P33" s="231" t="s">
        <v>201</v>
      </c>
      <c r="Q33" s="231" t="s">
        <v>201</v>
      </c>
      <c r="AQ33" s="231">
        <v>15</v>
      </c>
    </row>
    <row r="34" spans="1:43" x14ac:dyDescent="0.2">
      <c r="A34" s="231">
        <v>216317</v>
      </c>
      <c r="B34" s="231" t="s">
        <v>429</v>
      </c>
      <c r="C34" s="231" t="s">
        <v>202</v>
      </c>
      <c r="D34" s="231" t="s">
        <v>202</v>
      </c>
      <c r="E34" s="231" t="s">
        <v>202</v>
      </c>
      <c r="F34" s="231" t="s">
        <v>202</v>
      </c>
      <c r="G34" s="231" t="s">
        <v>202</v>
      </c>
      <c r="H34" s="231" t="s">
        <v>202</v>
      </c>
      <c r="I34" s="231" t="s">
        <v>202</v>
      </c>
      <c r="J34" s="231" t="s">
        <v>202</v>
      </c>
      <c r="K34" s="231" t="s">
        <v>202</v>
      </c>
      <c r="L34" s="231" t="s">
        <v>202</v>
      </c>
      <c r="M34" s="231" t="s">
        <v>201</v>
      </c>
      <c r="N34" s="231" t="s">
        <v>201</v>
      </c>
      <c r="O34" s="231" t="s">
        <v>201</v>
      </c>
      <c r="P34" s="231" t="s">
        <v>201</v>
      </c>
      <c r="Q34" s="231" t="s">
        <v>201</v>
      </c>
      <c r="AQ34" s="231">
        <v>15</v>
      </c>
    </row>
    <row r="35" spans="1:43" x14ac:dyDescent="0.2">
      <c r="A35" s="231">
        <v>216370</v>
      </c>
      <c r="B35" s="231" t="s">
        <v>429</v>
      </c>
      <c r="C35" s="231" t="s">
        <v>200</v>
      </c>
      <c r="D35" s="231" t="s">
        <v>202</v>
      </c>
      <c r="E35" s="231" t="s">
        <v>202</v>
      </c>
      <c r="F35" s="231" t="s">
        <v>200</v>
      </c>
      <c r="G35" s="231" t="s">
        <v>201</v>
      </c>
      <c r="H35" s="231" t="s">
        <v>201</v>
      </c>
      <c r="I35" s="231" t="s">
        <v>202</v>
      </c>
      <c r="J35" s="231" t="s">
        <v>202</v>
      </c>
      <c r="K35" s="231" t="s">
        <v>202</v>
      </c>
      <c r="L35" s="231" t="s">
        <v>200</v>
      </c>
      <c r="M35" s="231" t="s">
        <v>201</v>
      </c>
      <c r="N35" s="231" t="s">
        <v>201</v>
      </c>
      <c r="O35" s="231" t="s">
        <v>201</v>
      </c>
      <c r="P35" s="231" t="s">
        <v>201</v>
      </c>
      <c r="Q35" s="231" t="s">
        <v>201</v>
      </c>
      <c r="AQ35" s="231">
        <v>15</v>
      </c>
    </row>
    <row r="36" spans="1:43" x14ac:dyDescent="0.2">
      <c r="A36" s="231">
        <v>216371</v>
      </c>
      <c r="B36" s="231" t="s">
        <v>429</v>
      </c>
      <c r="C36" s="231" t="s">
        <v>200</v>
      </c>
      <c r="D36" s="231" t="s">
        <v>202</v>
      </c>
      <c r="E36" s="231" t="s">
        <v>202</v>
      </c>
      <c r="F36" s="231" t="s">
        <v>202</v>
      </c>
      <c r="G36" s="231" t="s">
        <v>200</v>
      </c>
      <c r="H36" s="231" t="s">
        <v>202</v>
      </c>
      <c r="I36" s="231" t="s">
        <v>200</v>
      </c>
      <c r="J36" s="231" t="s">
        <v>200</v>
      </c>
      <c r="K36" s="231" t="s">
        <v>202</v>
      </c>
      <c r="L36" s="231" t="s">
        <v>200</v>
      </c>
      <c r="M36" s="231" t="s">
        <v>201</v>
      </c>
      <c r="N36" s="231" t="s">
        <v>201</v>
      </c>
      <c r="O36" s="231" t="s">
        <v>201</v>
      </c>
      <c r="P36" s="231" t="s">
        <v>201</v>
      </c>
      <c r="Q36" s="231" t="s">
        <v>201</v>
      </c>
      <c r="AQ36" s="231">
        <v>15</v>
      </c>
    </row>
    <row r="37" spans="1:43" x14ac:dyDescent="0.2">
      <c r="A37" s="231">
        <v>216390</v>
      </c>
      <c r="B37" s="231" t="s">
        <v>429</v>
      </c>
      <c r="C37" s="231" t="s">
        <v>202</v>
      </c>
      <c r="D37" s="231" t="s">
        <v>202</v>
      </c>
      <c r="E37" s="231" t="s">
        <v>202</v>
      </c>
      <c r="F37" s="231" t="s">
        <v>200</v>
      </c>
      <c r="G37" s="231" t="s">
        <v>202</v>
      </c>
      <c r="H37" s="231" t="s">
        <v>202</v>
      </c>
      <c r="I37" s="231" t="s">
        <v>202</v>
      </c>
      <c r="J37" s="231" t="s">
        <v>202</v>
      </c>
      <c r="K37" s="231" t="s">
        <v>201</v>
      </c>
      <c r="L37" s="231" t="s">
        <v>201</v>
      </c>
      <c r="M37" s="231" t="s">
        <v>201</v>
      </c>
      <c r="N37" s="231" t="s">
        <v>201</v>
      </c>
      <c r="O37" s="231" t="s">
        <v>201</v>
      </c>
      <c r="P37" s="231" t="s">
        <v>201</v>
      </c>
      <c r="Q37" s="231" t="s">
        <v>201</v>
      </c>
      <c r="AQ37" s="231">
        <v>15</v>
      </c>
    </row>
    <row r="38" spans="1:43" x14ac:dyDescent="0.2">
      <c r="A38" s="231">
        <v>216513</v>
      </c>
      <c r="B38" s="231" t="s">
        <v>429</v>
      </c>
      <c r="C38" s="231" t="s">
        <v>202</v>
      </c>
      <c r="D38" s="231" t="s">
        <v>202</v>
      </c>
      <c r="E38" s="231" t="s">
        <v>202</v>
      </c>
      <c r="F38" s="231" t="s">
        <v>200</v>
      </c>
      <c r="G38" s="231" t="s">
        <v>200</v>
      </c>
      <c r="H38" s="231" t="s">
        <v>202</v>
      </c>
      <c r="I38" s="231" t="s">
        <v>200</v>
      </c>
      <c r="J38" s="231" t="s">
        <v>202</v>
      </c>
      <c r="K38" s="231" t="s">
        <v>200</v>
      </c>
      <c r="L38" s="231" t="s">
        <v>202</v>
      </c>
      <c r="M38" s="231" t="s">
        <v>201</v>
      </c>
      <c r="N38" s="231" t="s">
        <v>201</v>
      </c>
      <c r="O38" s="231" t="s">
        <v>201</v>
      </c>
      <c r="P38" s="231" t="s">
        <v>201</v>
      </c>
      <c r="Q38" s="231" t="s">
        <v>201</v>
      </c>
      <c r="AQ38" s="231">
        <v>15</v>
      </c>
    </row>
    <row r="39" spans="1:43" x14ac:dyDescent="0.2">
      <c r="A39" s="231">
        <v>216522</v>
      </c>
      <c r="B39" s="231" t="s">
        <v>429</v>
      </c>
      <c r="C39" s="231" t="s">
        <v>200</v>
      </c>
      <c r="D39" s="231" t="s">
        <v>200</v>
      </c>
      <c r="E39" s="231" t="s">
        <v>200</v>
      </c>
      <c r="F39" s="231" t="s">
        <v>200</v>
      </c>
      <c r="G39" s="231" t="s">
        <v>200</v>
      </c>
      <c r="H39" s="231" t="s">
        <v>202</v>
      </c>
      <c r="I39" s="231" t="s">
        <v>200</v>
      </c>
      <c r="J39" s="231" t="s">
        <v>202</v>
      </c>
      <c r="K39" s="231" t="s">
        <v>202</v>
      </c>
      <c r="L39" s="231" t="s">
        <v>202</v>
      </c>
      <c r="M39" s="231" t="s">
        <v>201</v>
      </c>
      <c r="N39" s="231" t="s">
        <v>201</v>
      </c>
      <c r="O39" s="231" t="s">
        <v>201</v>
      </c>
      <c r="P39" s="231" t="s">
        <v>201</v>
      </c>
      <c r="Q39" s="231" t="s">
        <v>201</v>
      </c>
      <c r="AQ39" s="231">
        <v>15</v>
      </c>
    </row>
    <row r="40" spans="1:43" x14ac:dyDescent="0.2">
      <c r="A40" s="231">
        <v>216530</v>
      </c>
      <c r="B40" s="231" t="s">
        <v>429</v>
      </c>
      <c r="C40" s="231" t="s">
        <v>200</v>
      </c>
      <c r="D40" s="231" t="s">
        <v>202</v>
      </c>
      <c r="E40" s="231" t="s">
        <v>202</v>
      </c>
      <c r="F40" s="231" t="s">
        <v>200</v>
      </c>
      <c r="G40" s="231" t="s">
        <v>202</v>
      </c>
      <c r="H40" s="231" t="s">
        <v>202</v>
      </c>
      <c r="I40" s="231" t="s">
        <v>200</v>
      </c>
      <c r="J40" s="231" t="s">
        <v>200</v>
      </c>
      <c r="K40" s="231" t="s">
        <v>200</v>
      </c>
      <c r="L40" s="231" t="s">
        <v>200</v>
      </c>
      <c r="M40" s="231" t="s">
        <v>201</v>
      </c>
      <c r="N40" s="231" t="s">
        <v>201</v>
      </c>
      <c r="O40" s="231" t="s">
        <v>201</v>
      </c>
      <c r="P40" s="231" t="s">
        <v>201</v>
      </c>
      <c r="Q40" s="231" t="s">
        <v>201</v>
      </c>
      <c r="AQ40" s="231">
        <v>15</v>
      </c>
    </row>
    <row r="41" spans="1:43" x14ac:dyDescent="0.2">
      <c r="A41" s="231">
        <v>216537</v>
      </c>
      <c r="B41" s="231" t="s">
        <v>429</v>
      </c>
      <c r="C41" s="231" t="s">
        <v>202</v>
      </c>
      <c r="D41" s="231" t="s">
        <v>200</v>
      </c>
      <c r="E41" s="231" t="s">
        <v>202</v>
      </c>
      <c r="F41" s="231" t="s">
        <v>200</v>
      </c>
      <c r="G41" s="231" t="s">
        <v>200</v>
      </c>
      <c r="H41" s="231" t="s">
        <v>200</v>
      </c>
      <c r="I41" s="231" t="s">
        <v>202</v>
      </c>
      <c r="J41" s="231" t="s">
        <v>200</v>
      </c>
      <c r="K41" s="231" t="s">
        <v>202</v>
      </c>
      <c r="L41" s="231" t="s">
        <v>200</v>
      </c>
      <c r="M41" s="231" t="s">
        <v>201</v>
      </c>
      <c r="N41" s="231" t="s">
        <v>201</v>
      </c>
      <c r="O41" s="231" t="s">
        <v>201</v>
      </c>
      <c r="P41" s="231" t="s">
        <v>201</v>
      </c>
      <c r="Q41" s="231" t="s">
        <v>201</v>
      </c>
      <c r="AQ41" s="231">
        <v>15</v>
      </c>
    </row>
    <row r="42" spans="1:43" x14ac:dyDescent="0.2">
      <c r="A42" s="231">
        <v>216542</v>
      </c>
      <c r="B42" s="231" t="s">
        <v>429</v>
      </c>
      <c r="C42" s="231" t="s">
        <v>200</v>
      </c>
      <c r="D42" s="231" t="s">
        <v>202</v>
      </c>
      <c r="E42" s="231" t="s">
        <v>202</v>
      </c>
      <c r="F42" s="231" t="s">
        <v>200</v>
      </c>
      <c r="G42" s="231" t="s">
        <v>202</v>
      </c>
      <c r="H42" s="231" t="s">
        <v>202</v>
      </c>
      <c r="I42" s="231" t="s">
        <v>202</v>
      </c>
      <c r="J42" s="231" t="s">
        <v>202</v>
      </c>
      <c r="K42" s="231" t="s">
        <v>202</v>
      </c>
      <c r="L42" s="231" t="s">
        <v>202</v>
      </c>
      <c r="M42" s="231" t="s">
        <v>201</v>
      </c>
      <c r="N42" s="231" t="s">
        <v>201</v>
      </c>
      <c r="O42" s="231" t="s">
        <v>201</v>
      </c>
      <c r="P42" s="231" t="s">
        <v>201</v>
      </c>
      <c r="Q42" s="231" t="s">
        <v>201</v>
      </c>
      <c r="AQ42" s="231">
        <v>15</v>
      </c>
    </row>
    <row r="43" spans="1:43" x14ac:dyDescent="0.2">
      <c r="A43" s="231">
        <v>216544</v>
      </c>
      <c r="B43" s="231" t="s">
        <v>429</v>
      </c>
      <c r="C43" s="231" t="s">
        <v>202</v>
      </c>
      <c r="D43" s="231" t="s">
        <v>202</v>
      </c>
      <c r="E43" s="231" t="s">
        <v>202</v>
      </c>
      <c r="F43" s="231" t="s">
        <v>202</v>
      </c>
      <c r="G43" s="231" t="s">
        <v>202</v>
      </c>
      <c r="H43" s="231" t="s">
        <v>202</v>
      </c>
      <c r="I43" s="231" t="s">
        <v>200</v>
      </c>
      <c r="J43" s="231" t="s">
        <v>202</v>
      </c>
      <c r="K43" s="231" t="s">
        <v>200</v>
      </c>
      <c r="L43" s="231" t="s">
        <v>200</v>
      </c>
      <c r="M43" s="231" t="s">
        <v>201</v>
      </c>
      <c r="N43" s="231" t="s">
        <v>201</v>
      </c>
      <c r="O43" s="231" t="s">
        <v>201</v>
      </c>
      <c r="P43" s="231" t="s">
        <v>201</v>
      </c>
      <c r="Q43" s="231" t="s">
        <v>201</v>
      </c>
      <c r="AQ43" s="231">
        <v>15</v>
      </c>
    </row>
    <row r="44" spans="1:43" x14ac:dyDescent="0.2">
      <c r="A44" s="231">
        <v>216554</v>
      </c>
      <c r="B44" s="231" t="s">
        <v>429</v>
      </c>
      <c r="C44" s="231" t="s">
        <v>202</v>
      </c>
      <c r="D44" s="231" t="s">
        <v>202</v>
      </c>
      <c r="E44" s="231" t="s">
        <v>202</v>
      </c>
      <c r="F44" s="231" t="s">
        <v>200</v>
      </c>
      <c r="G44" s="231" t="s">
        <v>202</v>
      </c>
      <c r="H44" s="231" t="s">
        <v>202</v>
      </c>
      <c r="I44" s="231" t="s">
        <v>202</v>
      </c>
      <c r="J44" s="231" t="s">
        <v>200</v>
      </c>
      <c r="K44" s="231" t="s">
        <v>200</v>
      </c>
      <c r="L44" s="231" t="s">
        <v>200</v>
      </c>
      <c r="M44" s="231" t="s">
        <v>201</v>
      </c>
      <c r="N44" s="231" t="s">
        <v>201</v>
      </c>
      <c r="O44" s="231" t="s">
        <v>201</v>
      </c>
      <c r="P44" s="231" t="s">
        <v>201</v>
      </c>
      <c r="Q44" s="231" t="s">
        <v>201</v>
      </c>
      <c r="AQ44" s="231">
        <v>15</v>
      </c>
    </row>
    <row r="45" spans="1:43" x14ac:dyDescent="0.2">
      <c r="A45" s="231">
        <v>216562</v>
      </c>
      <c r="B45" s="231" t="s">
        <v>429</v>
      </c>
      <c r="C45" s="231" t="s">
        <v>202</v>
      </c>
      <c r="D45" s="231" t="s">
        <v>200</v>
      </c>
      <c r="E45" s="231" t="s">
        <v>202</v>
      </c>
      <c r="F45" s="231" t="s">
        <v>200</v>
      </c>
      <c r="G45" s="231" t="s">
        <v>202</v>
      </c>
      <c r="H45" s="231" t="s">
        <v>202</v>
      </c>
      <c r="I45" s="231" t="s">
        <v>200</v>
      </c>
      <c r="J45" s="231" t="s">
        <v>202</v>
      </c>
      <c r="K45" s="231" t="s">
        <v>202</v>
      </c>
      <c r="L45" s="231" t="s">
        <v>202</v>
      </c>
      <c r="M45" s="231" t="s">
        <v>201</v>
      </c>
      <c r="N45" s="231" t="s">
        <v>201</v>
      </c>
      <c r="O45" s="231" t="s">
        <v>201</v>
      </c>
      <c r="P45" s="231" t="s">
        <v>201</v>
      </c>
      <c r="Q45" s="231" t="s">
        <v>201</v>
      </c>
      <c r="AQ45" s="231">
        <v>15</v>
      </c>
    </row>
    <row r="46" spans="1:43" x14ac:dyDescent="0.2">
      <c r="A46" s="231">
        <v>216583</v>
      </c>
      <c r="B46" s="231" t="s">
        <v>429</v>
      </c>
      <c r="C46" s="231" t="s">
        <v>200</v>
      </c>
      <c r="D46" s="231" t="s">
        <v>200</v>
      </c>
      <c r="E46" s="231" t="s">
        <v>200</v>
      </c>
      <c r="F46" s="231" t="s">
        <v>202</v>
      </c>
      <c r="G46" s="231" t="s">
        <v>200</v>
      </c>
      <c r="H46" s="231" t="s">
        <v>202</v>
      </c>
      <c r="I46" s="231" t="s">
        <v>202</v>
      </c>
      <c r="J46" s="231" t="s">
        <v>202</v>
      </c>
      <c r="K46" s="231" t="s">
        <v>202</v>
      </c>
      <c r="L46" s="231" t="s">
        <v>202</v>
      </c>
      <c r="M46" s="231" t="s">
        <v>201</v>
      </c>
      <c r="N46" s="231" t="s">
        <v>201</v>
      </c>
      <c r="O46" s="231" t="s">
        <v>201</v>
      </c>
      <c r="P46" s="231" t="s">
        <v>201</v>
      </c>
      <c r="Q46" s="231" t="s">
        <v>201</v>
      </c>
      <c r="AQ46" s="231">
        <v>15</v>
      </c>
    </row>
    <row r="47" spans="1:43" x14ac:dyDescent="0.2">
      <c r="A47" s="231">
        <v>216591</v>
      </c>
      <c r="B47" s="231" t="s">
        <v>429</v>
      </c>
      <c r="C47" s="231" t="s">
        <v>200</v>
      </c>
      <c r="D47" s="231" t="s">
        <v>200</v>
      </c>
      <c r="E47" s="231" t="s">
        <v>200</v>
      </c>
      <c r="F47" s="231" t="s">
        <v>200</v>
      </c>
      <c r="G47" s="231" t="s">
        <v>200</v>
      </c>
      <c r="H47" s="231" t="s">
        <v>202</v>
      </c>
      <c r="I47" s="231" t="s">
        <v>201</v>
      </c>
      <c r="J47" s="231" t="s">
        <v>201</v>
      </c>
      <c r="K47" s="231" t="s">
        <v>202</v>
      </c>
      <c r="L47" s="231" t="s">
        <v>201</v>
      </c>
      <c r="M47" s="231" t="s">
        <v>201</v>
      </c>
      <c r="N47" s="231" t="s">
        <v>201</v>
      </c>
      <c r="O47" s="231" t="s">
        <v>201</v>
      </c>
      <c r="P47" s="231" t="s">
        <v>201</v>
      </c>
      <c r="Q47" s="231" t="s">
        <v>201</v>
      </c>
      <c r="AQ47" s="231">
        <v>15</v>
      </c>
    </row>
    <row r="48" spans="1:43" x14ac:dyDescent="0.2">
      <c r="A48" s="231">
        <v>214468</v>
      </c>
      <c r="B48" s="231" t="s">
        <v>427</v>
      </c>
      <c r="C48" s="231" t="s">
        <v>200</v>
      </c>
      <c r="D48" s="231" t="s">
        <v>202</v>
      </c>
      <c r="E48" s="231" t="s">
        <v>202</v>
      </c>
      <c r="F48" s="231" t="s">
        <v>200</v>
      </c>
      <c r="G48" s="231" t="s">
        <v>200</v>
      </c>
      <c r="H48" s="231" t="s">
        <v>202</v>
      </c>
      <c r="I48" s="231" t="s">
        <v>200</v>
      </c>
      <c r="J48" s="231" t="s">
        <v>202</v>
      </c>
      <c r="K48" s="231" t="s">
        <v>202</v>
      </c>
      <c r="L48" s="231" t="s">
        <v>200</v>
      </c>
      <c r="M48" s="231" t="s">
        <v>201</v>
      </c>
      <c r="N48" s="231" t="s">
        <v>200</v>
      </c>
      <c r="O48" s="231" t="s">
        <v>200</v>
      </c>
      <c r="P48" s="231" t="s">
        <v>201</v>
      </c>
      <c r="Q48" s="231" t="s">
        <v>201</v>
      </c>
      <c r="R48" s="231" t="s">
        <v>201</v>
      </c>
      <c r="S48" s="231" t="s">
        <v>201</v>
      </c>
      <c r="T48" s="231" t="s">
        <v>201</v>
      </c>
      <c r="U48" s="231" t="s">
        <v>201</v>
      </c>
      <c r="V48" s="231" t="s">
        <v>201</v>
      </c>
      <c r="W48" s="231" t="s">
        <v>325</v>
      </c>
      <c r="X48" s="231" t="s">
        <v>325</v>
      </c>
      <c r="Y48" s="231" t="s">
        <v>325</v>
      </c>
      <c r="Z48" s="231" t="s">
        <v>325</v>
      </c>
      <c r="AA48" s="231" t="s">
        <v>325</v>
      </c>
      <c r="AB48" s="231" t="s">
        <v>325</v>
      </c>
      <c r="AC48" s="231" t="s">
        <v>325</v>
      </c>
      <c r="AD48" s="231" t="s">
        <v>325</v>
      </c>
      <c r="AE48" s="231" t="s">
        <v>325</v>
      </c>
      <c r="AF48" s="231" t="s">
        <v>325</v>
      </c>
      <c r="AG48" s="231" t="s">
        <v>325</v>
      </c>
      <c r="AH48" s="231" t="s">
        <v>325</v>
      </c>
      <c r="AI48" s="231" t="s">
        <v>325</v>
      </c>
      <c r="AJ48" s="231" t="s">
        <v>325</v>
      </c>
      <c r="AK48" s="231" t="s">
        <v>325</v>
      </c>
      <c r="AL48" s="231" t="s">
        <v>325</v>
      </c>
      <c r="AM48" s="231" t="s">
        <v>325</v>
      </c>
      <c r="AN48" s="231" t="s">
        <v>325</v>
      </c>
      <c r="AO48" s="231" t="s">
        <v>325</v>
      </c>
      <c r="AP48" s="231" t="s">
        <v>325</v>
      </c>
    </row>
    <row r="49" spans="1:42" x14ac:dyDescent="0.2">
      <c r="A49" s="231">
        <v>212647</v>
      </c>
      <c r="B49" s="231" t="s">
        <v>427</v>
      </c>
      <c r="C49" s="231" t="s">
        <v>202</v>
      </c>
      <c r="D49" s="231" t="s">
        <v>202</v>
      </c>
      <c r="E49" s="231" t="s">
        <v>200</v>
      </c>
      <c r="F49" s="231" t="s">
        <v>200</v>
      </c>
      <c r="G49" s="231" t="s">
        <v>200</v>
      </c>
      <c r="H49" s="231" t="s">
        <v>201</v>
      </c>
      <c r="I49" s="231" t="s">
        <v>202</v>
      </c>
      <c r="J49" s="231" t="s">
        <v>200</v>
      </c>
      <c r="K49" s="231" t="s">
        <v>202</v>
      </c>
      <c r="L49" s="231" t="s">
        <v>200</v>
      </c>
      <c r="M49" s="231" t="s">
        <v>200</v>
      </c>
      <c r="N49" s="231" t="s">
        <v>200</v>
      </c>
      <c r="O49" s="231" t="s">
        <v>200</v>
      </c>
      <c r="P49" s="231" t="s">
        <v>202</v>
      </c>
      <c r="Q49" s="231" t="s">
        <v>201</v>
      </c>
      <c r="R49" s="231" t="s">
        <v>202</v>
      </c>
      <c r="S49" s="231" t="s">
        <v>202</v>
      </c>
      <c r="T49" s="231" t="s">
        <v>202</v>
      </c>
      <c r="U49" s="231" t="s">
        <v>202</v>
      </c>
      <c r="V49" s="231" t="s">
        <v>200</v>
      </c>
      <c r="W49" s="231" t="s">
        <v>325</v>
      </c>
      <c r="X49" s="231" t="s">
        <v>325</v>
      </c>
      <c r="Y49" s="231" t="s">
        <v>325</v>
      </c>
      <c r="Z49" s="231" t="s">
        <v>325</v>
      </c>
      <c r="AA49" s="231" t="s">
        <v>325</v>
      </c>
      <c r="AB49" s="231" t="s">
        <v>325</v>
      </c>
      <c r="AC49" s="231" t="s">
        <v>325</v>
      </c>
      <c r="AD49" s="231" t="s">
        <v>325</v>
      </c>
      <c r="AE49" s="231" t="s">
        <v>325</v>
      </c>
      <c r="AF49" s="231" t="s">
        <v>325</v>
      </c>
      <c r="AG49" s="231" t="s">
        <v>325</v>
      </c>
      <c r="AH49" s="231" t="s">
        <v>325</v>
      </c>
      <c r="AI49" s="231" t="s">
        <v>325</v>
      </c>
      <c r="AJ49" s="231" t="s">
        <v>325</v>
      </c>
      <c r="AK49" s="231" t="s">
        <v>325</v>
      </c>
      <c r="AL49" s="231" t="s">
        <v>325</v>
      </c>
      <c r="AM49" s="231" t="s">
        <v>325</v>
      </c>
      <c r="AN49" s="231" t="s">
        <v>325</v>
      </c>
      <c r="AO49" s="231" t="s">
        <v>325</v>
      </c>
      <c r="AP49" s="231" t="s">
        <v>325</v>
      </c>
    </row>
    <row r="50" spans="1:42" x14ac:dyDescent="0.2">
      <c r="A50" s="231">
        <v>215887</v>
      </c>
      <c r="B50" s="231" t="s">
        <v>427</v>
      </c>
      <c r="C50" s="231" t="s">
        <v>202</v>
      </c>
      <c r="D50" s="231" t="s">
        <v>202</v>
      </c>
      <c r="E50" s="231" t="s">
        <v>202</v>
      </c>
      <c r="F50" s="231" t="s">
        <v>202</v>
      </c>
      <c r="G50" s="231" t="s">
        <v>202</v>
      </c>
      <c r="H50" s="231" t="s">
        <v>201</v>
      </c>
      <c r="I50" s="231" t="s">
        <v>202</v>
      </c>
      <c r="J50" s="231" t="s">
        <v>202</v>
      </c>
      <c r="K50" s="231" t="s">
        <v>202</v>
      </c>
      <c r="L50" s="231" t="s">
        <v>202</v>
      </c>
      <c r="M50" s="231" t="s">
        <v>202</v>
      </c>
      <c r="N50" s="231" t="s">
        <v>202</v>
      </c>
      <c r="O50" s="231" t="s">
        <v>202</v>
      </c>
      <c r="P50" s="231" t="s">
        <v>201</v>
      </c>
      <c r="Q50" s="231" t="s">
        <v>202</v>
      </c>
      <c r="R50" s="231" t="s">
        <v>201</v>
      </c>
      <c r="S50" s="231" t="s">
        <v>202</v>
      </c>
      <c r="T50" s="231" t="s">
        <v>202</v>
      </c>
      <c r="U50" s="231" t="s">
        <v>202</v>
      </c>
      <c r="V50" s="231" t="s">
        <v>202</v>
      </c>
      <c r="W50" s="231" t="s">
        <v>325</v>
      </c>
      <c r="X50" s="231" t="s">
        <v>325</v>
      </c>
      <c r="Y50" s="231" t="s">
        <v>325</v>
      </c>
      <c r="Z50" s="231" t="s">
        <v>325</v>
      </c>
      <c r="AA50" s="231" t="s">
        <v>325</v>
      </c>
      <c r="AB50" s="231" t="s">
        <v>325</v>
      </c>
      <c r="AC50" s="231" t="s">
        <v>325</v>
      </c>
      <c r="AD50" s="231" t="s">
        <v>325</v>
      </c>
      <c r="AE50" s="231" t="s">
        <v>325</v>
      </c>
      <c r="AF50" s="231" t="s">
        <v>325</v>
      </c>
      <c r="AG50" s="231" t="s">
        <v>325</v>
      </c>
      <c r="AH50" s="231" t="s">
        <v>325</v>
      </c>
      <c r="AI50" s="231" t="s">
        <v>325</v>
      </c>
      <c r="AJ50" s="231" t="s">
        <v>325</v>
      </c>
      <c r="AK50" s="231" t="s">
        <v>325</v>
      </c>
      <c r="AL50" s="231" t="s">
        <v>325</v>
      </c>
      <c r="AM50" s="231" t="s">
        <v>325</v>
      </c>
      <c r="AN50" s="231" t="s">
        <v>325</v>
      </c>
      <c r="AO50" s="231" t="s">
        <v>325</v>
      </c>
      <c r="AP50" s="231" t="s">
        <v>325</v>
      </c>
    </row>
    <row r="51" spans="1:42" x14ac:dyDescent="0.2">
      <c r="A51" s="231">
        <v>215105</v>
      </c>
      <c r="B51" s="231" t="s">
        <v>427</v>
      </c>
      <c r="C51" s="231" t="s">
        <v>201</v>
      </c>
      <c r="D51" s="231" t="s">
        <v>202</v>
      </c>
      <c r="E51" s="231" t="s">
        <v>202</v>
      </c>
      <c r="F51" s="231" t="s">
        <v>200</v>
      </c>
      <c r="G51" s="231" t="s">
        <v>200</v>
      </c>
      <c r="H51" s="231" t="s">
        <v>202</v>
      </c>
      <c r="I51" s="231" t="s">
        <v>202</v>
      </c>
      <c r="J51" s="231" t="s">
        <v>202</v>
      </c>
      <c r="K51" s="231" t="s">
        <v>202</v>
      </c>
      <c r="L51" s="231" t="s">
        <v>202</v>
      </c>
      <c r="M51" s="231" t="s">
        <v>202</v>
      </c>
      <c r="N51" s="231" t="s">
        <v>201</v>
      </c>
      <c r="O51" s="231" t="s">
        <v>202</v>
      </c>
      <c r="P51" s="231" t="s">
        <v>202</v>
      </c>
      <c r="Q51" s="231" t="s">
        <v>202</v>
      </c>
      <c r="R51" s="231" t="s">
        <v>201</v>
      </c>
      <c r="S51" s="231" t="s">
        <v>201</v>
      </c>
      <c r="T51" s="231" t="s">
        <v>201</v>
      </c>
      <c r="U51" s="231" t="s">
        <v>201</v>
      </c>
      <c r="V51" s="231" t="s">
        <v>200</v>
      </c>
      <c r="W51" s="231" t="s">
        <v>325</v>
      </c>
      <c r="X51" s="231" t="s">
        <v>325</v>
      </c>
      <c r="Y51" s="231" t="s">
        <v>325</v>
      </c>
      <c r="Z51" s="231" t="s">
        <v>325</v>
      </c>
      <c r="AA51" s="231" t="s">
        <v>325</v>
      </c>
      <c r="AB51" s="231" t="s">
        <v>325</v>
      </c>
      <c r="AC51" s="231" t="s">
        <v>325</v>
      </c>
      <c r="AD51" s="231" t="s">
        <v>325</v>
      </c>
      <c r="AE51" s="231" t="s">
        <v>325</v>
      </c>
      <c r="AF51" s="231" t="s">
        <v>325</v>
      </c>
      <c r="AG51" s="231" t="s">
        <v>325</v>
      </c>
      <c r="AH51" s="231" t="s">
        <v>325</v>
      </c>
      <c r="AI51" s="231" t="s">
        <v>325</v>
      </c>
      <c r="AJ51" s="231" t="s">
        <v>325</v>
      </c>
      <c r="AK51" s="231" t="s">
        <v>325</v>
      </c>
      <c r="AL51" s="231" t="s">
        <v>325</v>
      </c>
      <c r="AM51" s="231" t="s">
        <v>325</v>
      </c>
      <c r="AN51" s="231" t="s">
        <v>325</v>
      </c>
      <c r="AO51" s="231" t="s">
        <v>325</v>
      </c>
      <c r="AP51" s="231" t="s">
        <v>325</v>
      </c>
    </row>
    <row r="52" spans="1:42" x14ac:dyDescent="0.2">
      <c r="A52" s="231">
        <v>213590</v>
      </c>
      <c r="B52" s="231" t="s">
        <v>427</v>
      </c>
      <c r="C52" s="231" t="s">
        <v>200</v>
      </c>
      <c r="D52" s="231" t="s">
        <v>200</v>
      </c>
      <c r="E52" s="231" t="s">
        <v>200</v>
      </c>
      <c r="F52" s="231" t="s">
        <v>200</v>
      </c>
      <c r="G52" s="231" t="s">
        <v>200</v>
      </c>
      <c r="H52" s="231" t="s">
        <v>200</v>
      </c>
      <c r="I52" s="231" t="s">
        <v>200</v>
      </c>
      <c r="J52" s="231" t="s">
        <v>202</v>
      </c>
      <c r="K52" s="231" t="s">
        <v>202</v>
      </c>
      <c r="L52" s="231" t="s">
        <v>202</v>
      </c>
      <c r="M52" s="231" t="s">
        <v>202</v>
      </c>
      <c r="N52" s="231" t="s">
        <v>200</v>
      </c>
      <c r="O52" s="231" t="s">
        <v>200</v>
      </c>
      <c r="P52" s="231" t="s">
        <v>202</v>
      </c>
      <c r="Q52" s="231" t="s">
        <v>202</v>
      </c>
      <c r="R52" s="231" t="s">
        <v>202</v>
      </c>
      <c r="S52" s="231" t="s">
        <v>202</v>
      </c>
      <c r="T52" s="231" t="s">
        <v>200</v>
      </c>
      <c r="U52" s="231" t="s">
        <v>200</v>
      </c>
      <c r="V52" s="231" t="s">
        <v>202</v>
      </c>
      <c r="W52" s="231" t="s">
        <v>325</v>
      </c>
      <c r="X52" s="231" t="s">
        <v>325</v>
      </c>
      <c r="Y52" s="231" t="s">
        <v>325</v>
      </c>
      <c r="Z52" s="231" t="s">
        <v>325</v>
      </c>
      <c r="AA52" s="231" t="s">
        <v>325</v>
      </c>
      <c r="AB52" s="231" t="s">
        <v>325</v>
      </c>
      <c r="AC52" s="231" t="s">
        <v>325</v>
      </c>
      <c r="AD52" s="231" t="s">
        <v>325</v>
      </c>
      <c r="AE52" s="231" t="s">
        <v>325</v>
      </c>
      <c r="AF52" s="231" t="s">
        <v>325</v>
      </c>
      <c r="AG52" s="231" t="s">
        <v>325</v>
      </c>
      <c r="AH52" s="231" t="s">
        <v>325</v>
      </c>
      <c r="AI52" s="231" t="s">
        <v>325</v>
      </c>
      <c r="AJ52" s="231" t="s">
        <v>325</v>
      </c>
      <c r="AK52" s="231" t="s">
        <v>325</v>
      </c>
      <c r="AL52" s="231" t="s">
        <v>325</v>
      </c>
      <c r="AM52" s="231" t="s">
        <v>325</v>
      </c>
      <c r="AN52" s="231" t="s">
        <v>325</v>
      </c>
      <c r="AO52" s="231" t="s">
        <v>325</v>
      </c>
      <c r="AP52" s="231" t="s">
        <v>325</v>
      </c>
    </row>
    <row r="53" spans="1:42" x14ac:dyDescent="0.2">
      <c r="A53" s="231">
        <v>214100</v>
      </c>
      <c r="B53" s="231" t="s">
        <v>427</v>
      </c>
      <c r="C53" s="231" t="s">
        <v>200</v>
      </c>
      <c r="D53" s="231" t="s">
        <v>200</v>
      </c>
      <c r="E53" s="231" t="s">
        <v>200</v>
      </c>
      <c r="F53" s="231" t="s">
        <v>200</v>
      </c>
      <c r="G53" s="231" t="s">
        <v>200</v>
      </c>
      <c r="H53" s="231" t="s">
        <v>200</v>
      </c>
      <c r="I53" s="231" t="s">
        <v>202</v>
      </c>
      <c r="J53" s="231" t="s">
        <v>200</v>
      </c>
      <c r="K53" s="231" t="s">
        <v>202</v>
      </c>
      <c r="L53" s="231" t="s">
        <v>202</v>
      </c>
      <c r="M53" s="231" t="s">
        <v>200</v>
      </c>
      <c r="N53" s="231" t="s">
        <v>200</v>
      </c>
      <c r="O53" s="231" t="s">
        <v>202</v>
      </c>
      <c r="P53" s="231" t="s">
        <v>200</v>
      </c>
      <c r="Q53" s="231" t="s">
        <v>202</v>
      </c>
      <c r="R53" s="231" t="s">
        <v>201</v>
      </c>
      <c r="S53" s="231" t="s">
        <v>201</v>
      </c>
      <c r="T53" s="231" t="s">
        <v>202</v>
      </c>
      <c r="U53" s="231" t="s">
        <v>202</v>
      </c>
      <c r="V53" s="231" t="s">
        <v>201</v>
      </c>
      <c r="W53" s="231" t="s">
        <v>325</v>
      </c>
      <c r="X53" s="231" t="s">
        <v>325</v>
      </c>
      <c r="Y53" s="231" t="s">
        <v>325</v>
      </c>
      <c r="Z53" s="231" t="s">
        <v>325</v>
      </c>
      <c r="AA53" s="231" t="s">
        <v>325</v>
      </c>
      <c r="AB53" s="231" t="s">
        <v>325</v>
      </c>
      <c r="AC53" s="231" t="s">
        <v>325</v>
      </c>
      <c r="AD53" s="231" t="s">
        <v>325</v>
      </c>
      <c r="AE53" s="231" t="s">
        <v>325</v>
      </c>
      <c r="AF53" s="231" t="s">
        <v>325</v>
      </c>
      <c r="AG53" s="231" t="s">
        <v>325</v>
      </c>
      <c r="AH53" s="231" t="s">
        <v>325</v>
      </c>
      <c r="AI53" s="231" t="s">
        <v>325</v>
      </c>
      <c r="AJ53" s="231" t="s">
        <v>325</v>
      </c>
      <c r="AK53" s="231" t="s">
        <v>325</v>
      </c>
      <c r="AL53" s="231" t="s">
        <v>325</v>
      </c>
      <c r="AM53" s="231" t="s">
        <v>325</v>
      </c>
      <c r="AN53" s="231" t="s">
        <v>325</v>
      </c>
      <c r="AO53" s="231" t="s">
        <v>325</v>
      </c>
      <c r="AP53" s="231" t="s">
        <v>325</v>
      </c>
    </row>
    <row r="54" spans="1:42" x14ac:dyDescent="0.2">
      <c r="A54" s="231">
        <v>213583</v>
      </c>
      <c r="B54" s="231" t="s">
        <v>427</v>
      </c>
      <c r="C54" s="231" t="s">
        <v>200</v>
      </c>
      <c r="D54" s="231" t="s">
        <v>202</v>
      </c>
      <c r="E54" s="231" t="s">
        <v>200</v>
      </c>
      <c r="F54" s="231" t="s">
        <v>200</v>
      </c>
      <c r="G54" s="231" t="s">
        <v>202</v>
      </c>
      <c r="H54" s="231" t="s">
        <v>201</v>
      </c>
      <c r="I54" s="231" t="s">
        <v>200</v>
      </c>
      <c r="J54" s="231" t="s">
        <v>202</v>
      </c>
      <c r="K54" s="231" t="s">
        <v>202</v>
      </c>
      <c r="L54" s="231" t="s">
        <v>200</v>
      </c>
      <c r="M54" s="231" t="s">
        <v>200</v>
      </c>
      <c r="N54" s="231" t="s">
        <v>202</v>
      </c>
      <c r="O54" s="231" t="s">
        <v>202</v>
      </c>
      <c r="P54" s="231" t="s">
        <v>202</v>
      </c>
      <c r="Q54" s="231" t="s">
        <v>201</v>
      </c>
      <c r="R54" s="231" t="s">
        <v>202</v>
      </c>
      <c r="S54" s="231" t="s">
        <v>201</v>
      </c>
      <c r="T54" s="231" t="s">
        <v>202</v>
      </c>
      <c r="U54" s="231" t="s">
        <v>202</v>
      </c>
      <c r="V54" s="231" t="s">
        <v>202</v>
      </c>
      <c r="W54" s="231" t="s">
        <v>325</v>
      </c>
      <c r="X54" s="231" t="s">
        <v>325</v>
      </c>
      <c r="Y54" s="231" t="s">
        <v>325</v>
      </c>
      <c r="Z54" s="231" t="s">
        <v>325</v>
      </c>
      <c r="AA54" s="231" t="s">
        <v>325</v>
      </c>
      <c r="AB54" s="231" t="s">
        <v>325</v>
      </c>
      <c r="AC54" s="231" t="s">
        <v>325</v>
      </c>
      <c r="AD54" s="231" t="s">
        <v>325</v>
      </c>
      <c r="AE54" s="231" t="s">
        <v>325</v>
      </c>
      <c r="AF54" s="231" t="s">
        <v>325</v>
      </c>
      <c r="AG54" s="231" t="s">
        <v>325</v>
      </c>
      <c r="AH54" s="231" t="s">
        <v>325</v>
      </c>
      <c r="AI54" s="231" t="s">
        <v>325</v>
      </c>
      <c r="AJ54" s="231" t="s">
        <v>325</v>
      </c>
      <c r="AK54" s="231" t="s">
        <v>325</v>
      </c>
      <c r="AL54" s="231" t="s">
        <v>325</v>
      </c>
      <c r="AM54" s="231" t="s">
        <v>325</v>
      </c>
      <c r="AN54" s="231" t="s">
        <v>325</v>
      </c>
      <c r="AO54" s="231" t="s">
        <v>325</v>
      </c>
      <c r="AP54" s="231" t="s">
        <v>325</v>
      </c>
    </row>
    <row r="55" spans="1:42" x14ac:dyDescent="0.2">
      <c r="A55" s="231">
        <v>216204</v>
      </c>
      <c r="B55" s="231" t="s">
        <v>427</v>
      </c>
      <c r="C55" s="231" t="s">
        <v>201</v>
      </c>
      <c r="D55" s="231" t="s">
        <v>202</v>
      </c>
      <c r="E55" s="231" t="s">
        <v>200</v>
      </c>
      <c r="F55" s="231" t="s">
        <v>202</v>
      </c>
      <c r="G55" s="231" t="s">
        <v>200</v>
      </c>
      <c r="H55" s="231" t="s">
        <v>202</v>
      </c>
      <c r="I55" s="231" t="s">
        <v>202</v>
      </c>
      <c r="J55" s="231" t="s">
        <v>202</v>
      </c>
      <c r="K55" s="231" t="s">
        <v>200</v>
      </c>
      <c r="L55" s="231" t="s">
        <v>202</v>
      </c>
      <c r="M55" s="231" t="s">
        <v>202</v>
      </c>
      <c r="N55" s="231" t="s">
        <v>200</v>
      </c>
      <c r="O55" s="231" t="s">
        <v>200</v>
      </c>
      <c r="P55" s="231" t="s">
        <v>202</v>
      </c>
      <c r="Q55" s="231" t="s">
        <v>202</v>
      </c>
      <c r="R55" s="231" t="s">
        <v>202</v>
      </c>
      <c r="S55" s="231" t="s">
        <v>202</v>
      </c>
      <c r="T55" s="231" t="s">
        <v>202</v>
      </c>
      <c r="U55" s="231" t="s">
        <v>202</v>
      </c>
      <c r="V55" s="231" t="s">
        <v>202</v>
      </c>
      <c r="W55" s="231" t="s">
        <v>325</v>
      </c>
      <c r="X55" s="231" t="s">
        <v>325</v>
      </c>
      <c r="Y55" s="231" t="s">
        <v>325</v>
      </c>
      <c r="Z55" s="231" t="s">
        <v>325</v>
      </c>
      <c r="AA55" s="231" t="s">
        <v>325</v>
      </c>
      <c r="AB55" s="231" t="s">
        <v>325</v>
      </c>
      <c r="AC55" s="231" t="s">
        <v>325</v>
      </c>
      <c r="AD55" s="231" t="s">
        <v>325</v>
      </c>
      <c r="AE55" s="231" t="s">
        <v>325</v>
      </c>
      <c r="AF55" s="231" t="s">
        <v>325</v>
      </c>
      <c r="AG55" s="231" t="s">
        <v>325</v>
      </c>
      <c r="AH55" s="231" t="s">
        <v>325</v>
      </c>
      <c r="AI55" s="231" t="s">
        <v>325</v>
      </c>
      <c r="AJ55" s="231" t="s">
        <v>325</v>
      </c>
      <c r="AK55" s="231" t="s">
        <v>325</v>
      </c>
      <c r="AL55" s="231" t="s">
        <v>325</v>
      </c>
      <c r="AM55" s="231" t="s">
        <v>325</v>
      </c>
      <c r="AN55" s="231" t="s">
        <v>325</v>
      </c>
      <c r="AO55" s="231" t="s">
        <v>325</v>
      </c>
      <c r="AP55" s="231" t="s">
        <v>325</v>
      </c>
    </row>
    <row r="56" spans="1:42" x14ac:dyDescent="0.2">
      <c r="A56" s="231">
        <v>216057</v>
      </c>
      <c r="B56" s="231" t="s">
        <v>427</v>
      </c>
      <c r="C56" s="231" t="s">
        <v>200</v>
      </c>
      <c r="D56" s="231" t="s">
        <v>202</v>
      </c>
      <c r="E56" s="231" t="s">
        <v>202</v>
      </c>
      <c r="F56" s="231" t="s">
        <v>202</v>
      </c>
      <c r="G56" s="231" t="s">
        <v>202</v>
      </c>
      <c r="H56" s="231" t="s">
        <v>201</v>
      </c>
      <c r="I56" s="231" t="s">
        <v>200</v>
      </c>
      <c r="J56" s="231" t="s">
        <v>200</v>
      </c>
      <c r="K56" s="231" t="s">
        <v>202</v>
      </c>
      <c r="L56" s="231" t="s">
        <v>201</v>
      </c>
      <c r="M56" s="231" t="s">
        <v>201</v>
      </c>
      <c r="N56" s="231" t="s">
        <v>201</v>
      </c>
      <c r="O56" s="231" t="s">
        <v>201</v>
      </c>
      <c r="P56" s="231" t="s">
        <v>201</v>
      </c>
      <c r="Q56" s="231" t="s">
        <v>201</v>
      </c>
      <c r="R56" s="231" t="s">
        <v>201</v>
      </c>
      <c r="S56" s="231" t="s">
        <v>201</v>
      </c>
      <c r="T56" s="231" t="s">
        <v>201</v>
      </c>
      <c r="U56" s="231" t="s">
        <v>201</v>
      </c>
      <c r="V56" s="231" t="s">
        <v>201</v>
      </c>
      <c r="W56" s="231" t="s">
        <v>325</v>
      </c>
      <c r="X56" s="231" t="s">
        <v>325</v>
      </c>
      <c r="Y56" s="231" t="s">
        <v>325</v>
      </c>
      <c r="Z56" s="231" t="s">
        <v>325</v>
      </c>
      <c r="AA56" s="231" t="s">
        <v>325</v>
      </c>
      <c r="AB56" s="231" t="s">
        <v>325</v>
      </c>
      <c r="AC56" s="231" t="s">
        <v>325</v>
      </c>
      <c r="AD56" s="231" t="s">
        <v>325</v>
      </c>
      <c r="AE56" s="231" t="s">
        <v>325</v>
      </c>
      <c r="AF56" s="231" t="s">
        <v>325</v>
      </c>
      <c r="AG56" s="231" t="s">
        <v>325</v>
      </c>
      <c r="AH56" s="231" t="s">
        <v>325</v>
      </c>
      <c r="AI56" s="231" t="s">
        <v>325</v>
      </c>
      <c r="AJ56" s="231" t="s">
        <v>325</v>
      </c>
      <c r="AK56" s="231" t="s">
        <v>325</v>
      </c>
      <c r="AL56" s="231" t="s">
        <v>325</v>
      </c>
      <c r="AM56" s="231" t="s">
        <v>325</v>
      </c>
      <c r="AN56" s="231" t="s">
        <v>325</v>
      </c>
      <c r="AO56" s="231" t="s">
        <v>325</v>
      </c>
      <c r="AP56" s="231" t="s">
        <v>325</v>
      </c>
    </row>
    <row r="57" spans="1:42" x14ac:dyDescent="0.2">
      <c r="A57" s="231">
        <v>215773</v>
      </c>
      <c r="B57" s="231" t="s">
        <v>427</v>
      </c>
      <c r="C57" s="231" t="s">
        <v>200</v>
      </c>
      <c r="D57" s="231" t="s">
        <v>200</v>
      </c>
      <c r="E57" s="231" t="s">
        <v>200</v>
      </c>
      <c r="F57" s="231" t="s">
        <v>200</v>
      </c>
      <c r="G57" s="231" t="s">
        <v>200</v>
      </c>
      <c r="H57" s="231" t="s">
        <v>202</v>
      </c>
      <c r="I57" s="231" t="s">
        <v>202</v>
      </c>
      <c r="J57" s="231" t="s">
        <v>200</v>
      </c>
      <c r="K57" s="231" t="s">
        <v>200</v>
      </c>
      <c r="L57" s="231" t="s">
        <v>202</v>
      </c>
      <c r="M57" s="231" t="s">
        <v>202</v>
      </c>
      <c r="N57" s="231" t="s">
        <v>202</v>
      </c>
      <c r="O57" s="231" t="s">
        <v>202</v>
      </c>
      <c r="P57" s="231" t="s">
        <v>201</v>
      </c>
      <c r="Q57" s="231" t="s">
        <v>202</v>
      </c>
      <c r="R57" s="231" t="s">
        <v>201</v>
      </c>
      <c r="S57" s="231" t="s">
        <v>201</v>
      </c>
      <c r="T57" s="231" t="s">
        <v>201</v>
      </c>
      <c r="U57" s="231" t="s">
        <v>201</v>
      </c>
      <c r="V57" s="231" t="s">
        <v>201</v>
      </c>
      <c r="W57" s="231" t="s">
        <v>325</v>
      </c>
      <c r="X57" s="231" t="s">
        <v>325</v>
      </c>
      <c r="Y57" s="231" t="s">
        <v>325</v>
      </c>
      <c r="Z57" s="231" t="s">
        <v>325</v>
      </c>
      <c r="AA57" s="231" t="s">
        <v>325</v>
      </c>
      <c r="AB57" s="231" t="s">
        <v>325</v>
      </c>
      <c r="AC57" s="231" t="s">
        <v>325</v>
      </c>
      <c r="AD57" s="231" t="s">
        <v>325</v>
      </c>
      <c r="AE57" s="231" t="s">
        <v>325</v>
      </c>
      <c r="AF57" s="231" t="s">
        <v>325</v>
      </c>
      <c r="AG57" s="231" t="s">
        <v>325</v>
      </c>
      <c r="AH57" s="231" t="s">
        <v>325</v>
      </c>
      <c r="AI57" s="231" t="s">
        <v>325</v>
      </c>
      <c r="AJ57" s="231" t="s">
        <v>325</v>
      </c>
      <c r="AK57" s="231" t="s">
        <v>325</v>
      </c>
      <c r="AL57" s="231" t="s">
        <v>325</v>
      </c>
      <c r="AM57" s="231" t="s">
        <v>325</v>
      </c>
      <c r="AN57" s="231" t="s">
        <v>325</v>
      </c>
      <c r="AO57" s="231" t="s">
        <v>325</v>
      </c>
      <c r="AP57" s="231" t="s">
        <v>325</v>
      </c>
    </row>
    <row r="58" spans="1:42" x14ac:dyDescent="0.2">
      <c r="A58" s="231">
        <v>213554</v>
      </c>
      <c r="B58" s="231" t="s">
        <v>427</v>
      </c>
      <c r="C58" s="231" t="s">
        <v>200</v>
      </c>
      <c r="D58" s="231" t="s">
        <v>202</v>
      </c>
      <c r="E58" s="231" t="s">
        <v>200</v>
      </c>
      <c r="F58" s="231" t="s">
        <v>202</v>
      </c>
      <c r="G58" s="231" t="s">
        <v>200</v>
      </c>
      <c r="H58" s="231" t="s">
        <v>200</v>
      </c>
      <c r="I58" s="231" t="s">
        <v>202</v>
      </c>
      <c r="J58" s="231" t="s">
        <v>200</v>
      </c>
      <c r="K58" s="231" t="s">
        <v>202</v>
      </c>
      <c r="L58" s="231" t="s">
        <v>202</v>
      </c>
      <c r="M58" s="231" t="s">
        <v>202</v>
      </c>
      <c r="N58" s="231" t="s">
        <v>202</v>
      </c>
      <c r="O58" s="231" t="s">
        <v>202</v>
      </c>
      <c r="P58" s="231" t="s">
        <v>200</v>
      </c>
      <c r="Q58" s="231" t="s">
        <v>202</v>
      </c>
      <c r="R58" s="231" t="s">
        <v>200</v>
      </c>
      <c r="S58" s="231" t="s">
        <v>201</v>
      </c>
      <c r="T58" s="231" t="s">
        <v>200</v>
      </c>
      <c r="U58" s="231" t="s">
        <v>200</v>
      </c>
      <c r="V58" s="231" t="s">
        <v>200</v>
      </c>
      <c r="W58" s="231" t="s">
        <v>325</v>
      </c>
      <c r="X58" s="231" t="s">
        <v>325</v>
      </c>
      <c r="Y58" s="231" t="s">
        <v>325</v>
      </c>
      <c r="Z58" s="231" t="s">
        <v>325</v>
      </c>
      <c r="AA58" s="231" t="s">
        <v>325</v>
      </c>
      <c r="AB58" s="231" t="s">
        <v>325</v>
      </c>
      <c r="AC58" s="231" t="s">
        <v>325</v>
      </c>
      <c r="AD58" s="231" t="s">
        <v>325</v>
      </c>
      <c r="AE58" s="231" t="s">
        <v>325</v>
      </c>
      <c r="AF58" s="231" t="s">
        <v>325</v>
      </c>
      <c r="AG58" s="231" t="s">
        <v>325</v>
      </c>
      <c r="AH58" s="231" t="s">
        <v>325</v>
      </c>
      <c r="AI58" s="231" t="s">
        <v>325</v>
      </c>
      <c r="AJ58" s="231" t="s">
        <v>325</v>
      </c>
      <c r="AK58" s="231" t="s">
        <v>325</v>
      </c>
      <c r="AL58" s="231" t="s">
        <v>325</v>
      </c>
      <c r="AM58" s="231" t="s">
        <v>325</v>
      </c>
      <c r="AN58" s="231" t="s">
        <v>325</v>
      </c>
      <c r="AO58" s="231" t="s">
        <v>325</v>
      </c>
      <c r="AP58" s="231" t="s">
        <v>325</v>
      </c>
    </row>
    <row r="59" spans="1:42" x14ac:dyDescent="0.2">
      <c r="A59" s="231">
        <v>215896</v>
      </c>
      <c r="B59" s="231" t="s">
        <v>427</v>
      </c>
      <c r="C59" s="231" t="s">
        <v>201</v>
      </c>
      <c r="D59" s="231" t="s">
        <v>202</v>
      </c>
      <c r="E59" s="231" t="s">
        <v>202</v>
      </c>
      <c r="F59" s="231" t="s">
        <v>202</v>
      </c>
      <c r="G59" s="231" t="s">
        <v>201</v>
      </c>
      <c r="H59" s="231" t="s">
        <v>202</v>
      </c>
      <c r="I59" s="231" t="s">
        <v>202</v>
      </c>
      <c r="J59" s="231" t="s">
        <v>202</v>
      </c>
      <c r="K59" s="231" t="s">
        <v>202</v>
      </c>
      <c r="L59" s="231" t="s">
        <v>202</v>
      </c>
      <c r="M59" s="231" t="s">
        <v>202</v>
      </c>
      <c r="N59" s="231" t="s">
        <v>202</v>
      </c>
      <c r="O59" s="231" t="s">
        <v>202</v>
      </c>
      <c r="P59" s="231" t="s">
        <v>202</v>
      </c>
      <c r="Q59" s="231" t="s">
        <v>202</v>
      </c>
      <c r="R59" s="231" t="s">
        <v>201</v>
      </c>
      <c r="S59" s="231" t="s">
        <v>201</v>
      </c>
      <c r="T59" s="231" t="s">
        <v>201</v>
      </c>
      <c r="U59" s="231" t="s">
        <v>201</v>
      </c>
      <c r="V59" s="231" t="s">
        <v>201</v>
      </c>
      <c r="W59" s="231" t="s">
        <v>325</v>
      </c>
      <c r="X59" s="231" t="s">
        <v>325</v>
      </c>
      <c r="Y59" s="231" t="s">
        <v>325</v>
      </c>
      <c r="Z59" s="231" t="s">
        <v>325</v>
      </c>
      <c r="AA59" s="231" t="s">
        <v>325</v>
      </c>
      <c r="AB59" s="231" t="s">
        <v>325</v>
      </c>
      <c r="AC59" s="231" t="s">
        <v>325</v>
      </c>
      <c r="AD59" s="231" t="s">
        <v>325</v>
      </c>
      <c r="AE59" s="231" t="s">
        <v>325</v>
      </c>
      <c r="AF59" s="231" t="s">
        <v>325</v>
      </c>
      <c r="AG59" s="231" t="s">
        <v>325</v>
      </c>
      <c r="AH59" s="231" t="s">
        <v>325</v>
      </c>
      <c r="AI59" s="231" t="s">
        <v>325</v>
      </c>
      <c r="AJ59" s="231" t="s">
        <v>325</v>
      </c>
      <c r="AK59" s="231" t="s">
        <v>325</v>
      </c>
      <c r="AL59" s="231" t="s">
        <v>325</v>
      </c>
      <c r="AM59" s="231" t="s">
        <v>325</v>
      </c>
      <c r="AN59" s="231" t="s">
        <v>325</v>
      </c>
      <c r="AO59" s="231" t="s">
        <v>325</v>
      </c>
      <c r="AP59" s="231" t="s">
        <v>325</v>
      </c>
    </row>
    <row r="60" spans="1:42" x14ac:dyDescent="0.2">
      <c r="A60" s="231">
        <v>215915</v>
      </c>
      <c r="B60" s="231" t="s">
        <v>427</v>
      </c>
      <c r="C60" s="231" t="s">
        <v>200</v>
      </c>
      <c r="D60" s="231" t="s">
        <v>202</v>
      </c>
      <c r="E60" s="231" t="s">
        <v>202</v>
      </c>
      <c r="F60" s="231" t="s">
        <v>202</v>
      </c>
      <c r="G60" s="231" t="s">
        <v>202</v>
      </c>
      <c r="H60" s="231" t="s">
        <v>202</v>
      </c>
      <c r="I60" s="231" t="s">
        <v>202</v>
      </c>
      <c r="J60" s="231" t="s">
        <v>202</v>
      </c>
      <c r="K60" s="231" t="s">
        <v>202</v>
      </c>
      <c r="L60" s="231" t="s">
        <v>202</v>
      </c>
      <c r="M60" s="231" t="s">
        <v>201</v>
      </c>
      <c r="N60" s="231" t="s">
        <v>201</v>
      </c>
      <c r="O60" s="231" t="s">
        <v>201</v>
      </c>
      <c r="P60" s="231" t="s">
        <v>202</v>
      </c>
      <c r="Q60" s="231" t="s">
        <v>201</v>
      </c>
      <c r="R60" s="231" t="s">
        <v>202</v>
      </c>
      <c r="S60" s="231" t="s">
        <v>201</v>
      </c>
      <c r="T60" s="231" t="s">
        <v>201</v>
      </c>
      <c r="U60" s="231" t="s">
        <v>201</v>
      </c>
      <c r="V60" s="231" t="s">
        <v>201</v>
      </c>
      <c r="W60" s="231" t="s">
        <v>325</v>
      </c>
      <c r="X60" s="231" t="s">
        <v>325</v>
      </c>
      <c r="Y60" s="231" t="s">
        <v>325</v>
      </c>
      <c r="Z60" s="231" t="s">
        <v>325</v>
      </c>
      <c r="AA60" s="231" t="s">
        <v>325</v>
      </c>
      <c r="AB60" s="231" t="s">
        <v>325</v>
      </c>
      <c r="AC60" s="231" t="s">
        <v>325</v>
      </c>
      <c r="AD60" s="231" t="s">
        <v>325</v>
      </c>
      <c r="AE60" s="231" t="s">
        <v>325</v>
      </c>
      <c r="AF60" s="231" t="s">
        <v>325</v>
      </c>
      <c r="AG60" s="231" t="s">
        <v>325</v>
      </c>
      <c r="AH60" s="231" t="s">
        <v>325</v>
      </c>
      <c r="AI60" s="231" t="s">
        <v>325</v>
      </c>
      <c r="AJ60" s="231" t="s">
        <v>325</v>
      </c>
      <c r="AK60" s="231" t="s">
        <v>325</v>
      </c>
      <c r="AL60" s="231" t="s">
        <v>325</v>
      </c>
      <c r="AM60" s="231" t="s">
        <v>325</v>
      </c>
      <c r="AN60" s="231" t="s">
        <v>325</v>
      </c>
      <c r="AO60" s="231" t="s">
        <v>325</v>
      </c>
      <c r="AP60" s="231" t="s">
        <v>325</v>
      </c>
    </row>
    <row r="61" spans="1:42" x14ac:dyDescent="0.2">
      <c r="A61" s="231">
        <v>214498</v>
      </c>
      <c r="B61" s="231" t="s">
        <v>427</v>
      </c>
      <c r="C61" s="231" t="s">
        <v>200</v>
      </c>
      <c r="D61" s="231" t="s">
        <v>200</v>
      </c>
      <c r="E61" s="231" t="s">
        <v>200</v>
      </c>
      <c r="F61" s="231" t="s">
        <v>200</v>
      </c>
      <c r="G61" s="231" t="s">
        <v>200</v>
      </c>
      <c r="H61" s="231" t="s">
        <v>201</v>
      </c>
      <c r="I61" s="231" t="s">
        <v>202</v>
      </c>
      <c r="J61" s="231" t="s">
        <v>200</v>
      </c>
      <c r="K61" s="231" t="s">
        <v>202</v>
      </c>
      <c r="L61" s="231" t="s">
        <v>202</v>
      </c>
      <c r="M61" s="231" t="s">
        <v>202</v>
      </c>
      <c r="N61" s="231" t="s">
        <v>200</v>
      </c>
      <c r="O61" s="231" t="s">
        <v>202</v>
      </c>
      <c r="P61" s="231" t="s">
        <v>201</v>
      </c>
      <c r="Q61" s="231" t="s">
        <v>202</v>
      </c>
      <c r="R61" s="231" t="s">
        <v>201</v>
      </c>
      <c r="S61" s="231" t="s">
        <v>201</v>
      </c>
      <c r="T61" s="231" t="s">
        <v>201</v>
      </c>
      <c r="U61" s="231" t="s">
        <v>201</v>
      </c>
      <c r="V61" s="231" t="s">
        <v>201</v>
      </c>
      <c r="W61" s="231" t="s">
        <v>325</v>
      </c>
      <c r="X61" s="231" t="s">
        <v>325</v>
      </c>
      <c r="Y61" s="231" t="s">
        <v>325</v>
      </c>
      <c r="Z61" s="231" t="s">
        <v>325</v>
      </c>
      <c r="AA61" s="231" t="s">
        <v>325</v>
      </c>
      <c r="AB61" s="231" t="s">
        <v>325</v>
      </c>
      <c r="AC61" s="231" t="s">
        <v>325</v>
      </c>
      <c r="AD61" s="231" t="s">
        <v>325</v>
      </c>
      <c r="AE61" s="231" t="s">
        <v>325</v>
      </c>
      <c r="AF61" s="231" t="s">
        <v>325</v>
      </c>
      <c r="AG61" s="231" t="s">
        <v>325</v>
      </c>
      <c r="AH61" s="231" t="s">
        <v>325</v>
      </c>
      <c r="AI61" s="231" t="s">
        <v>325</v>
      </c>
      <c r="AJ61" s="231" t="s">
        <v>325</v>
      </c>
      <c r="AK61" s="231" t="s">
        <v>325</v>
      </c>
      <c r="AL61" s="231" t="s">
        <v>325</v>
      </c>
      <c r="AM61" s="231" t="s">
        <v>325</v>
      </c>
      <c r="AN61" s="231" t="s">
        <v>325</v>
      </c>
      <c r="AO61" s="231" t="s">
        <v>325</v>
      </c>
      <c r="AP61" s="231" t="s">
        <v>325</v>
      </c>
    </row>
    <row r="62" spans="1:42" x14ac:dyDescent="0.2">
      <c r="A62" s="231">
        <v>216028</v>
      </c>
      <c r="B62" s="231" t="s">
        <v>427</v>
      </c>
      <c r="C62" s="231" t="s">
        <v>684</v>
      </c>
      <c r="D62" s="231" t="s">
        <v>200</v>
      </c>
      <c r="E62" s="231" t="s">
        <v>684</v>
      </c>
      <c r="F62" s="231" t="s">
        <v>684</v>
      </c>
      <c r="G62" s="231" t="s">
        <v>684</v>
      </c>
      <c r="H62" s="231" t="s">
        <v>202</v>
      </c>
      <c r="I62" s="231" t="s">
        <v>200</v>
      </c>
      <c r="J62" s="231" t="s">
        <v>200</v>
      </c>
      <c r="K62" s="231" t="s">
        <v>200</v>
      </c>
      <c r="L62" s="231" t="s">
        <v>200</v>
      </c>
      <c r="M62" s="231" t="s">
        <v>684</v>
      </c>
      <c r="N62" s="231" t="s">
        <v>684</v>
      </c>
      <c r="O62" s="231" t="s">
        <v>200</v>
      </c>
      <c r="P62" s="231" t="s">
        <v>684</v>
      </c>
      <c r="Q62" s="231" t="s">
        <v>684</v>
      </c>
      <c r="R62" s="231" t="s">
        <v>201</v>
      </c>
      <c r="S62" s="231" t="s">
        <v>202</v>
      </c>
      <c r="T62" s="231" t="s">
        <v>202</v>
      </c>
      <c r="U62" s="231" t="s">
        <v>201</v>
      </c>
      <c r="V62" s="231" t="s">
        <v>201</v>
      </c>
      <c r="W62" s="231" t="s">
        <v>325</v>
      </c>
      <c r="X62" s="231" t="s">
        <v>325</v>
      </c>
      <c r="Y62" s="231" t="s">
        <v>325</v>
      </c>
      <c r="Z62" s="231" t="s">
        <v>325</v>
      </c>
      <c r="AA62" s="231" t="s">
        <v>325</v>
      </c>
      <c r="AB62" s="231" t="s">
        <v>325</v>
      </c>
      <c r="AC62" s="231" t="s">
        <v>325</v>
      </c>
      <c r="AD62" s="231" t="s">
        <v>325</v>
      </c>
      <c r="AE62" s="231" t="s">
        <v>325</v>
      </c>
      <c r="AF62" s="231" t="s">
        <v>325</v>
      </c>
      <c r="AG62" s="231" t="s">
        <v>325</v>
      </c>
      <c r="AH62" s="231" t="s">
        <v>325</v>
      </c>
      <c r="AI62" s="231" t="s">
        <v>684</v>
      </c>
      <c r="AJ62" s="231" t="s">
        <v>325</v>
      </c>
      <c r="AK62" s="231" t="s">
        <v>325</v>
      </c>
      <c r="AL62" s="231" t="s">
        <v>684</v>
      </c>
      <c r="AM62" s="231" t="s">
        <v>325</v>
      </c>
      <c r="AN62" s="231" t="s">
        <v>325</v>
      </c>
      <c r="AO62" s="231" t="s">
        <v>325</v>
      </c>
      <c r="AP62" s="231" t="s">
        <v>325</v>
      </c>
    </row>
    <row r="63" spans="1:42" x14ac:dyDescent="0.2">
      <c r="A63" s="231">
        <v>204837</v>
      </c>
      <c r="B63" s="231" t="s">
        <v>427</v>
      </c>
      <c r="C63" s="231" t="s">
        <v>202</v>
      </c>
      <c r="D63" s="231" t="s">
        <v>200</v>
      </c>
      <c r="E63" s="231" t="s">
        <v>202</v>
      </c>
      <c r="F63" s="231" t="s">
        <v>202</v>
      </c>
      <c r="G63" s="231" t="s">
        <v>202</v>
      </c>
      <c r="H63" s="231" t="s">
        <v>200</v>
      </c>
      <c r="I63" s="231" t="s">
        <v>202</v>
      </c>
      <c r="J63" s="231" t="s">
        <v>200</v>
      </c>
      <c r="K63" s="231" t="s">
        <v>200</v>
      </c>
      <c r="L63" s="231" t="s">
        <v>200</v>
      </c>
      <c r="M63" s="231" t="s">
        <v>200</v>
      </c>
      <c r="N63" s="231" t="s">
        <v>200</v>
      </c>
      <c r="O63" s="231" t="s">
        <v>200</v>
      </c>
      <c r="P63" s="231" t="s">
        <v>200</v>
      </c>
      <c r="Q63" s="231" t="s">
        <v>200</v>
      </c>
      <c r="R63" s="231" t="s">
        <v>201</v>
      </c>
      <c r="S63" s="231" t="s">
        <v>200</v>
      </c>
      <c r="T63" s="231" t="s">
        <v>200</v>
      </c>
      <c r="U63" s="231" t="s">
        <v>202</v>
      </c>
      <c r="V63" s="231" t="s">
        <v>200</v>
      </c>
      <c r="W63" s="231" t="s">
        <v>325</v>
      </c>
      <c r="X63" s="231" t="s">
        <v>325</v>
      </c>
      <c r="Y63" s="231" t="s">
        <v>325</v>
      </c>
      <c r="Z63" s="231" t="s">
        <v>325</v>
      </c>
      <c r="AA63" s="231" t="s">
        <v>325</v>
      </c>
      <c r="AB63" s="231" t="s">
        <v>325</v>
      </c>
      <c r="AC63" s="231" t="s">
        <v>325</v>
      </c>
      <c r="AD63" s="231" t="s">
        <v>325</v>
      </c>
      <c r="AE63" s="231" t="s">
        <v>325</v>
      </c>
      <c r="AF63" s="231" t="s">
        <v>325</v>
      </c>
      <c r="AG63" s="231" t="s">
        <v>325</v>
      </c>
      <c r="AH63" s="231" t="s">
        <v>325</v>
      </c>
      <c r="AI63" s="231" t="s">
        <v>325</v>
      </c>
      <c r="AJ63" s="231" t="s">
        <v>325</v>
      </c>
      <c r="AK63" s="231" t="s">
        <v>325</v>
      </c>
      <c r="AL63" s="231" t="s">
        <v>325</v>
      </c>
      <c r="AM63" s="231" t="s">
        <v>325</v>
      </c>
      <c r="AN63" s="231" t="s">
        <v>325</v>
      </c>
      <c r="AO63" s="231" t="s">
        <v>325</v>
      </c>
      <c r="AP63" s="231" t="s">
        <v>325</v>
      </c>
    </row>
    <row r="64" spans="1:42" x14ac:dyDescent="0.2">
      <c r="A64" s="231">
        <v>212522</v>
      </c>
      <c r="B64" s="231" t="s">
        <v>427</v>
      </c>
      <c r="C64" s="231" t="s">
        <v>200</v>
      </c>
      <c r="D64" s="231" t="s">
        <v>202</v>
      </c>
      <c r="E64" s="231" t="s">
        <v>202</v>
      </c>
      <c r="F64" s="231" t="s">
        <v>200</v>
      </c>
      <c r="G64" s="231" t="s">
        <v>200</v>
      </c>
      <c r="H64" s="231" t="s">
        <v>202</v>
      </c>
      <c r="I64" s="231" t="s">
        <v>200</v>
      </c>
      <c r="J64" s="231" t="s">
        <v>200</v>
      </c>
      <c r="K64" s="231" t="s">
        <v>202</v>
      </c>
      <c r="L64" s="231" t="s">
        <v>200</v>
      </c>
      <c r="M64" s="231" t="s">
        <v>200</v>
      </c>
      <c r="N64" s="231" t="s">
        <v>202</v>
      </c>
      <c r="O64" s="231" t="s">
        <v>200</v>
      </c>
      <c r="P64" s="231" t="s">
        <v>202</v>
      </c>
      <c r="Q64" s="231" t="s">
        <v>202</v>
      </c>
      <c r="R64" s="231" t="s">
        <v>201</v>
      </c>
      <c r="S64" s="231" t="s">
        <v>202</v>
      </c>
      <c r="T64" s="231" t="s">
        <v>202</v>
      </c>
      <c r="U64" s="231" t="s">
        <v>202</v>
      </c>
      <c r="V64" s="231" t="s">
        <v>202</v>
      </c>
      <c r="W64" s="231" t="s">
        <v>325</v>
      </c>
      <c r="X64" s="231" t="s">
        <v>325</v>
      </c>
      <c r="Y64" s="231" t="s">
        <v>325</v>
      </c>
      <c r="Z64" s="231" t="s">
        <v>325</v>
      </c>
      <c r="AA64" s="231" t="s">
        <v>325</v>
      </c>
      <c r="AB64" s="231" t="s">
        <v>325</v>
      </c>
      <c r="AC64" s="231" t="s">
        <v>325</v>
      </c>
      <c r="AD64" s="231" t="s">
        <v>325</v>
      </c>
      <c r="AE64" s="231" t="s">
        <v>325</v>
      </c>
      <c r="AF64" s="231" t="s">
        <v>325</v>
      </c>
      <c r="AG64" s="231" t="s">
        <v>325</v>
      </c>
      <c r="AH64" s="231" t="s">
        <v>325</v>
      </c>
      <c r="AI64" s="231" t="s">
        <v>325</v>
      </c>
      <c r="AJ64" s="231" t="s">
        <v>325</v>
      </c>
      <c r="AK64" s="231" t="s">
        <v>325</v>
      </c>
      <c r="AL64" s="231" t="s">
        <v>325</v>
      </c>
      <c r="AM64" s="231" t="s">
        <v>325</v>
      </c>
      <c r="AN64" s="231" t="s">
        <v>325</v>
      </c>
      <c r="AO64" s="231" t="s">
        <v>325</v>
      </c>
      <c r="AP64" s="231" t="s">
        <v>325</v>
      </c>
    </row>
    <row r="65" spans="1:44" x14ac:dyDescent="0.2">
      <c r="A65" s="231">
        <v>214886</v>
      </c>
      <c r="B65" s="231" t="s">
        <v>427</v>
      </c>
      <c r="C65" s="231" t="s">
        <v>200</v>
      </c>
      <c r="D65" s="231" t="s">
        <v>200</v>
      </c>
      <c r="E65" s="231" t="s">
        <v>200</v>
      </c>
      <c r="F65" s="231" t="s">
        <v>202</v>
      </c>
      <c r="G65" s="231" t="s">
        <v>200</v>
      </c>
      <c r="H65" s="231" t="s">
        <v>200</v>
      </c>
      <c r="I65" s="231" t="s">
        <v>200</v>
      </c>
      <c r="J65" s="231" t="s">
        <v>200</v>
      </c>
      <c r="K65" s="231" t="s">
        <v>202</v>
      </c>
      <c r="L65" s="231" t="s">
        <v>202</v>
      </c>
      <c r="M65" s="231" t="s">
        <v>202</v>
      </c>
      <c r="N65" s="231" t="s">
        <v>202</v>
      </c>
      <c r="O65" s="231" t="s">
        <v>202</v>
      </c>
      <c r="P65" s="231" t="s">
        <v>201</v>
      </c>
      <c r="Q65" s="231" t="s">
        <v>202</v>
      </c>
      <c r="R65" s="231" t="s">
        <v>201</v>
      </c>
      <c r="S65" s="231" t="s">
        <v>201</v>
      </c>
      <c r="T65" s="231" t="s">
        <v>201</v>
      </c>
      <c r="U65" s="231" t="s">
        <v>201</v>
      </c>
      <c r="V65" s="231" t="s">
        <v>201</v>
      </c>
      <c r="W65" s="231" t="s">
        <v>325</v>
      </c>
      <c r="X65" s="231" t="s">
        <v>325</v>
      </c>
      <c r="Y65" s="231" t="s">
        <v>325</v>
      </c>
      <c r="Z65" s="231" t="s">
        <v>325</v>
      </c>
      <c r="AA65" s="231" t="s">
        <v>325</v>
      </c>
      <c r="AB65" s="231" t="s">
        <v>325</v>
      </c>
      <c r="AC65" s="231" t="s">
        <v>325</v>
      </c>
      <c r="AD65" s="231" t="s">
        <v>325</v>
      </c>
      <c r="AE65" s="231" t="s">
        <v>325</v>
      </c>
      <c r="AF65" s="231" t="s">
        <v>325</v>
      </c>
      <c r="AG65" s="231" t="s">
        <v>325</v>
      </c>
      <c r="AH65" s="231" t="s">
        <v>325</v>
      </c>
      <c r="AI65" s="231" t="s">
        <v>325</v>
      </c>
      <c r="AJ65" s="231" t="s">
        <v>325</v>
      </c>
      <c r="AK65" s="231" t="s">
        <v>325</v>
      </c>
      <c r="AL65" s="231" t="s">
        <v>325</v>
      </c>
      <c r="AM65" s="231" t="s">
        <v>325</v>
      </c>
      <c r="AN65" s="231" t="s">
        <v>325</v>
      </c>
      <c r="AO65" s="231" t="s">
        <v>325</v>
      </c>
      <c r="AP65" s="231" t="s">
        <v>325</v>
      </c>
    </row>
    <row r="66" spans="1:44" x14ac:dyDescent="0.2">
      <c r="A66" s="231">
        <v>214913</v>
      </c>
      <c r="B66" s="231" t="s">
        <v>427</v>
      </c>
      <c r="C66" s="231" t="s">
        <v>202</v>
      </c>
      <c r="D66" s="231" t="s">
        <v>202</v>
      </c>
      <c r="E66" s="231" t="s">
        <v>202</v>
      </c>
      <c r="F66" s="231" t="s">
        <v>202</v>
      </c>
      <c r="G66" s="231" t="s">
        <v>202</v>
      </c>
      <c r="H66" s="231" t="s">
        <v>202</v>
      </c>
      <c r="I66" s="231" t="s">
        <v>202</v>
      </c>
      <c r="J66" s="231" t="s">
        <v>202</v>
      </c>
      <c r="K66" s="231" t="s">
        <v>202</v>
      </c>
      <c r="L66" s="231" t="s">
        <v>202</v>
      </c>
      <c r="M66" s="231" t="s">
        <v>202</v>
      </c>
      <c r="N66" s="231" t="s">
        <v>201</v>
      </c>
      <c r="O66" s="231" t="s">
        <v>202</v>
      </c>
      <c r="P66" s="231" t="s">
        <v>202</v>
      </c>
      <c r="Q66" s="231" t="s">
        <v>201</v>
      </c>
      <c r="R66" s="231" t="s">
        <v>201</v>
      </c>
      <c r="S66" s="231" t="s">
        <v>201</v>
      </c>
      <c r="T66" s="231" t="s">
        <v>201</v>
      </c>
      <c r="U66" s="231" t="s">
        <v>201</v>
      </c>
      <c r="V66" s="231" t="s">
        <v>202</v>
      </c>
      <c r="W66" s="231" t="s">
        <v>325</v>
      </c>
      <c r="X66" s="231" t="s">
        <v>325</v>
      </c>
      <c r="Y66" s="231" t="s">
        <v>325</v>
      </c>
      <c r="Z66" s="231" t="s">
        <v>325</v>
      </c>
      <c r="AA66" s="231" t="s">
        <v>325</v>
      </c>
      <c r="AB66" s="231" t="s">
        <v>325</v>
      </c>
      <c r="AC66" s="231" t="s">
        <v>325</v>
      </c>
      <c r="AD66" s="231" t="s">
        <v>325</v>
      </c>
      <c r="AE66" s="231" t="s">
        <v>325</v>
      </c>
      <c r="AF66" s="231" t="s">
        <v>325</v>
      </c>
      <c r="AG66" s="231" t="s">
        <v>325</v>
      </c>
      <c r="AH66" s="231" t="s">
        <v>325</v>
      </c>
      <c r="AI66" s="231" t="s">
        <v>325</v>
      </c>
      <c r="AJ66" s="231" t="s">
        <v>325</v>
      </c>
      <c r="AK66" s="231" t="s">
        <v>325</v>
      </c>
      <c r="AL66" s="231" t="s">
        <v>325</v>
      </c>
      <c r="AM66" s="231" t="s">
        <v>325</v>
      </c>
      <c r="AN66" s="231" t="s">
        <v>325</v>
      </c>
      <c r="AO66" s="231" t="s">
        <v>325</v>
      </c>
      <c r="AP66" s="231" t="s">
        <v>325</v>
      </c>
    </row>
    <row r="67" spans="1:44" x14ac:dyDescent="0.2">
      <c r="A67" s="231">
        <v>213032</v>
      </c>
      <c r="B67" s="231" t="s">
        <v>427</v>
      </c>
      <c r="C67" s="231" t="s">
        <v>202</v>
      </c>
      <c r="D67" s="231" t="s">
        <v>202</v>
      </c>
      <c r="E67" s="231" t="s">
        <v>200</v>
      </c>
      <c r="F67" s="231" t="s">
        <v>200</v>
      </c>
      <c r="G67" s="231" t="s">
        <v>200</v>
      </c>
      <c r="H67" s="231" t="s">
        <v>200</v>
      </c>
      <c r="I67" s="231" t="s">
        <v>200</v>
      </c>
      <c r="J67" s="231" t="s">
        <v>200</v>
      </c>
      <c r="K67" s="231" t="s">
        <v>200</v>
      </c>
      <c r="L67" s="231" t="s">
        <v>200</v>
      </c>
      <c r="M67" s="231" t="s">
        <v>201</v>
      </c>
      <c r="N67" s="231" t="s">
        <v>201</v>
      </c>
      <c r="O67" s="231" t="s">
        <v>201</v>
      </c>
      <c r="P67" s="231" t="s">
        <v>201</v>
      </c>
      <c r="Q67" s="231" t="s">
        <v>201</v>
      </c>
      <c r="R67" s="231" t="s">
        <v>201</v>
      </c>
      <c r="S67" s="231" t="s">
        <v>201</v>
      </c>
      <c r="T67" s="231" t="s">
        <v>201</v>
      </c>
      <c r="U67" s="231" t="s">
        <v>201</v>
      </c>
      <c r="V67" s="231" t="s">
        <v>201</v>
      </c>
      <c r="W67" s="231" t="s">
        <v>325</v>
      </c>
      <c r="X67" s="231" t="s">
        <v>325</v>
      </c>
      <c r="Y67" s="231" t="s">
        <v>325</v>
      </c>
      <c r="Z67" s="231" t="s">
        <v>325</v>
      </c>
      <c r="AA67" s="231" t="s">
        <v>325</v>
      </c>
      <c r="AB67" s="231" t="s">
        <v>325</v>
      </c>
      <c r="AC67" s="231" t="s">
        <v>325</v>
      </c>
      <c r="AD67" s="231" t="s">
        <v>325</v>
      </c>
      <c r="AE67" s="231" t="s">
        <v>325</v>
      </c>
      <c r="AF67" s="231" t="s">
        <v>325</v>
      </c>
      <c r="AG67" s="231" t="s">
        <v>325</v>
      </c>
      <c r="AH67" s="231" t="s">
        <v>325</v>
      </c>
      <c r="AI67" s="231" t="s">
        <v>325</v>
      </c>
      <c r="AJ67" s="231" t="s">
        <v>325</v>
      </c>
      <c r="AK67" s="231" t="s">
        <v>325</v>
      </c>
      <c r="AL67" s="231" t="s">
        <v>325</v>
      </c>
      <c r="AM67" s="231" t="s">
        <v>325</v>
      </c>
      <c r="AN67" s="231" t="s">
        <v>325</v>
      </c>
      <c r="AO67" s="231" t="s">
        <v>325</v>
      </c>
      <c r="AP67" s="231" t="s">
        <v>325</v>
      </c>
    </row>
    <row r="68" spans="1:44" x14ac:dyDescent="0.2">
      <c r="A68" s="231">
        <v>215488</v>
      </c>
      <c r="B68" s="231" t="s">
        <v>427</v>
      </c>
      <c r="C68" s="231" t="s">
        <v>202</v>
      </c>
      <c r="D68" s="231" t="s">
        <v>200</v>
      </c>
      <c r="E68" s="231" t="s">
        <v>202</v>
      </c>
      <c r="F68" s="231" t="s">
        <v>202</v>
      </c>
      <c r="G68" s="231" t="s">
        <v>200</v>
      </c>
      <c r="H68" s="231" t="s">
        <v>202</v>
      </c>
      <c r="I68" s="231" t="s">
        <v>202</v>
      </c>
      <c r="J68" s="231" t="s">
        <v>202</v>
      </c>
      <c r="K68" s="231" t="s">
        <v>202</v>
      </c>
      <c r="L68" s="231" t="s">
        <v>202</v>
      </c>
      <c r="M68" s="231" t="s">
        <v>200</v>
      </c>
      <c r="N68" s="231" t="s">
        <v>200</v>
      </c>
      <c r="O68" s="231" t="s">
        <v>200</v>
      </c>
      <c r="P68" s="231" t="s">
        <v>202</v>
      </c>
      <c r="Q68" s="231" t="s">
        <v>202</v>
      </c>
      <c r="R68" s="231" t="s">
        <v>201</v>
      </c>
      <c r="S68" s="231" t="s">
        <v>200</v>
      </c>
      <c r="T68" s="231" t="s">
        <v>200</v>
      </c>
      <c r="U68" s="231" t="s">
        <v>200</v>
      </c>
      <c r="V68" s="231" t="s">
        <v>200</v>
      </c>
      <c r="W68" s="231" t="s">
        <v>325</v>
      </c>
      <c r="X68" s="231" t="s">
        <v>325</v>
      </c>
      <c r="Y68" s="231" t="s">
        <v>325</v>
      </c>
      <c r="Z68" s="231" t="s">
        <v>325</v>
      </c>
      <c r="AA68" s="231" t="s">
        <v>325</v>
      </c>
      <c r="AB68" s="231" t="s">
        <v>325</v>
      </c>
      <c r="AC68" s="231" t="s">
        <v>325</v>
      </c>
      <c r="AD68" s="231" t="s">
        <v>325</v>
      </c>
      <c r="AE68" s="231" t="s">
        <v>325</v>
      </c>
      <c r="AF68" s="231" t="s">
        <v>325</v>
      </c>
      <c r="AG68" s="231" t="s">
        <v>325</v>
      </c>
      <c r="AH68" s="231" t="s">
        <v>325</v>
      </c>
      <c r="AI68" s="231" t="s">
        <v>325</v>
      </c>
      <c r="AJ68" s="231" t="s">
        <v>325</v>
      </c>
      <c r="AK68" s="231" t="s">
        <v>325</v>
      </c>
      <c r="AL68" s="231" t="s">
        <v>325</v>
      </c>
      <c r="AM68" s="231" t="s">
        <v>325</v>
      </c>
      <c r="AN68" s="231" t="s">
        <v>325</v>
      </c>
      <c r="AO68" s="231" t="s">
        <v>325</v>
      </c>
      <c r="AP68" s="231" t="s">
        <v>325</v>
      </c>
    </row>
    <row r="69" spans="1:44" x14ac:dyDescent="0.2">
      <c r="A69" s="231">
        <v>214596</v>
      </c>
      <c r="B69" s="231" t="s">
        <v>427</v>
      </c>
      <c r="C69" s="231" t="s">
        <v>202</v>
      </c>
      <c r="D69" s="231" t="s">
        <v>200</v>
      </c>
      <c r="E69" s="231" t="s">
        <v>202</v>
      </c>
      <c r="F69" s="231" t="s">
        <v>200</v>
      </c>
      <c r="G69" s="231" t="s">
        <v>200</v>
      </c>
      <c r="H69" s="231" t="s">
        <v>202</v>
      </c>
      <c r="I69" s="231" t="s">
        <v>200</v>
      </c>
      <c r="J69" s="231" t="s">
        <v>202</v>
      </c>
      <c r="K69" s="231" t="s">
        <v>202</v>
      </c>
      <c r="L69" s="231" t="s">
        <v>202</v>
      </c>
      <c r="M69" s="231" t="s">
        <v>200</v>
      </c>
      <c r="N69" s="231" t="s">
        <v>202</v>
      </c>
      <c r="O69" s="231" t="s">
        <v>202</v>
      </c>
      <c r="P69" s="231" t="s">
        <v>201</v>
      </c>
      <c r="Q69" s="231" t="s">
        <v>200</v>
      </c>
      <c r="R69" s="231" t="s">
        <v>201</v>
      </c>
      <c r="S69" s="231" t="s">
        <v>202</v>
      </c>
      <c r="T69" s="231" t="s">
        <v>202</v>
      </c>
      <c r="U69" s="231" t="s">
        <v>202</v>
      </c>
      <c r="V69" s="231" t="s">
        <v>200</v>
      </c>
      <c r="W69" s="231" t="s">
        <v>325</v>
      </c>
      <c r="X69" s="231" t="s">
        <v>325</v>
      </c>
      <c r="Y69" s="231" t="s">
        <v>325</v>
      </c>
      <c r="Z69" s="231" t="s">
        <v>325</v>
      </c>
      <c r="AA69" s="231" t="s">
        <v>325</v>
      </c>
      <c r="AB69" s="231" t="s">
        <v>325</v>
      </c>
      <c r="AC69" s="231" t="s">
        <v>325</v>
      </c>
      <c r="AD69" s="231" t="s">
        <v>325</v>
      </c>
      <c r="AE69" s="231" t="s">
        <v>325</v>
      </c>
      <c r="AF69" s="231" t="s">
        <v>325</v>
      </c>
      <c r="AG69" s="231" t="s">
        <v>325</v>
      </c>
      <c r="AH69" s="231" t="s">
        <v>325</v>
      </c>
      <c r="AI69" s="231" t="s">
        <v>325</v>
      </c>
      <c r="AJ69" s="231" t="s">
        <v>325</v>
      </c>
      <c r="AK69" s="231" t="s">
        <v>325</v>
      </c>
      <c r="AL69" s="231" t="s">
        <v>325</v>
      </c>
      <c r="AM69" s="231" t="s">
        <v>325</v>
      </c>
      <c r="AN69" s="231" t="s">
        <v>325</v>
      </c>
      <c r="AO69" s="231" t="s">
        <v>325</v>
      </c>
      <c r="AP69" s="231" t="s">
        <v>325</v>
      </c>
    </row>
    <row r="70" spans="1:44" x14ac:dyDescent="0.2">
      <c r="A70" s="231">
        <v>216189</v>
      </c>
      <c r="B70" s="231" t="s">
        <v>427</v>
      </c>
      <c r="C70" s="231" t="s">
        <v>202</v>
      </c>
      <c r="D70" s="231" t="s">
        <v>202</v>
      </c>
      <c r="E70" s="231" t="s">
        <v>202</v>
      </c>
      <c r="F70" s="231" t="s">
        <v>200</v>
      </c>
      <c r="G70" s="231" t="s">
        <v>200</v>
      </c>
      <c r="H70" s="231" t="s">
        <v>200</v>
      </c>
      <c r="I70" s="231" t="s">
        <v>202</v>
      </c>
      <c r="J70" s="231" t="s">
        <v>200</v>
      </c>
      <c r="K70" s="231" t="s">
        <v>202</v>
      </c>
      <c r="L70" s="231" t="s">
        <v>202</v>
      </c>
      <c r="M70" s="231" t="s">
        <v>200</v>
      </c>
      <c r="N70" s="231" t="s">
        <v>200</v>
      </c>
      <c r="O70" s="231" t="s">
        <v>200</v>
      </c>
      <c r="P70" s="231" t="s">
        <v>202</v>
      </c>
      <c r="Q70" s="231" t="s">
        <v>202</v>
      </c>
      <c r="R70" s="231" t="s">
        <v>202</v>
      </c>
      <c r="S70" s="231" t="s">
        <v>202</v>
      </c>
      <c r="T70" s="231" t="s">
        <v>202</v>
      </c>
      <c r="U70" s="231" t="s">
        <v>202</v>
      </c>
      <c r="V70" s="231" t="s">
        <v>202</v>
      </c>
      <c r="W70" s="231" t="s">
        <v>325</v>
      </c>
      <c r="X70" s="231" t="s">
        <v>325</v>
      </c>
      <c r="Y70" s="231" t="s">
        <v>325</v>
      </c>
      <c r="Z70" s="231" t="s">
        <v>325</v>
      </c>
      <c r="AA70" s="231" t="s">
        <v>325</v>
      </c>
      <c r="AB70" s="231" t="s">
        <v>325</v>
      </c>
      <c r="AC70" s="231" t="s">
        <v>325</v>
      </c>
      <c r="AD70" s="231" t="s">
        <v>325</v>
      </c>
      <c r="AE70" s="231" t="s">
        <v>325</v>
      </c>
      <c r="AF70" s="231" t="s">
        <v>325</v>
      </c>
      <c r="AG70" s="231" t="s">
        <v>325</v>
      </c>
      <c r="AH70" s="231" t="s">
        <v>325</v>
      </c>
      <c r="AI70" s="231" t="s">
        <v>325</v>
      </c>
      <c r="AJ70" s="231" t="s">
        <v>325</v>
      </c>
      <c r="AK70" s="231" t="s">
        <v>325</v>
      </c>
      <c r="AL70" s="231" t="s">
        <v>325</v>
      </c>
      <c r="AM70" s="231" t="s">
        <v>325</v>
      </c>
      <c r="AN70" s="231" t="s">
        <v>325</v>
      </c>
      <c r="AO70" s="231" t="s">
        <v>325</v>
      </c>
      <c r="AP70" s="231" t="s">
        <v>325</v>
      </c>
    </row>
    <row r="71" spans="1:44" x14ac:dyDescent="0.2">
      <c r="A71" s="231">
        <v>213579</v>
      </c>
      <c r="B71" s="231" t="s">
        <v>427</v>
      </c>
      <c r="C71" s="231" t="s">
        <v>202</v>
      </c>
      <c r="D71" s="231" t="s">
        <v>202</v>
      </c>
      <c r="E71" s="231" t="s">
        <v>202</v>
      </c>
      <c r="F71" s="231" t="s">
        <v>202</v>
      </c>
      <c r="G71" s="231" t="s">
        <v>201</v>
      </c>
      <c r="H71" s="231" t="s">
        <v>202</v>
      </c>
      <c r="I71" s="231" t="s">
        <v>202</v>
      </c>
      <c r="J71" s="231" t="s">
        <v>200</v>
      </c>
      <c r="K71" s="231" t="s">
        <v>202</v>
      </c>
      <c r="L71" s="231" t="s">
        <v>202</v>
      </c>
      <c r="M71" s="231" t="s">
        <v>202</v>
      </c>
      <c r="N71" s="231" t="s">
        <v>202</v>
      </c>
      <c r="O71" s="231" t="s">
        <v>202</v>
      </c>
      <c r="P71" s="231" t="s">
        <v>202</v>
      </c>
      <c r="Q71" s="231" t="s">
        <v>202</v>
      </c>
      <c r="R71" s="231" t="s">
        <v>201</v>
      </c>
      <c r="S71" s="231" t="s">
        <v>202</v>
      </c>
      <c r="T71" s="231" t="s">
        <v>202</v>
      </c>
      <c r="U71" s="231" t="s">
        <v>200</v>
      </c>
      <c r="V71" s="231" t="s">
        <v>202</v>
      </c>
      <c r="W71" s="231" t="s">
        <v>325</v>
      </c>
      <c r="X71" s="231" t="s">
        <v>325</v>
      </c>
      <c r="Y71" s="231" t="s">
        <v>325</v>
      </c>
      <c r="Z71" s="231" t="s">
        <v>325</v>
      </c>
      <c r="AA71" s="231" t="s">
        <v>325</v>
      </c>
      <c r="AB71" s="231" t="s">
        <v>325</v>
      </c>
      <c r="AC71" s="231" t="s">
        <v>325</v>
      </c>
      <c r="AD71" s="231" t="s">
        <v>325</v>
      </c>
      <c r="AE71" s="231" t="s">
        <v>325</v>
      </c>
      <c r="AF71" s="231" t="s">
        <v>325</v>
      </c>
      <c r="AG71" s="231" t="s">
        <v>325</v>
      </c>
      <c r="AH71" s="231" t="s">
        <v>325</v>
      </c>
      <c r="AI71" s="231" t="s">
        <v>325</v>
      </c>
      <c r="AJ71" s="231" t="s">
        <v>325</v>
      </c>
      <c r="AK71" s="231" t="s">
        <v>325</v>
      </c>
      <c r="AL71" s="231" t="s">
        <v>325</v>
      </c>
      <c r="AM71" s="231" t="s">
        <v>325</v>
      </c>
      <c r="AN71" s="231" t="s">
        <v>325</v>
      </c>
      <c r="AO71" s="231" t="s">
        <v>325</v>
      </c>
      <c r="AP71" s="231" t="s">
        <v>325</v>
      </c>
    </row>
    <row r="72" spans="1:44" x14ac:dyDescent="0.2">
      <c r="A72" s="231">
        <v>216112</v>
      </c>
      <c r="B72" s="231" t="s">
        <v>427</v>
      </c>
      <c r="C72" s="231" t="s">
        <v>200</v>
      </c>
      <c r="D72" s="231" t="s">
        <v>202</v>
      </c>
      <c r="E72" s="231" t="s">
        <v>202</v>
      </c>
      <c r="F72" s="231" t="s">
        <v>202</v>
      </c>
      <c r="G72" s="231" t="s">
        <v>202</v>
      </c>
      <c r="H72" s="231" t="s">
        <v>202</v>
      </c>
      <c r="I72" s="231" t="s">
        <v>202</v>
      </c>
      <c r="J72" s="231" t="s">
        <v>200</v>
      </c>
      <c r="K72" s="231" t="s">
        <v>200</v>
      </c>
      <c r="L72" s="231" t="s">
        <v>202</v>
      </c>
      <c r="M72" s="231" t="s">
        <v>201</v>
      </c>
      <c r="N72" s="231" t="s">
        <v>201</v>
      </c>
      <c r="O72" s="231" t="s">
        <v>201</v>
      </c>
      <c r="P72" s="231" t="s">
        <v>202</v>
      </c>
      <c r="Q72" s="231" t="s">
        <v>201</v>
      </c>
      <c r="R72" s="231" t="s">
        <v>202</v>
      </c>
      <c r="S72" s="231" t="s">
        <v>201</v>
      </c>
      <c r="T72" s="231" t="s">
        <v>201</v>
      </c>
      <c r="U72" s="231" t="s">
        <v>201</v>
      </c>
      <c r="V72" s="231" t="s">
        <v>201</v>
      </c>
      <c r="W72" s="231" t="s">
        <v>325</v>
      </c>
      <c r="X72" s="231" t="s">
        <v>325</v>
      </c>
      <c r="Y72" s="231" t="s">
        <v>325</v>
      </c>
      <c r="Z72" s="231" t="s">
        <v>325</v>
      </c>
      <c r="AA72" s="231" t="s">
        <v>325</v>
      </c>
      <c r="AB72" s="231" t="s">
        <v>325</v>
      </c>
      <c r="AC72" s="231" t="s">
        <v>325</v>
      </c>
      <c r="AD72" s="231" t="s">
        <v>325</v>
      </c>
      <c r="AE72" s="231" t="s">
        <v>325</v>
      </c>
      <c r="AF72" s="231" t="s">
        <v>325</v>
      </c>
      <c r="AG72" s="231" t="s">
        <v>325</v>
      </c>
      <c r="AH72" s="231" t="s">
        <v>325</v>
      </c>
      <c r="AI72" s="231" t="s">
        <v>325</v>
      </c>
      <c r="AJ72" s="231" t="s">
        <v>325</v>
      </c>
      <c r="AK72" s="231" t="s">
        <v>325</v>
      </c>
      <c r="AL72" s="231" t="s">
        <v>325</v>
      </c>
      <c r="AM72" s="231" t="s">
        <v>325</v>
      </c>
      <c r="AN72" s="231" t="s">
        <v>325</v>
      </c>
      <c r="AO72" s="231" t="s">
        <v>325</v>
      </c>
      <c r="AP72" s="231" t="s">
        <v>325</v>
      </c>
    </row>
    <row r="73" spans="1:44" x14ac:dyDescent="0.2">
      <c r="A73" s="231">
        <v>216184</v>
      </c>
      <c r="B73" s="231" t="s">
        <v>427</v>
      </c>
      <c r="C73" s="231" t="s">
        <v>200</v>
      </c>
      <c r="D73" s="231" t="s">
        <v>200</v>
      </c>
      <c r="E73" s="231" t="s">
        <v>202</v>
      </c>
      <c r="F73" s="231" t="s">
        <v>200</v>
      </c>
      <c r="G73" s="231" t="s">
        <v>202</v>
      </c>
      <c r="H73" s="231" t="s">
        <v>202</v>
      </c>
      <c r="I73" s="231" t="s">
        <v>201</v>
      </c>
      <c r="J73" s="231" t="s">
        <v>200</v>
      </c>
      <c r="K73" s="231" t="s">
        <v>202</v>
      </c>
      <c r="L73" s="231" t="s">
        <v>202</v>
      </c>
      <c r="M73" s="231" t="s">
        <v>201</v>
      </c>
      <c r="N73" s="231" t="s">
        <v>201</v>
      </c>
      <c r="O73" s="231" t="s">
        <v>201</v>
      </c>
      <c r="P73" s="231" t="s">
        <v>201</v>
      </c>
      <c r="Q73" s="231" t="s">
        <v>201</v>
      </c>
      <c r="R73" s="231" t="s">
        <v>201</v>
      </c>
      <c r="S73" s="231" t="s">
        <v>201</v>
      </c>
      <c r="T73" s="231" t="s">
        <v>201</v>
      </c>
      <c r="U73" s="231" t="s">
        <v>201</v>
      </c>
      <c r="V73" s="231" t="s">
        <v>201</v>
      </c>
      <c r="W73" s="231" t="s">
        <v>325</v>
      </c>
      <c r="X73" s="231" t="s">
        <v>325</v>
      </c>
      <c r="Y73" s="231" t="s">
        <v>325</v>
      </c>
      <c r="Z73" s="231" t="s">
        <v>325</v>
      </c>
      <c r="AA73" s="231" t="s">
        <v>325</v>
      </c>
      <c r="AB73" s="231" t="s">
        <v>325</v>
      </c>
      <c r="AC73" s="231" t="s">
        <v>325</v>
      </c>
      <c r="AD73" s="231" t="s">
        <v>325</v>
      </c>
      <c r="AE73" s="231" t="s">
        <v>325</v>
      </c>
      <c r="AF73" s="231" t="s">
        <v>325</v>
      </c>
      <c r="AG73" s="231" t="s">
        <v>325</v>
      </c>
      <c r="AH73" s="231" t="s">
        <v>325</v>
      </c>
      <c r="AI73" s="231" t="s">
        <v>325</v>
      </c>
      <c r="AJ73" s="231" t="s">
        <v>325</v>
      </c>
      <c r="AK73" s="231" t="s">
        <v>325</v>
      </c>
      <c r="AL73" s="231" t="s">
        <v>325</v>
      </c>
      <c r="AM73" s="231" t="s">
        <v>325</v>
      </c>
      <c r="AN73" s="231" t="s">
        <v>325</v>
      </c>
      <c r="AO73" s="231" t="s">
        <v>325</v>
      </c>
      <c r="AP73" s="231" t="s">
        <v>325</v>
      </c>
    </row>
    <row r="74" spans="1:44" x14ac:dyDescent="0.2">
      <c r="A74" s="231">
        <v>213925</v>
      </c>
      <c r="B74" s="231" t="s">
        <v>427</v>
      </c>
      <c r="C74" s="231" t="s">
        <v>202</v>
      </c>
      <c r="D74" s="231" t="s">
        <v>202</v>
      </c>
      <c r="E74" s="231" t="s">
        <v>202</v>
      </c>
      <c r="F74" s="231" t="s">
        <v>200</v>
      </c>
      <c r="G74" s="231" t="s">
        <v>200</v>
      </c>
      <c r="H74" s="231" t="s">
        <v>202</v>
      </c>
      <c r="I74" s="231" t="s">
        <v>202</v>
      </c>
      <c r="J74" s="231" t="s">
        <v>200</v>
      </c>
      <c r="K74" s="231" t="s">
        <v>202</v>
      </c>
      <c r="L74" s="231" t="s">
        <v>202</v>
      </c>
      <c r="M74" s="231" t="s">
        <v>201</v>
      </c>
      <c r="N74" s="231" t="s">
        <v>201</v>
      </c>
      <c r="O74" s="231" t="s">
        <v>201</v>
      </c>
      <c r="P74" s="231" t="s">
        <v>201</v>
      </c>
      <c r="Q74" s="231" t="s">
        <v>201</v>
      </c>
      <c r="R74" s="231" t="s">
        <v>201</v>
      </c>
      <c r="S74" s="231" t="s">
        <v>201</v>
      </c>
      <c r="T74" s="231" t="s">
        <v>201</v>
      </c>
      <c r="U74" s="231" t="s">
        <v>201</v>
      </c>
      <c r="V74" s="231" t="s">
        <v>201</v>
      </c>
      <c r="W74" s="231" t="s">
        <v>325</v>
      </c>
      <c r="X74" s="231" t="s">
        <v>325</v>
      </c>
      <c r="Y74" s="231" t="s">
        <v>325</v>
      </c>
      <c r="Z74" s="231" t="s">
        <v>325</v>
      </c>
      <c r="AA74" s="231" t="s">
        <v>325</v>
      </c>
      <c r="AB74" s="231" t="s">
        <v>325</v>
      </c>
      <c r="AC74" s="231" t="s">
        <v>325</v>
      </c>
      <c r="AD74" s="231" t="s">
        <v>325</v>
      </c>
      <c r="AE74" s="231" t="s">
        <v>325</v>
      </c>
      <c r="AF74" s="231" t="s">
        <v>325</v>
      </c>
      <c r="AG74" s="231" t="s">
        <v>325</v>
      </c>
      <c r="AH74" s="231" t="s">
        <v>325</v>
      </c>
      <c r="AI74" s="231" t="s">
        <v>325</v>
      </c>
      <c r="AJ74" s="231" t="s">
        <v>325</v>
      </c>
      <c r="AK74" s="231" t="s">
        <v>325</v>
      </c>
      <c r="AL74" s="231" t="s">
        <v>325</v>
      </c>
      <c r="AM74" s="231" t="s">
        <v>325</v>
      </c>
      <c r="AN74" s="231" t="s">
        <v>325</v>
      </c>
      <c r="AO74" s="231" t="s">
        <v>325</v>
      </c>
      <c r="AP74" s="231" t="s">
        <v>325</v>
      </c>
    </row>
    <row r="75" spans="1:44" x14ac:dyDescent="0.2">
      <c r="A75" s="231">
        <v>216373</v>
      </c>
      <c r="B75" s="231" t="s">
        <v>427</v>
      </c>
      <c r="C75" s="231" t="s">
        <v>200</v>
      </c>
      <c r="D75" s="231" t="s">
        <v>202</v>
      </c>
      <c r="E75" s="231" t="s">
        <v>202</v>
      </c>
      <c r="F75" s="231" t="s">
        <v>200</v>
      </c>
      <c r="G75" s="231" t="s">
        <v>202</v>
      </c>
      <c r="H75" s="231" t="s">
        <v>202</v>
      </c>
      <c r="I75" s="231" t="s">
        <v>202</v>
      </c>
      <c r="J75" s="231" t="s">
        <v>202</v>
      </c>
      <c r="K75" s="231" t="s">
        <v>202</v>
      </c>
      <c r="L75" s="231" t="s">
        <v>202</v>
      </c>
      <c r="M75" s="231" t="s">
        <v>201</v>
      </c>
      <c r="N75" s="231" t="s">
        <v>201</v>
      </c>
      <c r="O75" s="231" t="s">
        <v>201</v>
      </c>
      <c r="P75" s="231" t="s">
        <v>201</v>
      </c>
      <c r="Q75" s="231" t="s">
        <v>201</v>
      </c>
      <c r="R75" s="231" t="s">
        <v>201</v>
      </c>
      <c r="S75" s="231" t="s">
        <v>201</v>
      </c>
      <c r="T75" s="231" t="s">
        <v>201</v>
      </c>
      <c r="U75" s="231" t="s">
        <v>201</v>
      </c>
      <c r="V75" s="231" t="s">
        <v>201</v>
      </c>
      <c r="W75" s="231" t="s">
        <v>325</v>
      </c>
      <c r="X75" s="231" t="s">
        <v>325</v>
      </c>
      <c r="Y75" s="231" t="s">
        <v>325</v>
      </c>
      <c r="Z75" s="231" t="s">
        <v>325</v>
      </c>
      <c r="AA75" s="231" t="s">
        <v>325</v>
      </c>
      <c r="AB75" s="231" t="s">
        <v>325</v>
      </c>
      <c r="AC75" s="231" t="s">
        <v>325</v>
      </c>
      <c r="AD75" s="231" t="s">
        <v>325</v>
      </c>
      <c r="AE75" s="231" t="s">
        <v>325</v>
      </c>
      <c r="AF75" s="231" t="s">
        <v>325</v>
      </c>
      <c r="AG75" s="231" t="s">
        <v>325</v>
      </c>
      <c r="AH75" s="231" t="s">
        <v>325</v>
      </c>
      <c r="AI75" s="231" t="s">
        <v>325</v>
      </c>
      <c r="AJ75" s="231" t="s">
        <v>325</v>
      </c>
      <c r="AK75" s="231" t="s">
        <v>325</v>
      </c>
      <c r="AL75" s="231" t="s">
        <v>325</v>
      </c>
      <c r="AM75" s="231" t="s">
        <v>325</v>
      </c>
      <c r="AN75" s="231" t="s">
        <v>325</v>
      </c>
      <c r="AO75" s="231" t="s">
        <v>325</v>
      </c>
      <c r="AP75" s="231" t="s">
        <v>325</v>
      </c>
    </row>
    <row r="76" spans="1:44" x14ac:dyDescent="0.2">
      <c r="A76" s="231">
        <v>216564</v>
      </c>
      <c r="B76" s="231" t="s">
        <v>427</v>
      </c>
      <c r="C76" s="231" t="s">
        <v>202</v>
      </c>
      <c r="D76" s="231" t="s">
        <v>202</v>
      </c>
      <c r="E76" s="231" t="s">
        <v>202</v>
      </c>
      <c r="F76" s="231" t="s">
        <v>202</v>
      </c>
      <c r="G76" s="231" t="s">
        <v>202</v>
      </c>
      <c r="H76" s="231" t="s">
        <v>202</v>
      </c>
      <c r="I76" s="231" t="s">
        <v>202</v>
      </c>
      <c r="J76" s="231" t="s">
        <v>202</v>
      </c>
      <c r="K76" s="231" t="s">
        <v>202</v>
      </c>
      <c r="L76" s="231" t="s">
        <v>202</v>
      </c>
      <c r="M76" s="231" t="s">
        <v>201</v>
      </c>
      <c r="N76" s="231" t="s">
        <v>201</v>
      </c>
      <c r="O76" s="231" t="s">
        <v>201</v>
      </c>
      <c r="P76" s="231" t="s">
        <v>201</v>
      </c>
      <c r="Q76" s="231" t="s">
        <v>201</v>
      </c>
      <c r="R76" s="231" t="s">
        <v>201</v>
      </c>
      <c r="S76" s="231" t="s">
        <v>201</v>
      </c>
      <c r="T76" s="231" t="s">
        <v>201</v>
      </c>
      <c r="U76" s="231" t="s">
        <v>201</v>
      </c>
      <c r="V76" s="231" t="s">
        <v>201</v>
      </c>
      <c r="W76" s="231" t="s">
        <v>325</v>
      </c>
      <c r="X76" s="231" t="s">
        <v>325</v>
      </c>
      <c r="Y76" s="231" t="s">
        <v>325</v>
      </c>
      <c r="Z76" s="231" t="s">
        <v>325</v>
      </c>
      <c r="AA76" s="231" t="s">
        <v>325</v>
      </c>
      <c r="AB76" s="231" t="s">
        <v>325</v>
      </c>
      <c r="AC76" s="231" t="s">
        <v>325</v>
      </c>
      <c r="AD76" s="231" t="s">
        <v>325</v>
      </c>
      <c r="AE76" s="231" t="s">
        <v>325</v>
      </c>
      <c r="AF76" s="231" t="s">
        <v>325</v>
      </c>
      <c r="AG76" s="231" t="s">
        <v>325</v>
      </c>
      <c r="AH76" s="231" t="s">
        <v>325</v>
      </c>
      <c r="AI76" s="231" t="s">
        <v>325</v>
      </c>
      <c r="AJ76" s="231" t="s">
        <v>325</v>
      </c>
      <c r="AK76" s="231" t="s">
        <v>325</v>
      </c>
      <c r="AL76" s="231" t="s">
        <v>325</v>
      </c>
      <c r="AM76" s="231" t="s">
        <v>325</v>
      </c>
      <c r="AN76" s="231" t="s">
        <v>325</v>
      </c>
      <c r="AO76" s="231" t="s">
        <v>325</v>
      </c>
      <c r="AP76" s="231" t="s">
        <v>325</v>
      </c>
    </row>
    <row r="77" spans="1:44" x14ac:dyDescent="0.2">
      <c r="A77" s="231">
        <v>212941</v>
      </c>
      <c r="B77" s="231" t="s">
        <v>427</v>
      </c>
      <c r="C77" s="231" t="s">
        <v>200</v>
      </c>
      <c r="D77" s="231" t="s">
        <v>200</v>
      </c>
      <c r="E77" s="231" t="s">
        <v>200</v>
      </c>
      <c r="F77" s="231" t="s">
        <v>200</v>
      </c>
      <c r="G77" s="231" t="s">
        <v>200</v>
      </c>
      <c r="H77" s="231" t="s">
        <v>200</v>
      </c>
      <c r="I77" s="231" t="s">
        <v>202</v>
      </c>
      <c r="J77" s="231" t="s">
        <v>200</v>
      </c>
      <c r="K77" s="231" t="s">
        <v>202</v>
      </c>
      <c r="L77" s="231" t="s">
        <v>200</v>
      </c>
      <c r="M77" s="231" t="s">
        <v>201</v>
      </c>
      <c r="N77" s="231" t="s">
        <v>201</v>
      </c>
      <c r="O77" s="231" t="s">
        <v>201</v>
      </c>
      <c r="P77" s="231" t="s">
        <v>201</v>
      </c>
      <c r="Q77" s="231" t="s">
        <v>201</v>
      </c>
      <c r="R77" s="231" t="s">
        <v>201</v>
      </c>
      <c r="S77" s="231" t="s">
        <v>201</v>
      </c>
      <c r="T77" s="231" t="s">
        <v>201</v>
      </c>
      <c r="U77" s="231" t="s">
        <v>201</v>
      </c>
      <c r="V77" s="231" t="s">
        <v>201</v>
      </c>
      <c r="W77" s="231" t="s">
        <v>325</v>
      </c>
      <c r="X77" s="231" t="s">
        <v>325</v>
      </c>
      <c r="Y77" s="231" t="s">
        <v>325</v>
      </c>
      <c r="Z77" s="231" t="s">
        <v>325</v>
      </c>
      <c r="AA77" s="231" t="s">
        <v>325</v>
      </c>
      <c r="AB77" s="231" t="s">
        <v>325</v>
      </c>
      <c r="AC77" s="231" t="s">
        <v>325</v>
      </c>
      <c r="AD77" s="231" t="s">
        <v>325</v>
      </c>
      <c r="AE77" s="231" t="s">
        <v>325</v>
      </c>
      <c r="AF77" s="231" t="s">
        <v>325</v>
      </c>
      <c r="AG77" s="231" t="s">
        <v>325</v>
      </c>
      <c r="AH77" s="231" t="s">
        <v>325</v>
      </c>
      <c r="AI77" s="231" t="s">
        <v>325</v>
      </c>
      <c r="AJ77" s="231" t="s">
        <v>325</v>
      </c>
      <c r="AK77" s="231" t="s">
        <v>325</v>
      </c>
      <c r="AL77" s="231" t="s">
        <v>325</v>
      </c>
      <c r="AM77" s="231" t="s">
        <v>325</v>
      </c>
      <c r="AN77" s="231" t="s">
        <v>325</v>
      </c>
      <c r="AO77" s="231" t="s">
        <v>325</v>
      </c>
      <c r="AP77" s="231" t="s">
        <v>325</v>
      </c>
    </row>
    <row r="78" spans="1:44" x14ac:dyDescent="0.2">
      <c r="A78" s="231">
        <v>201459</v>
      </c>
      <c r="B78" s="231" t="s">
        <v>427</v>
      </c>
      <c r="C78" s="231" t="s">
        <v>2818</v>
      </c>
      <c r="D78" s="231" t="s">
        <v>2818</v>
      </c>
      <c r="E78" s="231" t="s">
        <v>2818</v>
      </c>
      <c r="F78" s="231" t="s">
        <v>2818</v>
      </c>
      <c r="G78" s="231" t="s">
        <v>2818</v>
      </c>
      <c r="H78" s="231" t="s">
        <v>2818</v>
      </c>
      <c r="I78" s="231" t="s">
        <v>2818</v>
      </c>
      <c r="J78" s="231" t="s">
        <v>2818</v>
      </c>
      <c r="K78" s="231" t="s">
        <v>2818</v>
      </c>
      <c r="L78" s="231" t="s">
        <v>2818</v>
      </c>
      <c r="M78" s="231" t="s">
        <v>2818</v>
      </c>
      <c r="N78" s="231" t="s">
        <v>2818</v>
      </c>
      <c r="O78" s="231" t="s">
        <v>2818</v>
      </c>
      <c r="P78" s="231" t="s">
        <v>2818</v>
      </c>
      <c r="Q78" s="231" t="s">
        <v>2818</v>
      </c>
      <c r="R78" s="231" t="s">
        <v>2818</v>
      </c>
      <c r="S78" s="231" t="s">
        <v>2818</v>
      </c>
      <c r="T78" s="231" t="s">
        <v>2818</v>
      </c>
      <c r="U78" s="231" t="s">
        <v>2818</v>
      </c>
      <c r="V78" s="231" t="s">
        <v>2818</v>
      </c>
      <c r="AQ78" s="231">
        <v>20</v>
      </c>
      <c r="AR78" s="231" t="s">
        <v>2810</v>
      </c>
    </row>
    <row r="79" spans="1:44" x14ac:dyDescent="0.2">
      <c r="A79" s="231">
        <v>201614</v>
      </c>
      <c r="B79" s="231" t="s">
        <v>427</v>
      </c>
      <c r="C79" s="231" t="s">
        <v>2818</v>
      </c>
      <c r="D79" s="231" t="s">
        <v>2818</v>
      </c>
      <c r="E79" s="231" t="s">
        <v>2818</v>
      </c>
      <c r="F79" s="231" t="s">
        <v>2818</v>
      </c>
      <c r="G79" s="231" t="s">
        <v>2818</v>
      </c>
      <c r="H79" s="231" t="s">
        <v>2818</v>
      </c>
      <c r="I79" s="231" t="s">
        <v>2818</v>
      </c>
      <c r="J79" s="231" t="s">
        <v>2818</v>
      </c>
      <c r="K79" s="231" t="s">
        <v>2818</v>
      </c>
      <c r="L79" s="231" t="s">
        <v>2818</v>
      </c>
      <c r="M79" s="231" t="s">
        <v>2818</v>
      </c>
      <c r="N79" s="231" t="s">
        <v>2818</v>
      </c>
      <c r="O79" s="231" t="s">
        <v>2818</v>
      </c>
      <c r="P79" s="231" t="s">
        <v>2818</v>
      </c>
      <c r="Q79" s="231" t="s">
        <v>2818</v>
      </c>
      <c r="R79" s="231" t="s">
        <v>2818</v>
      </c>
      <c r="S79" s="231" t="s">
        <v>2818</v>
      </c>
      <c r="T79" s="231" t="s">
        <v>2818</v>
      </c>
      <c r="U79" s="231" t="s">
        <v>2818</v>
      </c>
      <c r="V79" s="231" t="s">
        <v>2818</v>
      </c>
      <c r="AQ79" s="231">
        <v>20</v>
      </c>
      <c r="AR79" s="231" t="s">
        <v>2810</v>
      </c>
    </row>
    <row r="80" spans="1:44" x14ac:dyDescent="0.2">
      <c r="A80" s="231">
        <v>201789</v>
      </c>
      <c r="B80" s="231" t="s">
        <v>427</v>
      </c>
      <c r="C80" s="231" t="s">
        <v>2818</v>
      </c>
      <c r="D80" s="231" t="s">
        <v>2818</v>
      </c>
      <c r="E80" s="231" t="s">
        <v>2818</v>
      </c>
      <c r="F80" s="231" t="s">
        <v>2818</v>
      </c>
      <c r="G80" s="231" t="s">
        <v>2818</v>
      </c>
      <c r="H80" s="231" t="s">
        <v>2818</v>
      </c>
      <c r="I80" s="231" t="s">
        <v>2818</v>
      </c>
      <c r="J80" s="231" t="s">
        <v>2818</v>
      </c>
      <c r="K80" s="231" t="s">
        <v>2818</v>
      </c>
      <c r="L80" s="231" t="s">
        <v>2818</v>
      </c>
      <c r="M80" s="231" t="s">
        <v>2818</v>
      </c>
      <c r="N80" s="231" t="s">
        <v>2818</v>
      </c>
      <c r="O80" s="231" t="s">
        <v>2818</v>
      </c>
      <c r="P80" s="231" t="s">
        <v>2818</v>
      </c>
      <c r="Q80" s="231" t="s">
        <v>2818</v>
      </c>
      <c r="R80" s="231" t="s">
        <v>2818</v>
      </c>
      <c r="S80" s="231" t="s">
        <v>2818</v>
      </c>
      <c r="T80" s="231" t="s">
        <v>2818</v>
      </c>
      <c r="U80" s="231" t="s">
        <v>2818</v>
      </c>
      <c r="V80" s="231" t="s">
        <v>2818</v>
      </c>
      <c r="AQ80" s="231">
        <v>20</v>
      </c>
      <c r="AR80" s="231" t="s">
        <v>2810</v>
      </c>
    </row>
    <row r="81" spans="1:44" x14ac:dyDescent="0.2">
      <c r="A81" s="231">
        <v>201923</v>
      </c>
      <c r="B81" s="231" t="s">
        <v>427</v>
      </c>
      <c r="C81" s="231" t="s">
        <v>2818</v>
      </c>
      <c r="D81" s="231" t="s">
        <v>2818</v>
      </c>
      <c r="E81" s="231" t="s">
        <v>2818</v>
      </c>
      <c r="F81" s="231" t="s">
        <v>2818</v>
      </c>
      <c r="G81" s="231" t="s">
        <v>2818</v>
      </c>
      <c r="H81" s="231" t="s">
        <v>2818</v>
      </c>
      <c r="I81" s="231" t="s">
        <v>2818</v>
      </c>
      <c r="J81" s="231" t="s">
        <v>2818</v>
      </c>
      <c r="K81" s="231" t="s">
        <v>2818</v>
      </c>
      <c r="L81" s="231" t="s">
        <v>2818</v>
      </c>
      <c r="M81" s="231" t="s">
        <v>2818</v>
      </c>
      <c r="N81" s="231" t="s">
        <v>2818</v>
      </c>
      <c r="O81" s="231" t="s">
        <v>2818</v>
      </c>
      <c r="P81" s="231" t="s">
        <v>2818</v>
      </c>
      <c r="Q81" s="231" t="s">
        <v>2818</v>
      </c>
      <c r="R81" s="231" t="s">
        <v>2818</v>
      </c>
      <c r="S81" s="231" t="s">
        <v>2818</v>
      </c>
      <c r="T81" s="231" t="s">
        <v>2818</v>
      </c>
      <c r="U81" s="231" t="s">
        <v>2818</v>
      </c>
      <c r="V81" s="231" t="s">
        <v>2818</v>
      </c>
      <c r="AQ81" s="231">
        <v>20</v>
      </c>
      <c r="AR81" s="231" t="s">
        <v>2810</v>
      </c>
    </row>
    <row r="82" spans="1:44" x14ac:dyDescent="0.2">
      <c r="A82" s="231">
        <v>202752</v>
      </c>
      <c r="B82" s="231" t="s">
        <v>427</v>
      </c>
      <c r="C82" s="231" t="s">
        <v>2818</v>
      </c>
      <c r="D82" s="231" t="s">
        <v>2818</v>
      </c>
      <c r="E82" s="231" t="s">
        <v>2818</v>
      </c>
      <c r="F82" s="231" t="s">
        <v>2818</v>
      </c>
      <c r="G82" s="231" t="s">
        <v>2818</v>
      </c>
      <c r="H82" s="231" t="s">
        <v>2818</v>
      </c>
      <c r="I82" s="231" t="s">
        <v>2818</v>
      </c>
      <c r="J82" s="231" t="s">
        <v>2818</v>
      </c>
      <c r="K82" s="231" t="s">
        <v>2818</v>
      </c>
      <c r="L82" s="231" t="s">
        <v>2818</v>
      </c>
      <c r="M82" s="231" t="s">
        <v>2818</v>
      </c>
      <c r="N82" s="231" t="s">
        <v>2818</v>
      </c>
      <c r="O82" s="231" t="s">
        <v>2818</v>
      </c>
      <c r="P82" s="231" t="s">
        <v>2818</v>
      </c>
      <c r="Q82" s="231" t="s">
        <v>2818</v>
      </c>
      <c r="R82" s="231" t="s">
        <v>2818</v>
      </c>
      <c r="S82" s="231" t="s">
        <v>2818</v>
      </c>
      <c r="T82" s="231" t="s">
        <v>2818</v>
      </c>
      <c r="U82" s="231" t="s">
        <v>2818</v>
      </c>
      <c r="V82" s="231" t="s">
        <v>2818</v>
      </c>
      <c r="AQ82" s="231">
        <v>20</v>
      </c>
      <c r="AR82" s="231" t="s">
        <v>2810</v>
      </c>
    </row>
    <row r="83" spans="1:44" x14ac:dyDescent="0.2">
      <c r="A83" s="231">
        <v>203274</v>
      </c>
      <c r="B83" s="231" t="s">
        <v>427</v>
      </c>
      <c r="C83" s="231" t="s">
        <v>2818</v>
      </c>
      <c r="D83" s="231" t="s">
        <v>2818</v>
      </c>
      <c r="E83" s="231" t="s">
        <v>2818</v>
      </c>
      <c r="F83" s="231" t="s">
        <v>2818</v>
      </c>
      <c r="G83" s="231" t="s">
        <v>2818</v>
      </c>
      <c r="H83" s="231" t="s">
        <v>2818</v>
      </c>
      <c r="I83" s="231" t="s">
        <v>2818</v>
      </c>
      <c r="J83" s="231" t="s">
        <v>2818</v>
      </c>
      <c r="K83" s="231" t="s">
        <v>2818</v>
      </c>
      <c r="L83" s="231" t="s">
        <v>2818</v>
      </c>
      <c r="M83" s="231" t="s">
        <v>2818</v>
      </c>
      <c r="N83" s="231" t="s">
        <v>2818</v>
      </c>
      <c r="O83" s="231" t="s">
        <v>2818</v>
      </c>
      <c r="P83" s="231" t="s">
        <v>2818</v>
      </c>
      <c r="Q83" s="231" t="s">
        <v>2818</v>
      </c>
      <c r="R83" s="231" t="s">
        <v>2818</v>
      </c>
      <c r="S83" s="231" t="s">
        <v>2818</v>
      </c>
      <c r="T83" s="231" t="s">
        <v>2818</v>
      </c>
      <c r="U83" s="231" t="s">
        <v>2818</v>
      </c>
      <c r="V83" s="231" t="s">
        <v>2818</v>
      </c>
      <c r="AQ83" s="231">
        <v>20</v>
      </c>
      <c r="AR83" s="231" t="s">
        <v>2810</v>
      </c>
    </row>
    <row r="84" spans="1:44" x14ac:dyDescent="0.2">
      <c r="A84" s="231">
        <v>203336</v>
      </c>
      <c r="B84" s="231" t="s">
        <v>427</v>
      </c>
      <c r="C84" s="231" t="s">
        <v>2818</v>
      </c>
      <c r="D84" s="231" t="s">
        <v>2818</v>
      </c>
      <c r="E84" s="231" t="s">
        <v>2818</v>
      </c>
      <c r="F84" s="231" t="s">
        <v>2818</v>
      </c>
      <c r="G84" s="231" t="s">
        <v>2818</v>
      </c>
      <c r="H84" s="231" t="s">
        <v>2818</v>
      </c>
      <c r="I84" s="231" t="s">
        <v>2818</v>
      </c>
      <c r="J84" s="231" t="s">
        <v>2818</v>
      </c>
      <c r="K84" s="231" t="s">
        <v>2818</v>
      </c>
      <c r="L84" s="231" t="s">
        <v>2818</v>
      </c>
      <c r="M84" s="231" t="s">
        <v>2818</v>
      </c>
      <c r="N84" s="231" t="s">
        <v>2818</v>
      </c>
      <c r="O84" s="231" t="s">
        <v>2818</v>
      </c>
      <c r="P84" s="231" t="s">
        <v>2818</v>
      </c>
      <c r="Q84" s="231" t="s">
        <v>2818</v>
      </c>
      <c r="R84" s="231" t="s">
        <v>2818</v>
      </c>
      <c r="S84" s="231" t="s">
        <v>2818</v>
      </c>
      <c r="T84" s="231" t="s">
        <v>2818</v>
      </c>
      <c r="U84" s="231" t="s">
        <v>2818</v>
      </c>
      <c r="V84" s="231" t="s">
        <v>2818</v>
      </c>
      <c r="AQ84" s="231">
        <v>20</v>
      </c>
      <c r="AR84" s="231" t="s">
        <v>2810</v>
      </c>
    </row>
    <row r="85" spans="1:44" x14ac:dyDescent="0.2">
      <c r="A85" s="231">
        <v>203419</v>
      </c>
      <c r="B85" s="231" t="s">
        <v>427</v>
      </c>
      <c r="C85" s="231" t="s">
        <v>2818</v>
      </c>
      <c r="D85" s="231" t="s">
        <v>2818</v>
      </c>
      <c r="E85" s="231" t="s">
        <v>2818</v>
      </c>
      <c r="F85" s="231" t="s">
        <v>2818</v>
      </c>
      <c r="G85" s="231" t="s">
        <v>2818</v>
      </c>
      <c r="H85" s="231" t="s">
        <v>2818</v>
      </c>
      <c r="I85" s="231" t="s">
        <v>2818</v>
      </c>
      <c r="J85" s="231" t="s">
        <v>2818</v>
      </c>
      <c r="K85" s="231" t="s">
        <v>2818</v>
      </c>
      <c r="L85" s="231" t="s">
        <v>2818</v>
      </c>
      <c r="M85" s="231" t="s">
        <v>2818</v>
      </c>
      <c r="N85" s="231" t="s">
        <v>2818</v>
      </c>
      <c r="O85" s="231" t="s">
        <v>2818</v>
      </c>
      <c r="P85" s="231" t="s">
        <v>2818</v>
      </c>
      <c r="Q85" s="231" t="s">
        <v>2818</v>
      </c>
      <c r="R85" s="231" t="s">
        <v>2818</v>
      </c>
      <c r="S85" s="231" t="s">
        <v>2818</v>
      </c>
      <c r="T85" s="231" t="s">
        <v>2818</v>
      </c>
      <c r="U85" s="231" t="s">
        <v>2818</v>
      </c>
      <c r="V85" s="231" t="s">
        <v>2818</v>
      </c>
      <c r="AQ85" s="231">
        <v>20</v>
      </c>
      <c r="AR85" s="231" t="s">
        <v>2810</v>
      </c>
    </row>
    <row r="86" spans="1:44" x14ac:dyDescent="0.2">
      <c r="A86" s="231">
        <v>204285</v>
      </c>
      <c r="B86" s="231" t="s">
        <v>427</v>
      </c>
      <c r="C86" s="231" t="s">
        <v>2818</v>
      </c>
      <c r="D86" s="231" t="s">
        <v>2818</v>
      </c>
      <c r="E86" s="231" t="s">
        <v>2818</v>
      </c>
      <c r="F86" s="231" t="s">
        <v>2818</v>
      </c>
      <c r="G86" s="231" t="s">
        <v>2818</v>
      </c>
      <c r="H86" s="231" t="s">
        <v>2818</v>
      </c>
      <c r="I86" s="231" t="s">
        <v>2818</v>
      </c>
      <c r="J86" s="231" t="s">
        <v>2818</v>
      </c>
      <c r="K86" s="231" t="s">
        <v>2818</v>
      </c>
      <c r="L86" s="231" t="s">
        <v>2818</v>
      </c>
      <c r="M86" s="231" t="s">
        <v>2818</v>
      </c>
      <c r="N86" s="231" t="s">
        <v>2818</v>
      </c>
      <c r="O86" s="231" t="s">
        <v>2818</v>
      </c>
      <c r="P86" s="231" t="s">
        <v>2818</v>
      </c>
      <c r="Q86" s="231" t="s">
        <v>2818</v>
      </c>
      <c r="R86" s="231" t="s">
        <v>2818</v>
      </c>
      <c r="S86" s="231" t="s">
        <v>2818</v>
      </c>
      <c r="T86" s="231" t="s">
        <v>2818</v>
      </c>
      <c r="U86" s="231" t="s">
        <v>2818</v>
      </c>
      <c r="V86" s="231" t="s">
        <v>2818</v>
      </c>
      <c r="AQ86" s="231">
        <v>20</v>
      </c>
      <c r="AR86" s="231" t="s">
        <v>2810</v>
      </c>
    </row>
    <row r="87" spans="1:44" x14ac:dyDescent="0.2">
      <c r="A87" s="231">
        <v>204656</v>
      </c>
      <c r="B87" s="231" t="s">
        <v>427</v>
      </c>
      <c r="C87" s="231" t="s">
        <v>2818</v>
      </c>
      <c r="D87" s="231" t="s">
        <v>2818</v>
      </c>
      <c r="E87" s="231" t="s">
        <v>2818</v>
      </c>
      <c r="F87" s="231" t="s">
        <v>2818</v>
      </c>
      <c r="G87" s="231" t="s">
        <v>2818</v>
      </c>
      <c r="H87" s="231" t="s">
        <v>2818</v>
      </c>
      <c r="I87" s="231" t="s">
        <v>2818</v>
      </c>
      <c r="J87" s="231" t="s">
        <v>2818</v>
      </c>
      <c r="K87" s="231" t="s">
        <v>2818</v>
      </c>
      <c r="L87" s="231" t="s">
        <v>2818</v>
      </c>
      <c r="M87" s="231" t="s">
        <v>2818</v>
      </c>
      <c r="N87" s="231" t="s">
        <v>2818</v>
      </c>
      <c r="O87" s="231" t="s">
        <v>2818</v>
      </c>
      <c r="P87" s="231" t="s">
        <v>2818</v>
      </c>
      <c r="Q87" s="231" t="s">
        <v>2818</v>
      </c>
      <c r="R87" s="231" t="s">
        <v>2818</v>
      </c>
      <c r="S87" s="231" t="s">
        <v>2818</v>
      </c>
      <c r="T87" s="231" t="s">
        <v>2818</v>
      </c>
      <c r="U87" s="231" t="s">
        <v>2818</v>
      </c>
      <c r="V87" s="231" t="s">
        <v>2818</v>
      </c>
      <c r="AQ87" s="231">
        <v>20</v>
      </c>
      <c r="AR87" s="231" t="s">
        <v>2810</v>
      </c>
    </row>
    <row r="88" spans="1:44" x14ac:dyDescent="0.2">
      <c r="A88" s="231">
        <v>204692</v>
      </c>
      <c r="B88" s="231" t="s">
        <v>427</v>
      </c>
      <c r="C88" s="231" t="s">
        <v>2818</v>
      </c>
      <c r="D88" s="231" t="s">
        <v>2818</v>
      </c>
      <c r="E88" s="231" t="s">
        <v>2818</v>
      </c>
      <c r="F88" s="231" t="s">
        <v>2818</v>
      </c>
      <c r="G88" s="231" t="s">
        <v>2818</v>
      </c>
      <c r="H88" s="231" t="s">
        <v>2818</v>
      </c>
      <c r="I88" s="231" t="s">
        <v>2818</v>
      </c>
      <c r="J88" s="231" t="s">
        <v>2818</v>
      </c>
      <c r="K88" s="231" t="s">
        <v>2818</v>
      </c>
      <c r="L88" s="231" t="s">
        <v>2818</v>
      </c>
      <c r="M88" s="231" t="s">
        <v>2818</v>
      </c>
      <c r="N88" s="231" t="s">
        <v>2818</v>
      </c>
      <c r="O88" s="231" t="s">
        <v>2818</v>
      </c>
      <c r="P88" s="231" t="s">
        <v>2818</v>
      </c>
      <c r="Q88" s="231" t="s">
        <v>2818</v>
      </c>
      <c r="R88" s="231" t="s">
        <v>2818</v>
      </c>
      <c r="S88" s="231" t="s">
        <v>2818</v>
      </c>
      <c r="T88" s="231" t="s">
        <v>2818</v>
      </c>
      <c r="U88" s="231" t="s">
        <v>2818</v>
      </c>
      <c r="V88" s="231" t="s">
        <v>2818</v>
      </c>
      <c r="AQ88" s="231">
        <v>20</v>
      </c>
      <c r="AR88" s="231" t="s">
        <v>2810</v>
      </c>
    </row>
    <row r="89" spans="1:44" x14ac:dyDescent="0.2">
      <c r="A89" s="231">
        <v>205674</v>
      </c>
      <c r="B89" s="231" t="s">
        <v>427</v>
      </c>
      <c r="C89" s="231" t="s">
        <v>2818</v>
      </c>
      <c r="D89" s="231" t="s">
        <v>2818</v>
      </c>
      <c r="E89" s="231" t="s">
        <v>2818</v>
      </c>
      <c r="F89" s="231" t="s">
        <v>2818</v>
      </c>
      <c r="G89" s="231" t="s">
        <v>2818</v>
      </c>
      <c r="H89" s="231" t="s">
        <v>2818</v>
      </c>
      <c r="I89" s="231" t="s">
        <v>2818</v>
      </c>
      <c r="J89" s="231" t="s">
        <v>2818</v>
      </c>
      <c r="K89" s="231" t="s">
        <v>2818</v>
      </c>
      <c r="L89" s="231" t="s">
        <v>2818</v>
      </c>
      <c r="M89" s="231" t="s">
        <v>2818</v>
      </c>
      <c r="N89" s="231" t="s">
        <v>2818</v>
      </c>
      <c r="O89" s="231" t="s">
        <v>2818</v>
      </c>
      <c r="P89" s="231" t="s">
        <v>2818</v>
      </c>
      <c r="Q89" s="231" t="s">
        <v>2818</v>
      </c>
      <c r="R89" s="231" t="s">
        <v>2818</v>
      </c>
      <c r="S89" s="231" t="s">
        <v>2818</v>
      </c>
      <c r="T89" s="231" t="s">
        <v>2818</v>
      </c>
      <c r="U89" s="231" t="s">
        <v>2818</v>
      </c>
      <c r="V89" s="231" t="s">
        <v>2818</v>
      </c>
      <c r="AQ89" s="231">
        <v>20</v>
      </c>
      <c r="AR89" s="231" t="s">
        <v>2810</v>
      </c>
    </row>
    <row r="90" spans="1:44" x14ac:dyDescent="0.2">
      <c r="A90" s="231">
        <v>205970</v>
      </c>
      <c r="B90" s="231" t="s">
        <v>427</v>
      </c>
      <c r="C90" s="231" t="s">
        <v>2818</v>
      </c>
      <c r="D90" s="231" t="s">
        <v>2818</v>
      </c>
      <c r="E90" s="231" t="s">
        <v>2818</v>
      </c>
      <c r="F90" s="231" t="s">
        <v>2818</v>
      </c>
      <c r="G90" s="231" t="s">
        <v>2818</v>
      </c>
      <c r="H90" s="231" t="s">
        <v>2818</v>
      </c>
      <c r="I90" s="231" t="s">
        <v>2818</v>
      </c>
      <c r="J90" s="231" t="s">
        <v>2818</v>
      </c>
      <c r="K90" s="231" t="s">
        <v>2818</v>
      </c>
      <c r="L90" s="231" t="s">
        <v>2818</v>
      </c>
      <c r="M90" s="231" t="s">
        <v>2818</v>
      </c>
      <c r="N90" s="231" t="s">
        <v>2818</v>
      </c>
      <c r="O90" s="231" t="s">
        <v>2818</v>
      </c>
      <c r="P90" s="231" t="s">
        <v>2818</v>
      </c>
      <c r="Q90" s="231" t="s">
        <v>2818</v>
      </c>
      <c r="R90" s="231" t="s">
        <v>2818</v>
      </c>
      <c r="S90" s="231" t="s">
        <v>2818</v>
      </c>
      <c r="T90" s="231" t="s">
        <v>2818</v>
      </c>
      <c r="U90" s="231" t="s">
        <v>2818</v>
      </c>
      <c r="V90" s="231" t="s">
        <v>2818</v>
      </c>
      <c r="AQ90" s="231">
        <v>20</v>
      </c>
      <c r="AR90" s="231" t="s">
        <v>2810</v>
      </c>
    </row>
    <row r="91" spans="1:44" x14ac:dyDescent="0.2">
      <c r="A91" s="231">
        <v>206081</v>
      </c>
      <c r="B91" s="231" t="s">
        <v>427</v>
      </c>
      <c r="C91" s="231" t="s">
        <v>2818</v>
      </c>
      <c r="D91" s="231" t="s">
        <v>2818</v>
      </c>
      <c r="E91" s="231" t="s">
        <v>2818</v>
      </c>
      <c r="F91" s="231" t="s">
        <v>2818</v>
      </c>
      <c r="G91" s="231" t="s">
        <v>2818</v>
      </c>
      <c r="H91" s="231" t="s">
        <v>2818</v>
      </c>
      <c r="I91" s="231" t="s">
        <v>2818</v>
      </c>
      <c r="J91" s="231" t="s">
        <v>2818</v>
      </c>
      <c r="K91" s="231" t="s">
        <v>2818</v>
      </c>
      <c r="L91" s="231" t="s">
        <v>2818</v>
      </c>
      <c r="M91" s="231" t="s">
        <v>2818</v>
      </c>
      <c r="N91" s="231" t="s">
        <v>2818</v>
      </c>
      <c r="O91" s="231" t="s">
        <v>2818</v>
      </c>
      <c r="P91" s="231" t="s">
        <v>2818</v>
      </c>
      <c r="Q91" s="231" t="s">
        <v>2818</v>
      </c>
      <c r="R91" s="231" t="s">
        <v>2818</v>
      </c>
      <c r="S91" s="231" t="s">
        <v>2818</v>
      </c>
      <c r="T91" s="231" t="s">
        <v>2818</v>
      </c>
      <c r="U91" s="231" t="s">
        <v>2818</v>
      </c>
      <c r="V91" s="231" t="s">
        <v>2818</v>
      </c>
      <c r="AQ91" s="231">
        <v>20</v>
      </c>
      <c r="AR91" s="231" t="s">
        <v>2810</v>
      </c>
    </row>
    <row r="92" spans="1:44" x14ac:dyDescent="0.2">
      <c r="A92" s="231">
        <v>206290</v>
      </c>
      <c r="B92" s="231" t="s">
        <v>427</v>
      </c>
      <c r="C92" s="231" t="s">
        <v>2818</v>
      </c>
      <c r="D92" s="231" t="s">
        <v>2818</v>
      </c>
      <c r="E92" s="231" t="s">
        <v>2818</v>
      </c>
      <c r="F92" s="231" t="s">
        <v>2818</v>
      </c>
      <c r="G92" s="231" t="s">
        <v>2818</v>
      </c>
      <c r="H92" s="231" t="s">
        <v>2818</v>
      </c>
      <c r="I92" s="231" t="s">
        <v>2818</v>
      </c>
      <c r="J92" s="231" t="s">
        <v>2818</v>
      </c>
      <c r="K92" s="231" t="s">
        <v>2818</v>
      </c>
      <c r="L92" s="231" t="s">
        <v>2818</v>
      </c>
      <c r="M92" s="231" t="s">
        <v>2818</v>
      </c>
      <c r="N92" s="231" t="s">
        <v>2818</v>
      </c>
      <c r="O92" s="231" t="s">
        <v>2818</v>
      </c>
      <c r="P92" s="231" t="s">
        <v>2818</v>
      </c>
      <c r="Q92" s="231" t="s">
        <v>2818</v>
      </c>
      <c r="R92" s="231" t="s">
        <v>2818</v>
      </c>
      <c r="S92" s="231" t="s">
        <v>2818</v>
      </c>
      <c r="T92" s="231" t="s">
        <v>2818</v>
      </c>
      <c r="U92" s="231" t="s">
        <v>2818</v>
      </c>
      <c r="V92" s="231" t="s">
        <v>2818</v>
      </c>
      <c r="AQ92" s="231">
        <v>20</v>
      </c>
      <c r="AR92" s="231" t="s">
        <v>2810</v>
      </c>
    </row>
    <row r="93" spans="1:44" x14ac:dyDescent="0.2">
      <c r="A93" s="231">
        <v>206592</v>
      </c>
      <c r="B93" s="231" t="s">
        <v>427</v>
      </c>
      <c r="C93" s="231" t="s">
        <v>2818</v>
      </c>
      <c r="D93" s="231" t="s">
        <v>2818</v>
      </c>
      <c r="E93" s="231" t="s">
        <v>2818</v>
      </c>
      <c r="F93" s="231" t="s">
        <v>2818</v>
      </c>
      <c r="G93" s="231" t="s">
        <v>2818</v>
      </c>
      <c r="H93" s="231" t="s">
        <v>2818</v>
      </c>
      <c r="I93" s="231" t="s">
        <v>2818</v>
      </c>
      <c r="J93" s="231" t="s">
        <v>2818</v>
      </c>
      <c r="K93" s="231" t="s">
        <v>2818</v>
      </c>
      <c r="L93" s="231" t="s">
        <v>2818</v>
      </c>
      <c r="M93" s="231" t="s">
        <v>2818</v>
      </c>
      <c r="N93" s="231" t="s">
        <v>2818</v>
      </c>
      <c r="O93" s="231" t="s">
        <v>2818</v>
      </c>
      <c r="P93" s="231" t="s">
        <v>2818</v>
      </c>
      <c r="Q93" s="231" t="s">
        <v>2818</v>
      </c>
      <c r="R93" s="231" t="s">
        <v>2818</v>
      </c>
      <c r="S93" s="231" t="s">
        <v>2818</v>
      </c>
      <c r="T93" s="231" t="s">
        <v>2818</v>
      </c>
      <c r="U93" s="231" t="s">
        <v>2818</v>
      </c>
      <c r="V93" s="231" t="s">
        <v>2818</v>
      </c>
      <c r="AQ93" s="231">
        <v>20</v>
      </c>
      <c r="AR93" s="231" t="s">
        <v>2810</v>
      </c>
    </row>
    <row r="94" spans="1:44" x14ac:dyDescent="0.2">
      <c r="A94" s="231">
        <v>206742</v>
      </c>
      <c r="B94" s="231" t="s">
        <v>427</v>
      </c>
      <c r="C94" s="231" t="s">
        <v>2818</v>
      </c>
      <c r="D94" s="231" t="s">
        <v>2818</v>
      </c>
      <c r="E94" s="231" t="s">
        <v>2818</v>
      </c>
      <c r="F94" s="231" t="s">
        <v>2818</v>
      </c>
      <c r="G94" s="231" t="s">
        <v>2818</v>
      </c>
      <c r="H94" s="231" t="s">
        <v>2818</v>
      </c>
      <c r="I94" s="231" t="s">
        <v>2818</v>
      </c>
      <c r="J94" s="231" t="s">
        <v>2818</v>
      </c>
      <c r="K94" s="231" t="s">
        <v>2818</v>
      </c>
      <c r="L94" s="231" t="s">
        <v>2818</v>
      </c>
      <c r="M94" s="231" t="s">
        <v>2818</v>
      </c>
      <c r="N94" s="231" t="s">
        <v>2818</v>
      </c>
      <c r="O94" s="231" t="s">
        <v>2818</v>
      </c>
      <c r="P94" s="231" t="s">
        <v>2818</v>
      </c>
      <c r="Q94" s="231" t="s">
        <v>2818</v>
      </c>
      <c r="R94" s="231" t="s">
        <v>2818</v>
      </c>
      <c r="S94" s="231" t="s">
        <v>2818</v>
      </c>
      <c r="T94" s="231" t="s">
        <v>2818</v>
      </c>
      <c r="U94" s="231" t="s">
        <v>2818</v>
      </c>
      <c r="V94" s="231" t="s">
        <v>2818</v>
      </c>
      <c r="AQ94" s="231">
        <v>20</v>
      </c>
      <c r="AR94" s="231" t="s">
        <v>2810</v>
      </c>
    </row>
    <row r="95" spans="1:44" x14ac:dyDescent="0.2">
      <c r="A95" s="231">
        <v>206983</v>
      </c>
      <c r="B95" s="231" t="s">
        <v>427</v>
      </c>
      <c r="C95" s="231" t="s">
        <v>2818</v>
      </c>
      <c r="D95" s="231" t="s">
        <v>2818</v>
      </c>
      <c r="E95" s="231" t="s">
        <v>2818</v>
      </c>
      <c r="F95" s="231" t="s">
        <v>2818</v>
      </c>
      <c r="G95" s="231" t="s">
        <v>2818</v>
      </c>
      <c r="H95" s="231" t="s">
        <v>2818</v>
      </c>
      <c r="I95" s="231" t="s">
        <v>2818</v>
      </c>
      <c r="J95" s="231" t="s">
        <v>2818</v>
      </c>
      <c r="K95" s="231" t="s">
        <v>2818</v>
      </c>
      <c r="L95" s="231" t="s">
        <v>2818</v>
      </c>
      <c r="M95" s="231" t="s">
        <v>2818</v>
      </c>
      <c r="N95" s="231" t="s">
        <v>2818</v>
      </c>
      <c r="O95" s="231" t="s">
        <v>2818</v>
      </c>
      <c r="P95" s="231" t="s">
        <v>2818</v>
      </c>
      <c r="Q95" s="231" t="s">
        <v>2818</v>
      </c>
      <c r="R95" s="231" t="s">
        <v>2818</v>
      </c>
      <c r="S95" s="231" t="s">
        <v>2818</v>
      </c>
      <c r="T95" s="231" t="s">
        <v>2818</v>
      </c>
      <c r="U95" s="231" t="s">
        <v>2818</v>
      </c>
      <c r="V95" s="231" t="s">
        <v>2818</v>
      </c>
      <c r="AQ95" s="231">
        <v>20</v>
      </c>
      <c r="AR95" s="231" t="s">
        <v>2810</v>
      </c>
    </row>
    <row r="96" spans="1:44" x14ac:dyDescent="0.2">
      <c r="A96" s="231">
        <v>207236</v>
      </c>
      <c r="B96" s="231" t="s">
        <v>427</v>
      </c>
      <c r="C96" s="231" t="s">
        <v>2818</v>
      </c>
      <c r="D96" s="231" t="s">
        <v>2818</v>
      </c>
      <c r="E96" s="231" t="s">
        <v>2818</v>
      </c>
      <c r="F96" s="231" t="s">
        <v>2818</v>
      </c>
      <c r="G96" s="231" t="s">
        <v>2818</v>
      </c>
      <c r="H96" s="231" t="s">
        <v>2818</v>
      </c>
      <c r="I96" s="231" t="s">
        <v>2818</v>
      </c>
      <c r="J96" s="231" t="s">
        <v>2818</v>
      </c>
      <c r="K96" s="231" t="s">
        <v>2818</v>
      </c>
      <c r="L96" s="231" t="s">
        <v>2818</v>
      </c>
      <c r="M96" s="231" t="s">
        <v>2818</v>
      </c>
      <c r="N96" s="231" t="s">
        <v>2818</v>
      </c>
      <c r="O96" s="231" t="s">
        <v>2818</v>
      </c>
      <c r="P96" s="231" t="s">
        <v>2818</v>
      </c>
      <c r="Q96" s="231" t="s">
        <v>2818</v>
      </c>
      <c r="R96" s="231" t="s">
        <v>2818</v>
      </c>
      <c r="S96" s="231" t="s">
        <v>2818</v>
      </c>
      <c r="T96" s="231" t="s">
        <v>2818</v>
      </c>
      <c r="U96" s="231" t="s">
        <v>2818</v>
      </c>
      <c r="V96" s="231" t="s">
        <v>2818</v>
      </c>
      <c r="AQ96" s="231">
        <v>20</v>
      </c>
      <c r="AR96" s="231" t="s">
        <v>2810</v>
      </c>
    </row>
    <row r="97" spans="1:44" x14ac:dyDescent="0.2">
      <c r="A97" s="231">
        <v>207304</v>
      </c>
      <c r="B97" s="231" t="s">
        <v>427</v>
      </c>
      <c r="C97" s="231" t="s">
        <v>2818</v>
      </c>
      <c r="D97" s="231" t="s">
        <v>2818</v>
      </c>
      <c r="E97" s="231" t="s">
        <v>2818</v>
      </c>
      <c r="F97" s="231" t="s">
        <v>2818</v>
      </c>
      <c r="G97" s="231" t="s">
        <v>2818</v>
      </c>
      <c r="H97" s="231" t="s">
        <v>2818</v>
      </c>
      <c r="I97" s="231" t="s">
        <v>2818</v>
      </c>
      <c r="J97" s="231" t="s">
        <v>2818</v>
      </c>
      <c r="K97" s="231" t="s">
        <v>2818</v>
      </c>
      <c r="L97" s="231" t="s">
        <v>2818</v>
      </c>
      <c r="M97" s="231" t="s">
        <v>2818</v>
      </c>
      <c r="N97" s="231" t="s">
        <v>2818</v>
      </c>
      <c r="O97" s="231" t="s">
        <v>2818</v>
      </c>
      <c r="P97" s="231" t="s">
        <v>2818</v>
      </c>
      <c r="Q97" s="231" t="s">
        <v>2818</v>
      </c>
      <c r="R97" s="231" t="s">
        <v>2818</v>
      </c>
      <c r="S97" s="231" t="s">
        <v>2818</v>
      </c>
      <c r="T97" s="231" t="s">
        <v>2818</v>
      </c>
      <c r="U97" s="231" t="s">
        <v>2818</v>
      </c>
      <c r="V97" s="231" t="s">
        <v>2818</v>
      </c>
      <c r="AQ97" s="231">
        <v>20</v>
      </c>
      <c r="AR97" s="231" t="s">
        <v>2810</v>
      </c>
    </row>
    <row r="98" spans="1:44" x14ac:dyDescent="0.2">
      <c r="A98" s="231">
        <v>207330</v>
      </c>
      <c r="B98" s="231" t="s">
        <v>427</v>
      </c>
      <c r="C98" s="231" t="s">
        <v>2818</v>
      </c>
      <c r="D98" s="231" t="s">
        <v>2818</v>
      </c>
      <c r="E98" s="231" t="s">
        <v>2818</v>
      </c>
      <c r="F98" s="231" t="s">
        <v>2818</v>
      </c>
      <c r="G98" s="231" t="s">
        <v>2818</v>
      </c>
      <c r="H98" s="231" t="s">
        <v>2818</v>
      </c>
      <c r="I98" s="231" t="s">
        <v>2818</v>
      </c>
      <c r="J98" s="231" t="s">
        <v>2818</v>
      </c>
      <c r="K98" s="231" t="s">
        <v>2818</v>
      </c>
      <c r="L98" s="231" t="s">
        <v>2818</v>
      </c>
      <c r="M98" s="231" t="s">
        <v>2818</v>
      </c>
      <c r="N98" s="231" t="s">
        <v>2818</v>
      </c>
      <c r="O98" s="231" t="s">
        <v>2818</v>
      </c>
      <c r="P98" s="231" t="s">
        <v>2818</v>
      </c>
      <c r="Q98" s="231" t="s">
        <v>2818</v>
      </c>
      <c r="R98" s="231" t="s">
        <v>2818</v>
      </c>
      <c r="S98" s="231" t="s">
        <v>2818</v>
      </c>
      <c r="T98" s="231" t="s">
        <v>2818</v>
      </c>
      <c r="U98" s="231" t="s">
        <v>2818</v>
      </c>
      <c r="V98" s="231" t="s">
        <v>2818</v>
      </c>
      <c r="AQ98" s="231">
        <v>20</v>
      </c>
      <c r="AR98" s="231" t="s">
        <v>2810</v>
      </c>
    </row>
    <row r="99" spans="1:44" x14ac:dyDescent="0.2">
      <c r="A99" s="231">
        <v>207596</v>
      </c>
      <c r="B99" s="231" t="s">
        <v>427</v>
      </c>
      <c r="C99" s="231" t="s">
        <v>2818</v>
      </c>
      <c r="D99" s="231" t="s">
        <v>2818</v>
      </c>
      <c r="E99" s="231" t="s">
        <v>2818</v>
      </c>
      <c r="F99" s="231" t="s">
        <v>2818</v>
      </c>
      <c r="G99" s="231" t="s">
        <v>2818</v>
      </c>
      <c r="H99" s="231" t="s">
        <v>2818</v>
      </c>
      <c r="I99" s="231" t="s">
        <v>2818</v>
      </c>
      <c r="J99" s="231" t="s">
        <v>2818</v>
      </c>
      <c r="K99" s="231" t="s">
        <v>2818</v>
      </c>
      <c r="L99" s="231" t="s">
        <v>2818</v>
      </c>
      <c r="M99" s="231" t="s">
        <v>2818</v>
      </c>
      <c r="N99" s="231" t="s">
        <v>2818</v>
      </c>
      <c r="O99" s="231" t="s">
        <v>2818</v>
      </c>
      <c r="P99" s="231" t="s">
        <v>2818</v>
      </c>
      <c r="Q99" s="231" t="s">
        <v>2818</v>
      </c>
      <c r="R99" s="231" t="s">
        <v>2818</v>
      </c>
      <c r="S99" s="231" t="s">
        <v>2818</v>
      </c>
      <c r="T99" s="231" t="s">
        <v>2818</v>
      </c>
      <c r="U99" s="231" t="s">
        <v>2818</v>
      </c>
      <c r="V99" s="231" t="s">
        <v>2818</v>
      </c>
      <c r="AQ99" s="231">
        <v>20</v>
      </c>
      <c r="AR99" s="231" t="s">
        <v>2810</v>
      </c>
    </row>
    <row r="100" spans="1:44" x14ac:dyDescent="0.2">
      <c r="A100" s="231">
        <v>207927</v>
      </c>
      <c r="B100" s="231" t="s">
        <v>427</v>
      </c>
      <c r="C100" s="231" t="s">
        <v>2818</v>
      </c>
      <c r="D100" s="231" t="s">
        <v>2818</v>
      </c>
      <c r="E100" s="231" t="s">
        <v>2818</v>
      </c>
      <c r="F100" s="231" t="s">
        <v>2818</v>
      </c>
      <c r="G100" s="231" t="s">
        <v>2818</v>
      </c>
      <c r="H100" s="231" t="s">
        <v>2818</v>
      </c>
      <c r="I100" s="231" t="s">
        <v>2818</v>
      </c>
      <c r="J100" s="231" t="s">
        <v>2818</v>
      </c>
      <c r="K100" s="231" t="s">
        <v>2818</v>
      </c>
      <c r="L100" s="231" t="s">
        <v>2818</v>
      </c>
      <c r="M100" s="231" t="s">
        <v>2818</v>
      </c>
      <c r="N100" s="231" t="s">
        <v>2818</v>
      </c>
      <c r="O100" s="231" t="s">
        <v>2818</v>
      </c>
      <c r="P100" s="231" t="s">
        <v>2818</v>
      </c>
      <c r="Q100" s="231" t="s">
        <v>2818</v>
      </c>
      <c r="R100" s="231" t="s">
        <v>2818</v>
      </c>
      <c r="S100" s="231" t="s">
        <v>2818</v>
      </c>
      <c r="T100" s="231" t="s">
        <v>2818</v>
      </c>
      <c r="U100" s="231" t="s">
        <v>2818</v>
      </c>
      <c r="V100" s="231" t="s">
        <v>2818</v>
      </c>
      <c r="AQ100" s="231">
        <v>20</v>
      </c>
      <c r="AR100" s="231" t="s">
        <v>2810</v>
      </c>
    </row>
    <row r="101" spans="1:44" x14ac:dyDescent="0.2">
      <c r="A101" s="231">
        <v>208083</v>
      </c>
      <c r="B101" s="231" t="s">
        <v>427</v>
      </c>
      <c r="C101" s="231" t="s">
        <v>2818</v>
      </c>
      <c r="D101" s="231" t="s">
        <v>2818</v>
      </c>
      <c r="E101" s="231" t="s">
        <v>2818</v>
      </c>
      <c r="F101" s="231" t="s">
        <v>2818</v>
      </c>
      <c r="G101" s="231" t="s">
        <v>2818</v>
      </c>
      <c r="H101" s="231" t="s">
        <v>2818</v>
      </c>
      <c r="I101" s="231" t="s">
        <v>2818</v>
      </c>
      <c r="J101" s="231" t="s">
        <v>2818</v>
      </c>
      <c r="K101" s="231" t="s">
        <v>2818</v>
      </c>
      <c r="L101" s="231" t="s">
        <v>2818</v>
      </c>
      <c r="M101" s="231" t="s">
        <v>2818</v>
      </c>
      <c r="N101" s="231" t="s">
        <v>2818</v>
      </c>
      <c r="O101" s="231" t="s">
        <v>2818</v>
      </c>
      <c r="P101" s="231" t="s">
        <v>2818</v>
      </c>
      <c r="Q101" s="231" t="s">
        <v>2818</v>
      </c>
      <c r="R101" s="231" t="s">
        <v>2818</v>
      </c>
      <c r="S101" s="231" t="s">
        <v>2818</v>
      </c>
      <c r="T101" s="231" t="s">
        <v>2818</v>
      </c>
      <c r="U101" s="231" t="s">
        <v>2818</v>
      </c>
      <c r="V101" s="231" t="s">
        <v>2818</v>
      </c>
      <c r="AQ101" s="231">
        <v>20</v>
      </c>
      <c r="AR101" s="231" t="s">
        <v>2810</v>
      </c>
    </row>
    <row r="102" spans="1:44" x14ac:dyDescent="0.2">
      <c r="A102" s="231">
        <v>208618</v>
      </c>
      <c r="B102" s="231" t="s">
        <v>427</v>
      </c>
      <c r="C102" s="231" t="s">
        <v>2818</v>
      </c>
      <c r="D102" s="231" t="s">
        <v>2818</v>
      </c>
      <c r="E102" s="231" t="s">
        <v>2818</v>
      </c>
      <c r="F102" s="231" t="s">
        <v>2818</v>
      </c>
      <c r="G102" s="231" t="s">
        <v>2818</v>
      </c>
      <c r="H102" s="231" t="s">
        <v>2818</v>
      </c>
      <c r="I102" s="231" t="s">
        <v>2818</v>
      </c>
      <c r="J102" s="231" t="s">
        <v>2818</v>
      </c>
      <c r="K102" s="231" t="s">
        <v>2818</v>
      </c>
      <c r="L102" s="231" t="s">
        <v>2818</v>
      </c>
      <c r="M102" s="231" t="s">
        <v>2818</v>
      </c>
      <c r="N102" s="231" t="s">
        <v>2818</v>
      </c>
      <c r="O102" s="231" t="s">
        <v>2818</v>
      </c>
      <c r="P102" s="231" t="s">
        <v>2818</v>
      </c>
      <c r="Q102" s="231" t="s">
        <v>2818</v>
      </c>
      <c r="R102" s="231" t="s">
        <v>2818</v>
      </c>
      <c r="S102" s="231" t="s">
        <v>2818</v>
      </c>
      <c r="T102" s="231" t="s">
        <v>2818</v>
      </c>
      <c r="U102" s="231" t="s">
        <v>2818</v>
      </c>
      <c r="V102" s="231" t="s">
        <v>2818</v>
      </c>
      <c r="AQ102" s="231">
        <v>20</v>
      </c>
      <c r="AR102" s="231" t="s">
        <v>2810</v>
      </c>
    </row>
    <row r="103" spans="1:44" x14ac:dyDescent="0.2">
      <c r="A103" s="231">
        <v>208767</v>
      </c>
      <c r="B103" s="231" t="s">
        <v>427</v>
      </c>
      <c r="C103" s="231" t="s">
        <v>2818</v>
      </c>
      <c r="D103" s="231" t="s">
        <v>2818</v>
      </c>
      <c r="E103" s="231" t="s">
        <v>2818</v>
      </c>
      <c r="F103" s="231" t="s">
        <v>2818</v>
      </c>
      <c r="G103" s="231" t="s">
        <v>2818</v>
      </c>
      <c r="H103" s="231" t="s">
        <v>2818</v>
      </c>
      <c r="I103" s="231" t="s">
        <v>2818</v>
      </c>
      <c r="J103" s="231" t="s">
        <v>2818</v>
      </c>
      <c r="K103" s="231" t="s">
        <v>2818</v>
      </c>
      <c r="L103" s="231" t="s">
        <v>2818</v>
      </c>
      <c r="M103" s="231" t="s">
        <v>2818</v>
      </c>
      <c r="N103" s="231" t="s">
        <v>2818</v>
      </c>
      <c r="O103" s="231" t="s">
        <v>2818</v>
      </c>
      <c r="P103" s="231" t="s">
        <v>2818</v>
      </c>
      <c r="Q103" s="231" t="s">
        <v>2818</v>
      </c>
      <c r="R103" s="231" t="s">
        <v>2818</v>
      </c>
      <c r="S103" s="231" t="s">
        <v>2818</v>
      </c>
      <c r="T103" s="231" t="s">
        <v>2818</v>
      </c>
      <c r="U103" s="231" t="s">
        <v>2818</v>
      </c>
      <c r="V103" s="231" t="s">
        <v>2818</v>
      </c>
      <c r="AQ103" s="231">
        <v>20</v>
      </c>
      <c r="AR103" s="231" t="s">
        <v>2810</v>
      </c>
    </row>
    <row r="104" spans="1:44" x14ac:dyDescent="0.2">
      <c r="A104" s="231">
        <v>208891</v>
      </c>
      <c r="B104" s="231" t="s">
        <v>427</v>
      </c>
      <c r="C104" s="231" t="s">
        <v>2818</v>
      </c>
      <c r="D104" s="231" t="s">
        <v>2818</v>
      </c>
      <c r="E104" s="231" t="s">
        <v>2818</v>
      </c>
      <c r="F104" s="231" t="s">
        <v>2818</v>
      </c>
      <c r="G104" s="231" t="s">
        <v>2818</v>
      </c>
      <c r="H104" s="231" t="s">
        <v>2818</v>
      </c>
      <c r="I104" s="231" t="s">
        <v>2818</v>
      </c>
      <c r="J104" s="231" t="s">
        <v>2818</v>
      </c>
      <c r="K104" s="231" t="s">
        <v>2818</v>
      </c>
      <c r="L104" s="231" t="s">
        <v>2818</v>
      </c>
      <c r="M104" s="231" t="s">
        <v>2818</v>
      </c>
      <c r="N104" s="231" t="s">
        <v>2818</v>
      </c>
      <c r="O104" s="231" t="s">
        <v>2818</v>
      </c>
      <c r="P104" s="231" t="s">
        <v>2818</v>
      </c>
      <c r="Q104" s="231" t="s">
        <v>2818</v>
      </c>
      <c r="R104" s="231" t="s">
        <v>2818</v>
      </c>
      <c r="S104" s="231" t="s">
        <v>2818</v>
      </c>
      <c r="T104" s="231" t="s">
        <v>2818</v>
      </c>
      <c r="U104" s="231" t="s">
        <v>2818</v>
      </c>
      <c r="V104" s="231" t="s">
        <v>2818</v>
      </c>
      <c r="AQ104" s="231">
        <v>20</v>
      </c>
      <c r="AR104" s="231" t="s">
        <v>2810</v>
      </c>
    </row>
    <row r="105" spans="1:44" x14ac:dyDescent="0.2">
      <c r="A105" s="231">
        <v>209122</v>
      </c>
      <c r="B105" s="231" t="s">
        <v>427</v>
      </c>
      <c r="C105" s="231" t="s">
        <v>2818</v>
      </c>
      <c r="D105" s="231" t="s">
        <v>2818</v>
      </c>
      <c r="E105" s="231" t="s">
        <v>2818</v>
      </c>
      <c r="F105" s="231" t="s">
        <v>2818</v>
      </c>
      <c r="G105" s="231" t="s">
        <v>2818</v>
      </c>
      <c r="H105" s="231" t="s">
        <v>2818</v>
      </c>
      <c r="I105" s="231" t="s">
        <v>2818</v>
      </c>
      <c r="J105" s="231" t="s">
        <v>2818</v>
      </c>
      <c r="K105" s="231" t="s">
        <v>2818</v>
      </c>
      <c r="L105" s="231" t="s">
        <v>2818</v>
      </c>
      <c r="M105" s="231" t="s">
        <v>2818</v>
      </c>
      <c r="N105" s="231" t="s">
        <v>2818</v>
      </c>
      <c r="O105" s="231" t="s">
        <v>2818</v>
      </c>
      <c r="P105" s="231" t="s">
        <v>2818</v>
      </c>
      <c r="Q105" s="231" t="s">
        <v>2818</v>
      </c>
      <c r="R105" s="231" t="s">
        <v>2818</v>
      </c>
      <c r="S105" s="231" t="s">
        <v>2818</v>
      </c>
      <c r="T105" s="231" t="s">
        <v>2818</v>
      </c>
      <c r="U105" s="231" t="s">
        <v>2818</v>
      </c>
      <c r="V105" s="231" t="s">
        <v>2818</v>
      </c>
      <c r="AQ105" s="231">
        <v>20</v>
      </c>
      <c r="AR105" s="231" t="s">
        <v>2810</v>
      </c>
    </row>
    <row r="106" spans="1:44" x14ac:dyDescent="0.2">
      <c r="A106" s="231">
        <v>209179</v>
      </c>
      <c r="B106" s="231" t="s">
        <v>427</v>
      </c>
      <c r="C106" s="231" t="s">
        <v>2818</v>
      </c>
      <c r="D106" s="231" t="s">
        <v>2818</v>
      </c>
      <c r="E106" s="231" t="s">
        <v>2818</v>
      </c>
      <c r="F106" s="231" t="s">
        <v>2818</v>
      </c>
      <c r="G106" s="231" t="s">
        <v>2818</v>
      </c>
      <c r="H106" s="231" t="s">
        <v>2818</v>
      </c>
      <c r="I106" s="231" t="s">
        <v>2818</v>
      </c>
      <c r="J106" s="231" t="s">
        <v>2818</v>
      </c>
      <c r="K106" s="231" t="s">
        <v>2818</v>
      </c>
      <c r="L106" s="231" t="s">
        <v>2818</v>
      </c>
      <c r="M106" s="231" t="s">
        <v>2818</v>
      </c>
      <c r="N106" s="231" t="s">
        <v>2818</v>
      </c>
      <c r="O106" s="231" t="s">
        <v>2818</v>
      </c>
      <c r="P106" s="231" t="s">
        <v>2818</v>
      </c>
      <c r="Q106" s="231" t="s">
        <v>2818</v>
      </c>
      <c r="R106" s="231" t="s">
        <v>2818</v>
      </c>
      <c r="S106" s="231" t="s">
        <v>2818</v>
      </c>
      <c r="T106" s="231" t="s">
        <v>2818</v>
      </c>
      <c r="U106" s="231" t="s">
        <v>2818</v>
      </c>
      <c r="V106" s="231" t="s">
        <v>2818</v>
      </c>
      <c r="AQ106" s="231">
        <v>20</v>
      </c>
      <c r="AR106" s="231" t="s">
        <v>2810</v>
      </c>
    </row>
    <row r="107" spans="1:44" x14ac:dyDescent="0.2">
      <c r="A107" s="231">
        <v>209193</v>
      </c>
      <c r="B107" s="231" t="s">
        <v>427</v>
      </c>
      <c r="C107" s="231" t="s">
        <v>2818</v>
      </c>
      <c r="D107" s="231" t="s">
        <v>2818</v>
      </c>
      <c r="E107" s="231" t="s">
        <v>2818</v>
      </c>
      <c r="F107" s="231" t="s">
        <v>2818</v>
      </c>
      <c r="G107" s="231" t="s">
        <v>2818</v>
      </c>
      <c r="H107" s="231" t="s">
        <v>2818</v>
      </c>
      <c r="I107" s="231" t="s">
        <v>2818</v>
      </c>
      <c r="J107" s="231" t="s">
        <v>2818</v>
      </c>
      <c r="K107" s="231" t="s">
        <v>2818</v>
      </c>
      <c r="L107" s="231" t="s">
        <v>2818</v>
      </c>
      <c r="M107" s="231" t="s">
        <v>2818</v>
      </c>
      <c r="N107" s="231" t="s">
        <v>2818</v>
      </c>
      <c r="O107" s="231" t="s">
        <v>2818</v>
      </c>
      <c r="P107" s="231" t="s">
        <v>2818</v>
      </c>
      <c r="Q107" s="231" t="s">
        <v>2818</v>
      </c>
      <c r="R107" s="231" t="s">
        <v>2818</v>
      </c>
      <c r="S107" s="231" t="s">
        <v>2818</v>
      </c>
      <c r="T107" s="231" t="s">
        <v>2818</v>
      </c>
      <c r="U107" s="231" t="s">
        <v>2818</v>
      </c>
      <c r="V107" s="231" t="s">
        <v>2818</v>
      </c>
      <c r="AQ107" s="231">
        <v>20</v>
      </c>
      <c r="AR107" s="231" t="s">
        <v>2810</v>
      </c>
    </row>
    <row r="108" spans="1:44" x14ac:dyDescent="0.2">
      <c r="A108" s="231">
        <v>209246</v>
      </c>
      <c r="B108" s="231" t="s">
        <v>427</v>
      </c>
      <c r="C108" s="231" t="s">
        <v>2818</v>
      </c>
      <c r="D108" s="231" t="s">
        <v>2818</v>
      </c>
      <c r="E108" s="231" t="s">
        <v>2818</v>
      </c>
      <c r="F108" s="231" t="s">
        <v>2818</v>
      </c>
      <c r="G108" s="231" t="s">
        <v>2818</v>
      </c>
      <c r="H108" s="231" t="s">
        <v>2818</v>
      </c>
      <c r="I108" s="231" t="s">
        <v>2818</v>
      </c>
      <c r="J108" s="231" t="s">
        <v>2818</v>
      </c>
      <c r="K108" s="231" t="s">
        <v>2818</v>
      </c>
      <c r="L108" s="231" t="s">
        <v>2818</v>
      </c>
      <c r="M108" s="231" t="s">
        <v>2818</v>
      </c>
      <c r="N108" s="231" t="s">
        <v>2818</v>
      </c>
      <c r="O108" s="231" t="s">
        <v>2818</v>
      </c>
      <c r="P108" s="231" t="s">
        <v>2818</v>
      </c>
      <c r="Q108" s="231" t="s">
        <v>2818</v>
      </c>
      <c r="R108" s="231" t="s">
        <v>2818</v>
      </c>
      <c r="S108" s="231" t="s">
        <v>2818</v>
      </c>
      <c r="T108" s="231" t="s">
        <v>2818</v>
      </c>
      <c r="U108" s="231" t="s">
        <v>2818</v>
      </c>
      <c r="V108" s="231" t="s">
        <v>2818</v>
      </c>
      <c r="AQ108" s="231">
        <v>20</v>
      </c>
      <c r="AR108" s="231" t="s">
        <v>2810</v>
      </c>
    </row>
    <row r="109" spans="1:44" x14ac:dyDescent="0.2">
      <c r="A109" s="231">
        <v>209260</v>
      </c>
      <c r="B109" s="231" t="s">
        <v>427</v>
      </c>
      <c r="C109" s="231" t="s">
        <v>2818</v>
      </c>
      <c r="D109" s="231" t="s">
        <v>2818</v>
      </c>
      <c r="E109" s="231" t="s">
        <v>2818</v>
      </c>
      <c r="F109" s="231" t="s">
        <v>2818</v>
      </c>
      <c r="G109" s="231" t="s">
        <v>2818</v>
      </c>
      <c r="H109" s="231" t="s">
        <v>2818</v>
      </c>
      <c r="I109" s="231" t="s">
        <v>2818</v>
      </c>
      <c r="J109" s="231" t="s">
        <v>2818</v>
      </c>
      <c r="K109" s="231" t="s">
        <v>2818</v>
      </c>
      <c r="L109" s="231" t="s">
        <v>2818</v>
      </c>
      <c r="M109" s="231" t="s">
        <v>2818</v>
      </c>
      <c r="N109" s="231" t="s">
        <v>2818</v>
      </c>
      <c r="O109" s="231" t="s">
        <v>2818</v>
      </c>
      <c r="P109" s="231" t="s">
        <v>2818</v>
      </c>
      <c r="Q109" s="231" t="s">
        <v>2818</v>
      </c>
      <c r="R109" s="231" t="s">
        <v>2818</v>
      </c>
      <c r="S109" s="231" t="s">
        <v>2818</v>
      </c>
      <c r="T109" s="231" t="s">
        <v>2818</v>
      </c>
      <c r="U109" s="231" t="s">
        <v>2818</v>
      </c>
      <c r="V109" s="231" t="s">
        <v>2818</v>
      </c>
      <c r="AQ109" s="231">
        <v>20</v>
      </c>
      <c r="AR109" s="231" t="s">
        <v>2810</v>
      </c>
    </row>
    <row r="110" spans="1:44" x14ac:dyDescent="0.2">
      <c r="A110" s="231">
        <v>209270</v>
      </c>
      <c r="B110" s="231" t="s">
        <v>427</v>
      </c>
      <c r="C110" s="231" t="s">
        <v>2818</v>
      </c>
      <c r="D110" s="231" t="s">
        <v>2818</v>
      </c>
      <c r="E110" s="231" t="s">
        <v>2818</v>
      </c>
      <c r="F110" s="231" t="s">
        <v>2818</v>
      </c>
      <c r="G110" s="231" t="s">
        <v>2818</v>
      </c>
      <c r="H110" s="231" t="s">
        <v>2818</v>
      </c>
      <c r="I110" s="231" t="s">
        <v>2818</v>
      </c>
      <c r="J110" s="231" t="s">
        <v>2818</v>
      </c>
      <c r="K110" s="231" t="s">
        <v>2818</v>
      </c>
      <c r="L110" s="231" t="s">
        <v>2818</v>
      </c>
      <c r="M110" s="231" t="s">
        <v>2818</v>
      </c>
      <c r="N110" s="231" t="s">
        <v>2818</v>
      </c>
      <c r="O110" s="231" t="s">
        <v>2818</v>
      </c>
      <c r="P110" s="231" t="s">
        <v>2818</v>
      </c>
      <c r="Q110" s="231" t="s">
        <v>2818</v>
      </c>
      <c r="R110" s="231" t="s">
        <v>2818</v>
      </c>
      <c r="S110" s="231" t="s">
        <v>2818</v>
      </c>
      <c r="T110" s="231" t="s">
        <v>2818</v>
      </c>
      <c r="U110" s="231" t="s">
        <v>2818</v>
      </c>
      <c r="V110" s="231" t="s">
        <v>2818</v>
      </c>
      <c r="AQ110" s="231">
        <v>20</v>
      </c>
      <c r="AR110" s="231" t="s">
        <v>2810</v>
      </c>
    </row>
    <row r="111" spans="1:44" x14ac:dyDescent="0.2">
      <c r="A111" s="231">
        <v>209446</v>
      </c>
      <c r="B111" s="231" t="s">
        <v>427</v>
      </c>
      <c r="C111" s="231" t="s">
        <v>2818</v>
      </c>
      <c r="D111" s="231" t="s">
        <v>2818</v>
      </c>
      <c r="E111" s="231" t="s">
        <v>2818</v>
      </c>
      <c r="F111" s="231" t="s">
        <v>2818</v>
      </c>
      <c r="G111" s="231" t="s">
        <v>2818</v>
      </c>
      <c r="H111" s="231" t="s">
        <v>2818</v>
      </c>
      <c r="I111" s="231" t="s">
        <v>2818</v>
      </c>
      <c r="J111" s="231" t="s">
        <v>2818</v>
      </c>
      <c r="K111" s="231" t="s">
        <v>2818</v>
      </c>
      <c r="L111" s="231" t="s">
        <v>2818</v>
      </c>
      <c r="M111" s="231" t="s">
        <v>2818</v>
      </c>
      <c r="N111" s="231" t="s">
        <v>2818</v>
      </c>
      <c r="O111" s="231" t="s">
        <v>2818</v>
      </c>
      <c r="P111" s="231" t="s">
        <v>2818</v>
      </c>
      <c r="Q111" s="231" t="s">
        <v>2818</v>
      </c>
      <c r="R111" s="231" t="s">
        <v>2818</v>
      </c>
      <c r="S111" s="231" t="s">
        <v>2818</v>
      </c>
      <c r="T111" s="231" t="s">
        <v>2818</v>
      </c>
      <c r="U111" s="231" t="s">
        <v>2818</v>
      </c>
      <c r="V111" s="231" t="s">
        <v>2818</v>
      </c>
      <c r="AQ111" s="231">
        <v>20</v>
      </c>
      <c r="AR111" s="231" t="s">
        <v>2810</v>
      </c>
    </row>
    <row r="112" spans="1:44" x14ac:dyDescent="0.2">
      <c r="A112" s="231">
        <v>209597</v>
      </c>
      <c r="B112" s="231" t="s">
        <v>427</v>
      </c>
      <c r="C112" s="231" t="s">
        <v>2818</v>
      </c>
      <c r="D112" s="231" t="s">
        <v>2818</v>
      </c>
      <c r="E112" s="231" t="s">
        <v>2818</v>
      </c>
      <c r="F112" s="231" t="s">
        <v>2818</v>
      </c>
      <c r="G112" s="231" t="s">
        <v>2818</v>
      </c>
      <c r="H112" s="231" t="s">
        <v>2818</v>
      </c>
      <c r="I112" s="231" t="s">
        <v>2818</v>
      </c>
      <c r="J112" s="231" t="s">
        <v>2818</v>
      </c>
      <c r="K112" s="231" t="s">
        <v>2818</v>
      </c>
      <c r="L112" s="231" t="s">
        <v>2818</v>
      </c>
      <c r="M112" s="231" t="s">
        <v>2818</v>
      </c>
      <c r="N112" s="231" t="s">
        <v>2818</v>
      </c>
      <c r="O112" s="231" t="s">
        <v>2818</v>
      </c>
      <c r="P112" s="231" t="s">
        <v>2818</v>
      </c>
      <c r="Q112" s="231" t="s">
        <v>2818</v>
      </c>
      <c r="R112" s="231" t="s">
        <v>2818</v>
      </c>
      <c r="S112" s="231" t="s">
        <v>2818</v>
      </c>
      <c r="T112" s="231" t="s">
        <v>2818</v>
      </c>
      <c r="U112" s="231" t="s">
        <v>2818</v>
      </c>
      <c r="V112" s="231" t="s">
        <v>2818</v>
      </c>
      <c r="AQ112" s="231">
        <v>20</v>
      </c>
      <c r="AR112" s="231" t="s">
        <v>2810</v>
      </c>
    </row>
    <row r="113" spans="1:44" x14ac:dyDescent="0.2">
      <c r="A113" s="231">
        <v>209716</v>
      </c>
      <c r="B113" s="231" t="s">
        <v>427</v>
      </c>
      <c r="C113" s="231" t="s">
        <v>2818</v>
      </c>
      <c r="D113" s="231" t="s">
        <v>2818</v>
      </c>
      <c r="E113" s="231" t="s">
        <v>2818</v>
      </c>
      <c r="F113" s="231" t="s">
        <v>2818</v>
      </c>
      <c r="G113" s="231" t="s">
        <v>2818</v>
      </c>
      <c r="H113" s="231" t="s">
        <v>2818</v>
      </c>
      <c r="I113" s="231" t="s">
        <v>2818</v>
      </c>
      <c r="J113" s="231" t="s">
        <v>2818</v>
      </c>
      <c r="K113" s="231" t="s">
        <v>2818</v>
      </c>
      <c r="L113" s="231" t="s">
        <v>2818</v>
      </c>
      <c r="M113" s="231" t="s">
        <v>2818</v>
      </c>
      <c r="N113" s="231" t="s">
        <v>2818</v>
      </c>
      <c r="O113" s="231" t="s">
        <v>2818</v>
      </c>
      <c r="P113" s="231" t="s">
        <v>2818</v>
      </c>
      <c r="Q113" s="231" t="s">
        <v>2818</v>
      </c>
      <c r="R113" s="231" t="s">
        <v>2818</v>
      </c>
      <c r="S113" s="231" t="s">
        <v>2818</v>
      </c>
      <c r="T113" s="231" t="s">
        <v>2818</v>
      </c>
      <c r="U113" s="231" t="s">
        <v>2818</v>
      </c>
      <c r="V113" s="231" t="s">
        <v>2818</v>
      </c>
      <c r="AQ113" s="231">
        <v>20</v>
      </c>
      <c r="AR113" s="231" t="s">
        <v>2810</v>
      </c>
    </row>
    <row r="114" spans="1:44" x14ac:dyDescent="0.2">
      <c r="A114" s="231">
        <v>209740</v>
      </c>
      <c r="B114" s="231" t="s">
        <v>427</v>
      </c>
      <c r="C114" s="231" t="s">
        <v>2818</v>
      </c>
      <c r="D114" s="231" t="s">
        <v>2818</v>
      </c>
      <c r="E114" s="231" t="s">
        <v>2818</v>
      </c>
      <c r="F114" s="231" t="s">
        <v>2818</v>
      </c>
      <c r="G114" s="231" t="s">
        <v>2818</v>
      </c>
      <c r="H114" s="231" t="s">
        <v>2818</v>
      </c>
      <c r="I114" s="231" t="s">
        <v>2818</v>
      </c>
      <c r="J114" s="231" t="s">
        <v>2818</v>
      </c>
      <c r="K114" s="231" t="s">
        <v>2818</v>
      </c>
      <c r="L114" s="231" t="s">
        <v>2818</v>
      </c>
      <c r="M114" s="231" t="s">
        <v>2818</v>
      </c>
      <c r="N114" s="231" t="s">
        <v>2818</v>
      </c>
      <c r="O114" s="231" t="s">
        <v>2818</v>
      </c>
      <c r="P114" s="231" t="s">
        <v>2818</v>
      </c>
      <c r="Q114" s="231" t="s">
        <v>2818</v>
      </c>
      <c r="R114" s="231" t="s">
        <v>2818</v>
      </c>
      <c r="S114" s="231" t="s">
        <v>2818</v>
      </c>
      <c r="T114" s="231" t="s">
        <v>2818</v>
      </c>
      <c r="U114" s="231" t="s">
        <v>2818</v>
      </c>
      <c r="V114" s="231" t="s">
        <v>2818</v>
      </c>
      <c r="AQ114" s="231">
        <v>20</v>
      </c>
      <c r="AR114" s="231" t="s">
        <v>2810</v>
      </c>
    </row>
    <row r="115" spans="1:44" x14ac:dyDescent="0.2">
      <c r="A115" s="231">
        <v>209854</v>
      </c>
      <c r="B115" s="231" t="s">
        <v>427</v>
      </c>
      <c r="C115" s="231" t="s">
        <v>2818</v>
      </c>
      <c r="D115" s="231" t="s">
        <v>2818</v>
      </c>
      <c r="E115" s="231" t="s">
        <v>2818</v>
      </c>
      <c r="F115" s="231" t="s">
        <v>2818</v>
      </c>
      <c r="G115" s="231" t="s">
        <v>2818</v>
      </c>
      <c r="H115" s="231" t="s">
        <v>2818</v>
      </c>
      <c r="I115" s="231" t="s">
        <v>2818</v>
      </c>
      <c r="J115" s="231" t="s">
        <v>2818</v>
      </c>
      <c r="K115" s="231" t="s">
        <v>2818</v>
      </c>
      <c r="L115" s="231" t="s">
        <v>2818</v>
      </c>
      <c r="M115" s="231" t="s">
        <v>2818</v>
      </c>
      <c r="N115" s="231" t="s">
        <v>2818</v>
      </c>
      <c r="O115" s="231" t="s">
        <v>2818</v>
      </c>
      <c r="P115" s="231" t="s">
        <v>2818</v>
      </c>
      <c r="Q115" s="231" t="s">
        <v>2818</v>
      </c>
      <c r="R115" s="231" t="s">
        <v>2818</v>
      </c>
      <c r="S115" s="231" t="s">
        <v>2818</v>
      </c>
      <c r="T115" s="231" t="s">
        <v>2818</v>
      </c>
      <c r="U115" s="231" t="s">
        <v>2818</v>
      </c>
      <c r="V115" s="231" t="s">
        <v>2818</v>
      </c>
      <c r="AQ115" s="231">
        <v>20</v>
      </c>
      <c r="AR115" s="231" t="s">
        <v>2810</v>
      </c>
    </row>
    <row r="116" spans="1:44" x14ac:dyDescent="0.2">
      <c r="A116" s="231">
        <v>210010</v>
      </c>
      <c r="B116" s="231" t="s">
        <v>427</v>
      </c>
      <c r="C116" s="231" t="s">
        <v>2818</v>
      </c>
      <c r="D116" s="231" t="s">
        <v>2818</v>
      </c>
      <c r="E116" s="231" t="s">
        <v>2818</v>
      </c>
      <c r="F116" s="231" t="s">
        <v>2818</v>
      </c>
      <c r="G116" s="231" t="s">
        <v>2818</v>
      </c>
      <c r="H116" s="231" t="s">
        <v>2818</v>
      </c>
      <c r="I116" s="231" t="s">
        <v>2818</v>
      </c>
      <c r="J116" s="231" t="s">
        <v>2818</v>
      </c>
      <c r="K116" s="231" t="s">
        <v>2818</v>
      </c>
      <c r="L116" s="231" t="s">
        <v>2818</v>
      </c>
      <c r="M116" s="231" t="s">
        <v>2818</v>
      </c>
      <c r="N116" s="231" t="s">
        <v>2818</v>
      </c>
      <c r="O116" s="231" t="s">
        <v>2818</v>
      </c>
      <c r="P116" s="231" t="s">
        <v>2818</v>
      </c>
      <c r="Q116" s="231" t="s">
        <v>2818</v>
      </c>
      <c r="R116" s="231" t="s">
        <v>2818</v>
      </c>
      <c r="S116" s="231" t="s">
        <v>2818</v>
      </c>
      <c r="T116" s="231" t="s">
        <v>2818</v>
      </c>
      <c r="U116" s="231" t="s">
        <v>2818</v>
      </c>
      <c r="V116" s="231" t="s">
        <v>2818</v>
      </c>
      <c r="AQ116" s="231">
        <v>20</v>
      </c>
      <c r="AR116" s="231" t="s">
        <v>2810</v>
      </c>
    </row>
    <row r="117" spans="1:44" x14ac:dyDescent="0.2">
      <c r="A117" s="231">
        <v>210164</v>
      </c>
      <c r="B117" s="231" t="s">
        <v>427</v>
      </c>
      <c r="C117" s="231" t="s">
        <v>2818</v>
      </c>
      <c r="D117" s="231" t="s">
        <v>2818</v>
      </c>
      <c r="E117" s="231" t="s">
        <v>2818</v>
      </c>
      <c r="F117" s="231" t="s">
        <v>2818</v>
      </c>
      <c r="G117" s="231" t="s">
        <v>2818</v>
      </c>
      <c r="H117" s="231" t="s">
        <v>2818</v>
      </c>
      <c r="I117" s="231" t="s">
        <v>2818</v>
      </c>
      <c r="J117" s="231" t="s">
        <v>2818</v>
      </c>
      <c r="K117" s="231" t="s">
        <v>2818</v>
      </c>
      <c r="L117" s="231" t="s">
        <v>2818</v>
      </c>
      <c r="M117" s="231" t="s">
        <v>2818</v>
      </c>
      <c r="N117" s="231" t="s">
        <v>2818</v>
      </c>
      <c r="O117" s="231" t="s">
        <v>2818</v>
      </c>
      <c r="P117" s="231" t="s">
        <v>2818</v>
      </c>
      <c r="Q117" s="231" t="s">
        <v>2818</v>
      </c>
      <c r="R117" s="231" t="s">
        <v>2818</v>
      </c>
      <c r="S117" s="231" t="s">
        <v>2818</v>
      </c>
      <c r="T117" s="231" t="s">
        <v>2818</v>
      </c>
      <c r="U117" s="231" t="s">
        <v>2818</v>
      </c>
      <c r="V117" s="231" t="s">
        <v>2818</v>
      </c>
      <c r="AQ117" s="231">
        <v>20</v>
      </c>
      <c r="AR117" s="231" t="s">
        <v>2810</v>
      </c>
    </row>
    <row r="118" spans="1:44" x14ac:dyDescent="0.2">
      <c r="A118" s="231">
        <v>210258</v>
      </c>
      <c r="B118" s="231" t="s">
        <v>427</v>
      </c>
      <c r="C118" s="231" t="s">
        <v>2818</v>
      </c>
      <c r="D118" s="231" t="s">
        <v>2818</v>
      </c>
      <c r="E118" s="231" t="s">
        <v>2818</v>
      </c>
      <c r="F118" s="231" t="s">
        <v>2818</v>
      </c>
      <c r="G118" s="231" t="s">
        <v>2818</v>
      </c>
      <c r="H118" s="231" t="s">
        <v>2818</v>
      </c>
      <c r="I118" s="231" t="s">
        <v>2818</v>
      </c>
      <c r="J118" s="231" t="s">
        <v>2818</v>
      </c>
      <c r="K118" s="231" t="s">
        <v>2818</v>
      </c>
      <c r="L118" s="231" t="s">
        <v>2818</v>
      </c>
      <c r="M118" s="231" t="s">
        <v>2818</v>
      </c>
      <c r="N118" s="231" t="s">
        <v>2818</v>
      </c>
      <c r="O118" s="231" t="s">
        <v>2818</v>
      </c>
      <c r="P118" s="231" t="s">
        <v>2818</v>
      </c>
      <c r="Q118" s="231" t="s">
        <v>2818</v>
      </c>
      <c r="R118" s="231" t="s">
        <v>2818</v>
      </c>
      <c r="S118" s="231" t="s">
        <v>2818</v>
      </c>
      <c r="T118" s="231" t="s">
        <v>2818</v>
      </c>
      <c r="U118" s="231" t="s">
        <v>2818</v>
      </c>
      <c r="V118" s="231" t="s">
        <v>2818</v>
      </c>
      <c r="AQ118" s="231">
        <v>20</v>
      </c>
      <c r="AR118" s="231" t="s">
        <v>2810</v>
      </c>
    </row>
    <row r="119" spans="1:44" x14ac:dyDescent="0.2">
      <c r="A119" s="231">
        <v>210262</v>
      </c>
      <c r="B119" s="231" t="s">
        <v>427</v>
      </c>
      <c r="C119" s="231" t="s">
        <v>2818</v>
      </c>
      <c r="D119" s="231" t="s">
        <v>2818</v>
      </c>
      <c r="E119" s="231" t="s">
        <v>2818</v>
      </c>
      <c r="F119" s="231" t="s">
        <v>2818</v>
      </c>
      <c r="G119" s="231" t="s">
        <v>2818</v>
      </c>
      <c r="H119" s="231" t="s">
        <v>2818</v>
      </c>
      <c r="I119" s="231" t="s">
        <v>2818</v>
      </c>
      <c r="J119" s="231" t="s">
        <v>2818</v>
      </c>
      <c r="K119" s="231" t="s">
        <v>2818</v>
      </c>
      <c r="L119" s="231" t="s">
        <v>2818</v>
      </c>
      <c r="M119" s="231" t="s">
        <v>2818</v>
      </c>
      <c r="N119" s="231" t="s">
        <v>2818</v>
      </c>
      <c r="O119" s="231" t="s">
        <v>2818</v>
      </c>
      <c r="P119" s="231" t="s">
        <v>2818</v>
      </c>
      <c r="Q119" s="231" t="s">
        <v>2818</v>
      </c>
      <c r="R119" s="231" t="s">
        <v>2818</v>
      </c>
      <c r="S119" s="231" t="s">
        <v>2818</v>
      </c>
      <c r="T119" s="231" t="s">
        <v>2818</v>
      </c>
      <c r="U119" s="231" t="s">
        <v>2818</v>
      </c>
      <c r="V119" s="231" t="s">
        <v>2818</v>
      </c>
      <c r="AQ119" s="231">
        <v>20</v>
      </c>
      <c r="AR119" s="231" t="s">
        <v>2810</v>
      </c>
    </row>
    <row r="120" spans="1:44" x14ac:dyDescent="0.2">
      <c r="A120" s="231">
        <v>210286</v>
      </c>
      <c r="B120" s="231" t="s">
        <v>427</v>
      </c>
      <c r="C120" s="231" t="s">
        <v>2818</v>
      </c>
      <c r="D120" s="231" t="s">
        <v>2818</v>
      </c>
      <c r="E120" s="231" t="s">
        <v>2818</v>
      </c>
      <c r="F120" s="231" t="s">
        <v>2818</v>
      </c>
      <c r="G120" s="231" t="s">
        <v>2818</v>
      </c>
      <c r="H120" s="231" t="s">
        <v>2818</v>
      </c>
      <c r="I120" s="231" t="s">
        <v>2818</v>
      </c>
      <c r="J120" s="231" t="s">
        <v>2818</v>
      </c>
      <c r="K120" s="231" t="s">
        <v>2818</v>
      </c>
      <c r="L120" s="231" t="s">
        <v>2818</v>
      </c>
      <c r="M120" s="231" t="s">
        <v>2818</v>
      </c>
      <c r="N120" s="231" t="s">
        <v>2818</v>
      </c>
      <c r="O120" s="231" t="s">
        <v>2818</v>
      </c>
      <c r="P120" s="231" t="s">
        <v>2818</v>
      </c>
      <c r="Q120" s="231" t="s">
        <v>2818</v>
      </c>
      <c r="R120" s="231" t="s">
        <v>2818</v>
      </c>
      <c r="S120" s="231" t="s">
        <v>2818</v>
      </c>
      <c r="T120" s="231" t="s">
        <v>2818</v>
      </c>
      <c r="U120" s="231" t="s">
        <v>2818</v>
      </c>
      <c r="V120" s="231" t="s">
        <v>2818</v>
      </c>
      <c r="AQ120" s="231">
        <v>20</v>
      </c>
      <c r="AR120" s="231" t="s">
        <v>2810</v>
      </c>
    </row>
    <row r="121" spans="1:44" x14ac:dyDescent="0.2">
      <c r="A121" s="231">
        <v>210358</v>
      </c>
      <c r="B121" s="231" t="s">
        <v>427</v>
      </c>
      <c r="C121" s="231" t="s">
        <v>2818</v>
      </c>
      <c r="D121" s="231" t="s">
        <v>2818</v>
      </c>
      <c r="E121" s="231" t="s">
        <v>2818</v>
      </c>
      <c r="F121" s="231" t="s">
        <v>2818</v>
      </c>
      <c r="G121" s="231" t="s">
        <v>2818</v>
      </c>
      <c r="H121" s="231" t="s">
        <v>2818</v>
      </c>
      <c r="I121" s="231" t="s">
        <v>2818</v>
      </c>
      <c r="J121" s="231" t="s">
        <v>2818</v>
      </c>
      <c r="K121" s="231" t="s">
        <v>2818</v>
      </c>
      <c r="L121" s="231" t="s">
        <v>2818</v>
      </c>
      <c r="M121" s="231" t="s">
        <v>2818</v>
      </c>
      <c r="N121" s="231" t="s">
        <v>2818</v>
      </c>
      <c r="O121" s="231" t="s">
        <v>2818</v>
      </c>
      <c r="P121" s="231" t="s">
        <v>2818</v>
      </c>
      <c r="Q121" s="231" t="s">
        <v>2818</v>
      </c>
      <c r="R121" s="231" t="s">
        <v>2818</v>
      </c>
      <c r="S121" s="231" t="s">
        <v>2818</v>
      </c>
      <c r="T121" s="231" t="s">
        <v>2818</v>
      </c>
      <c r="U121" s="231" t="s">
        <v>2818</v>
      </c>
      <c r="V121" s="231" t="s">
        <v>2818</v>
      </c>
      <c r="AQ121" s="231">
        <v>20</v>
      </c>
      <c r="AR121" s="231" t="s">
        <v>2810</v>
      </c>
    </row>
    <row r="122" spans="1:44" x14ac:dyDescent="0.2">
      <c r="A122" s="231">
        <v>210396</v>
      </c>
      <c r="B122" s="231" t="s">
        <v>427</v>
      </c>
      <c r="C122" s="231" t="s">
        <v>2818</v>
      </c>
      <c r="D122" s="231" t="s">
        <v>2818</v>
      </c>
      <c r="E122" s="231" t="s">
        <v>2818</v>
      </c>
      <c r="F122" s="231" t="s">
        <v>2818</v>
      </c>
      <c r="G122" s="231" t="s">
        <v>2818</v>
      </c>
      <c r="H122" s="231" t="s">
        <v>2818</v>
      </c>
      <c r="I122" s="231" t="s">
        <v>2818</v>
      </c>
      <c r="J122" s="231" t="s">
        <v>2818</v>
      </c>
      <c r="K122" s="231" t="s">
        <v>2818</v>
      </c>
      <c r="L122" s="231" t="s">
        <v>2818</v>
      </c>
      <c r="M122" s="231" t="s">
        <v>2818</v>
      </c>
      <c r="N122" s="231" t="s">
        <v>2818</v>
      </c>
      <c r="O122" s="231" t="s">
        <v>2818</v>
      </c>
      <c r="P122" s="231" t="s">
        <v>2818</v>
      </c>
      <c r="Q122" s="231" t="s">
        <v>2818</v>
      </c>
      <c r="R122" s="231" t="s">
        <v>2818</v>
      </c>
      <c r="S122" s="231" t="s">
        <v>2818</v>
      </c>
      <c r="T122" s="231" t="s">
        <v>2818</v>
      </c>
      <c r="U122" s="231" t="s">
        <v>2818</v>
      </c>
      <c r="V122" s="231" t="s">
        <v>2818</v>
      </c>
      <c r="AQ122" s="231">
        <v>20</v>
      </c>
      <c r="AR122" s="231" t="s">
        <v>2810</v>
      </c>
    </row>
    <row r="123" spans="1:44" x14ac:dyDescent="0.2">
      <c r="A123" s="231">
        <v>210468</v>
      </c>
      <c r="B123" s="231" t="s">
        <v>427</v>
      </c>
      <c r="C123" s="231" t="s">
        <v>2818</v>
      </c>
      <c r="D123" s="231" t="s">
        <v>2818</v>
      </c>
      <c r="E123" s="231" t="s">
        <v>2818</v>
      </c>
      <c r="F123" s="231" t="s">
        <v>2818</v>
      </c>
      <c r="G123" s="231" t="s">
        <v>2818</v>
      </c>
      <c r="H123" s="231" t="s">
        <v>2818</v>
      </c>
      <c r="I123" s="231" t="s">
        <v>2818</v>
      </c>
      <c r="J123" s="231" t="s">
        <v>2818</v>
      </c>
      <c r="K123" s="231" t="s">
        <v>2818</v>
      </c>
      <c r="L123" s="231" t="s">
        <v>2818</v>
      </c>
      <c r="M123" s="231" t="s">
        <v>2818</v>
      </c>
      <c r="N123" s="231" t="s">
        <v>2818</v>
      </c>
      <c r="O123" s="231" t="s">
        <v>2818</v>
      </c>
      <c r="P123" s="231" t="s">
        <v>2818</v>
      </c>
      <c r="Q123" s="231" t="s">
        <v>2818</v>
      </c>
      <c r="R123" s="231" t="s">
        <v>2818</v>
      </c>
      <c r="S123" s="231" t="s">
        <v>2818</v>
      </c>
      <c r="T123" s="231" t="s">
        <v>2818</v>
      </c>
      <c r="U123" s="231" t="s">
        <v>2818</v>
      </c>
      <c r="V123" s="231" t="s">
        <v>2818</v>
      </c>
      <c r="AQ123" s="231">
        <v>20</v>
      </c>
      <c r="AR123" s="231" t="s">
        <v>2810</v>
      </c>
    </row>
    <row r="124" spans="1:44" x14ac:dyDescent="0.2">
      <c r="A124" s="231">
        <v>210523</v>
      </c>
      <c r="B124" s="231" t="s">
        <v>427</v>
      </c>
      <c r="C124" s="231" t="s">
        <v>2818</v>
      </c>
      <c r="D124" s="231" t="s">
        <v>2818</v>
      </c>
      <c r="E124" s="231" t="s">
        <v>2818</v>
      </c>
      <c r="F124" s="231" t="s">
        <v>2818</v>
      </c>
      <c r="G124" s="231" t="s">
        <v>2818</v>
      </c>
      <c r="H124" s="231" t="s">
        <v>2818</v>
      </c>
      <c r="I124" s="231" t="s">
        <v>2818</v>
      </c>
      <c r="J124" s="231" t="s">
        <v>2818</v>
      </c>
      <c r="K124" s="231" t="s">
        <v>2818</v>
      </c>
      <c r="L124" s="231" t="s">
        <v>2818</v>
      </c>
      <c r="M124" s="231" t="s">
        <v>2818</v>
      </c>
      <c r="N124" s="231" t="s">
        <v>2818</v>
      </c>
      <c r="O124" s="231" t="s">
        <v>2818</v>
      </c>
      <c r="P124" s="231" t="s">
        <v>2818</v>
      </c>
      <c r="Q124" s="231" t="s">
        <v>2818</v>
      </c>
      <c r="R124" s="231" t="s">
        <v>2818</v>
      </c>
      <c r="S124" s="231" t="s">
        <v>2818</v>
      </c>
      <c r="T124" s="231" t="s">
        <v>2818</v>
      </c>
      <c r="U124" s="231" t="s">
        <v>2818</v>
      </c>
      <c r="V124" s="231" t="s">
        <v>2818</v>
      </c>
      <c r="AQ124" s="231">
        <v>20</v>
      </c>
      <c r="AR124" s="231" t="s">
        <v>2810</v>
      </c>
    </row>
    <row r="125" spans="1:44" x14ac:dyDescent="0.2">
      <c r="A125" s="231">
        <v>210645</v>
      </c>
      <c r="B125" s="231" t="s">
        <v>427</v>
      </c>
      <c r="C125" s="231" t="s">
        <v>2818</v>
      </c>
      <c r="D125" s="231" t="s">
        <v>2818</v>
      </c>
      <c r="E125" s="231" t="s">
        <v>2818</v>
      </c>
      <c r="F125" s="231" t="s">
        <v>2818</v>
      </c>
      <c r="G125" s="231" t="s">
        <v>2818</v>
      </c>
      <c r="H125" s="231" t="s">
        <v>2818</v>
      </c>
      <c r="I125" s="231" t="s">
        <v>2818</v>
      </c>
      <c r="J125" s="231" t="s">
        <v>2818</v>
      </c>
      <c r="K125" s="231" t="s">
        <v>2818</v>
      </c>
      <c r="L125" s="231" t="s">
        <v>2818</v>
      </c>
      <c r="M125" s="231" t="s">
        <v>2818</v>
      </c>
      <c r="N125" s="231" t="s">
        <v>2818</v>
      </c>
      <c r="O125" s="231" t="s">
        <v>2818</v>
      </c>
      <c r="P125" s="231" t="s">
        <v>2818</v>
      </c>
      <c r="Q125" s="231" t="s">
        <v>2818</v>
      </c>
      <c r="R125" s="231" t="s">
        <v>2818</v>
      </c>
      <c r="S125" s="231" t="s">
        <v>2818</v>
      </c>
      <c r="T125" s="231" t="s">
        <v>2818</v>
      </c>
      <c r="U125" s="231" t="s">
        <v>2818</v>
      </c>
      <c r="V125" s="231" t="s">
        <v>2818</v>
      </c>
      <c r="AQ125" s="231">
        <v>20</v>
      </c>
      <c r="AR125" s="231" t="s">
        <v>2810</v>
      </c>
    </row>
    <row r="126" spans="1:44" x14ac:dyDescent="0.2">
      <c r="A126" s="231">
        <v>210774</v>
      </c>
      <c r="B126" s="231" t="s">
        <v>427</v>
      </c>
      <c r="C126" s="231" t="s">
        <v>2818</v>
      </c>
      <c r="D126" s="231" t="s">
        <v>2818</v>
      </c>
      <c r="E126" s="231" t="s">
        <v>2818</v>
      </c>
      <c r="F126" s="231" t="s">
        <v>2818</v>
      </c>
      <c r="G126" s="231" t="s">
        <v>2818</v>
      </c>
      <c r="H126" s="231" t="s">
        <v>2818</v>
      </c>
      <c r="I126" s="231" t="s">
        <v>2818</v>
      </c>
      <c r="J126" s="231" t="s">
        <v>2818</v>
      </c>
      <c r="K126" s="231" t="s">
        <v>2818</v>
      </c>
      <c r="L126" s="231" t="s">
        <v>2818</v>
      </c>
      <c r="M126" s="231" t="s">
        <v>2818</v>
      </c>
      <c r="N126" s="231" t="s">
        <v>2818</v>
      </c>
      <c r="O126" s="231" t="s">
        <v>2818</v>
      </c>
      <c r="P126" s="231" t="s">
        <v>2818</v>
      </c>
      <c r="Q126" s="231" t="s">
        <v>2818</v>
      </c>
      <c r="R126" s="231" t="s">
        <v>2818</v>
      </c>
      <c r="S126" s="231" t="s">
        <v>2818</v>
      </c>
      <c r="T126" s="231" t="s">
        <v>2818</v>
      </c>
      <c r="U126" s="231" t="s">
        <v>2818</v>
      </c>
      <c r="V126" s="231" t="s">
        <v>2818</v>
      </c>
      <c r="AQ126" s="231">
        <v>20</v>
      </c>
      <c r="AR126" s="231" t="s">
        <v>2810</v>
      </c>
    </row>
    <row r="127" spans="1:44" x14ac:dyDescent="0.2">
      <c r="A127" s="231">
        <v>210795</v>
      </c>
      <c r="B127" s="231" t="s">
        <v>427</v>
      </c>
      <c r="C127" s="231" t="s">
        <v>2818</v>
      </c>
      <c r="D127" s="231" t="s">
        <v>2818</v>
      </c>
      <c r="E127" s="231" t="s">
        <v>2818</v>
      </c>
      <c r="F127" s="231" t="s">
        <v>2818</v>
      </c>
      <c r="G127" s="231" t="s">
        <v>2818</v>
      </c>
      <c r="H127" s="231" t="s">
        <v>2818</v>
      </c>
      <c r="I127" s="231" t="s">
        <v>2818</v>
      </c>
      <c r="J127" s="231" t="s">
        <v>2818</v>
      </c>
      <c r="K127" s="231" t="s">
        <v>2818</v>
      </c>
      <c r="L127" s="231" t="s">
        <v>2818</v>
      </c>
      <c r="M127" s="231" t="s">
        <v>2818</v>
      </c>
      <c r="N127" s="231" t="s">
        <v>2818</v>
      </c>
      <c r="O127" s="231" t="s">
        <v>2818</v>
      </c>
      <c r="P127" s="231" t="s">
        <v>2818</v>
      </c>
      <c r="Q127" s="231" t="s">
        <v>2818</v>
      </c>
      <c r="R127" s="231" t="s">
        <v>2818</v>
      </c>
      <c r="S127" s="231" t="s">
        <v>2818</v>
      </c>
      <c r="T127" s="231" t="s">
        <v>2818</v>
      </c>
      <c r="U127" s="231" t="s">
        <v>2818</v>
      </c>
      <c r="V127" s="231" t="s">
        <v>2818</v>
      </c>
      <c r="AQ127" s="231">
        <v>20</v>
      </c>
      <c r="AR127" s="231" t="s">
        <v>2810</v>
      </c>
    </row>
    <row r="128" spans="1:44" x14ac:dyDescent="0.2">
      <c r="A128" s="231">
        <v>210800</v>
      </c>
      <c r="B128" s="231" t="s">
        <v>427</v>
      </c>
      <c r="C128" s="231" t="s">
        <v>2818</v>
      </c>
      <c r="D128" s="231" t="s">
        <v>2818</v>
      </c>
      <c r="E128" s="231" t="s">
        <v>2818</v>
      </c>
      <c r="F128" s="231" t="s">
        <v>2818</v>
      </c>
      <c r="G128" s="231" t="s">
        <v>2818</v>
      </c>
      <c r="H128" s="231" t="s">
        <v>2818</v>
      </c>
      <c r="I128" s="231" t="s">
        <v>2818</v>
      </c>
      <c r="J128" s="231" t="s">
        <v>2818</v>
      </c>
      <c r="K128" s="231" t="s">
        <v>2818</v>
      </c>
      <c r="L128" s="231" t="s">
        <v>2818</v>
      </c>
      <c r="M128" s="231" t="s">
        <v>2818</v>
      </c>
      <c r="N128" s="231" t="s">
        <v>2818</v>
      </c>
      <c r="O128" s="231" t="s">
        <v>2818</v>
      </c>
      <c r="P128" s="231" t="s">
        <v>2818</v>
      </c>
      <c r="Q128" s="231" t="s">
        <v>2818</v>
      </c>
      <c r="R128" s="231" t="s">
        <v>2818</v>
      </c>
      <c r="S128" s="231" t="s">
        <v>2818</v>
      </c>
      <c r="T128" s="231" t="s">
        <v>2818</v>
      </c>
      <c r="U128" s="231" t="s">
        <v>2818</v>
      </c>
      <c r="V128" s="231" t="s">
        <v>2818</v>
      </c>
      <c r="AQ128" s="231">
        <v>20</v>
      </c>
      <c r="AR128" s="231" t="s">
        <v>2810</v>
      </c>
    </row>
    <row r="129" spans="1:44" x14ac:dyDescent="0.2">
      <c r="A129" s="231">
        <v>210816</v>
      </c>
      <c r="B129" s="231" t="s">
        <v>427</v>
      </c>
      <c r="C129" s="231" t="s">
        <v>2818</v>
      </c>
      <c r="D129" s="231" t="s">
        <v>2818</v>
      </c>
      <c r="E129" s="231" t="s">
        <v>2818</v>
      </c>
      <c r="F129" s="231" t="s">
        <v>2818</v>
      </c>
      <c r="G129" s="231" t="s">
        <v>2818</v>
      </c>
      <c r="H129" s="231" t="s">
        <v>2818</v>
      </c>
      <c r="I129" s="231" t="s">
        <v>2818</v>
      </c>
      <c r="J129" s="231" t="s">
        <v>2818</v>
      </c>
      <c r="K129" s="231" t="s">
        <v>2818</v>
      </c>
      <c r="L129" s="231" t="s">
        <v>2818</v>
      </c>
      <c r="M129" s="231" t="s">
        <v>2818</v>
      </c>
      <c r="N129" s="231" t="s">
        <v>2818</v>
      </c>
      <c r="O129" s="231" t="s">
        <v>2818</v>
      </c>
      <c r="P129" s="231" t="s">
        <v>2818</v>
      </c>
      <c r="Q129" s="231" t="s">
        <v>2818</v>
      </c>
      <c r="R129" s="231" t="s">
        <v>2818</v>
      </c>
      <c r="S129" s="231" t="s">
        <v>2818</v>
      </c>
      <c r="T129" s="231" t="s">
        <v>2818</v>
      </c>
      <c r="U129" s="231" t="s">
        <v>2818</v>
      </c>
      <c r="V129" s="231" t="s">
        <v>2818</v>
      </c>
      <c r="AQ129" s="231">
        <v>20</v>
      </c>
      <c r="AR129" s="231" t="s">
        <v>2810</v>
      </c>
    </row>
    <row r="130" spans="1:44" x14ac:dyDescent="0.2">
      <c r="A130" s="231">
        <v>210861</v>
      </c>
      <c r="B130" s="231" t="s">
        <v>427</v>
      </c>
      <c r="C130" s="231" t="s">
        <v>2818</v>
      </c>
      <c r="D130" s="231" t="s">
        <v>2818</v>
      </c>
      <c r="E130" s="231" t="s">
        <v>2818</v>
      </c>
      <c r="F130" s="231" t="s">
        <v>2818</v>
      </c>
      <c r="G130" s="231" t="s">
        <v>2818</v>
      </c>
      <c r="H130" s="231" t="s">
        <v>2818</v>
      </c>
      <c r="I130" s="231" t="s">
        <v>2818</v>
      </c>
      <c r="J130" s="231" t="s">
        <v>2818</v>
      </c>
      <c r="K130" s="231" t="s">
        <v>2818</v>
      </c>
      <c r="L130" s="231" t="s">
        <v>2818</v>
      </c>
      <c r="M130" s="231" t="s">
        <v>2818</v>
      </c>
      <c r="N130" s="231" t="s">
        <v>2818</v>
      </c>
      <c r="O130" s="231" t="s">
        <v>2818</v>
      </c>
      <c r="P130" s="231" t="s">
        <v>2818</v>
      </c>
      <c r="Q130" s="231" t="s">
        <v>2818</v>
      </c>
      <c r="R130" s="231" t="s">
        <v>2818</v>
      </c>
      <c r="S130" s="231" t="s">
        <v>2818</v>
      </c>
      <c r="T130" s="231" t="s">
        <v>2818</v>
      </c>
      <c r="U130" s="231" t="s">
        <v>2818</v>
      </c>
      <c r="V130" s="231" t="s">
        <v>2818</v>
      </c>
      <c r="AQ130" s="231">
        <v>20</v>
      </c>
      <c r="AR130" s="231" t="s">
        <v>2810</v>
      </c>
    </row>
    <row r="131" spans="1:44" x14ac:dyDescent="0.2">
      <c r="A131" s="231">
        <v>210894</v>
      </c>
      <c r="B131" s="231" t="s">
        <v>427</v>
      </c>
      <c r="C131" s="231" t="s">
        <v>2818</v>
      </c>
      <c r="D131" s="231" t="s">
        <v>2818</v>
      </c>
      <c r="E131" s="231" t="s">
        <v>2818</v>
      </c>
      <c r="F131" s="231" t="s">
        <v>2818</v>
      </c>
      <c r="G131" s="231" t="s">
        <v>2818</v>
      </c>
      <c r="H131" s="231" t="s">
        <v>2818</v>
      </c>
      <c r="I131" s="231" t="s">
        <v>2818</v>
      </c>
      <c r="J131" s="231" t="s">
        <v>2818</v>
      </c>
      <c r="K131" s="231" t="s">
        <v>2818</v>
      </c>
      <c r="L131" s="231" t="s">
        <v>2818</v>
      </c>
      <c r="M131" s="231" t="s">
        <v>2818</v>
      </c>
      <c r="N131" s="231" t="s">
        <v>2818</v>
      </c>
      <c r="O131" s="231" t="s">
        <v>2818</v>
      </c>
      <c r="P131" s="231" t="s">
        <v>2818</v>
      </c>
      <c r="Q131" s="231" t="s">
        <v>2818</v>
      </c>
      <c r="R131" s="231" t="s">
        <v>2818</v>
      </c>
      <c r="S131" s="231" t="s">
        <v>2818</v>
      </c>
      <c r="T131" s="231" t="s">
        <v>2818</v>
      </c>
      <c r="U131" s="231" t="s">
        <v>2818</v>
      </c>
      <c r="V131" s="231" t="s">
        <v>2818</v>
      </c>
      <c r="AQ131" s="231">
        <v>20</v>
      </c>
      <c r="AR131" s="231" t="s">
        <v>2810</v>
      </c>
    </row>
    <row r="132" spans="1:44" x14ac:dyDescent="0.2">
      <c r="A132" s="231">
        <v>210924</v>
      </c>
      <c r="B132" s="231" t="s">
        <v>427</v>
      </c>
      <c r="C132" s="231" t="s">
        <v>2818</v>
      </c>
      <c r="D132" s="231" t="s">
        <v>2818</v>
      </c>
      <c r="E132" s="231" t="s">
        <v>2818</v>
      </c>
      <c r="F132" s="231" t="s">
        <v>2818</v>
      </c>
      <c r="G132" s="231" t="s">
        <v>2818</v>
      </c>
      <c r="H132" s="231" t="s">
        <v>2818</v>
      </c>
      <c r="I132" s="231" t="s">
        <v>2818</v>
      </c>
      <c r="J132" s="231" t="s">
        <v>2818</v>
      </c>
      <c r="K132" s="231" t="s">
        <v>2818</v>
      </c>
      <c r="L132" s="231" t="s">
        <v>2818</v>
      </c>
      <c r="M132" s="231" t="s">
        <v>2818</v>
      </c>
      <c r="N132" s="231" t="s">
        <v>2818</v>
      </c>
      <c r="O132" s="231" t="s">
        <v>2818</v>
      </c>
      <c r="P132" s="231" t="s">
        <v>2818</v>
      </c>
      <c r="Q132" s="231" t="s">
        <v>2818</v>
      </c>
      <c r="R132" s="231" t="s">
        <v>2818</v>
      </c>
      <c r="S132" s="231" t="s">
        <v>2818</v>
      </c>
      <c r="T132" s="231" t="s">
        <v>2818</v>
      </c>
      <c r="U132" s="231" t="s">
        <v>2818</v>
      </c>
      <c r="V132" s="231" t="s">
        <v>2818</v>
      </c>
      <c r="AQ132" s="231">
        <v>20</v>
      </c>
      <c r="AR132" s="231" t="s">
        <v>2810</v>
      </c>
    </row>
    <row r="133" spans="1:44" x14ac:dyDescent="0.2">
      <c r="A133" s="231">
        <v>210942</v>
      </c>
      <c r="B133" s="231" t="s">
        <v>427</v>
      </c>
      <c r="C133" s="231" t="s">
        <v>2818</v>
      </c>
      <c r="D133" s="231" t="s">
        <v>2818</v>
      </c>
      <c r="E133" s="231" t="s">
        <v>2818</v>
      </c>
      <c r="F133" s="231" t="s">
        <v>2818</v>
      </c>
      <c r="G133" s="231" t="s">
        <v>2818</v>
      </c>
      <c r="H133" s="231" t="s">
        <v>2818</v>
      </c>
      <c r="I133" s="231" t="s">
        <v>2818</v>
      </c>
      <c r="J133" s="231" t="s">
        <v>2818</v>
      </c>
      <c r="K133" s="231" t="s">
        <v>2818</v>
      </c>
      <c r="L133" s="231" t="s">
        <v>2818</v>
      </c>
      <c r="M133" s="231" t="s">
        <v>2818</v>
      </c>
      <c r="N133" s="231" t="s">
        <v>2818</v>
      </c>
      <c r="O133" s="231" t="s">
        <v>2818</v>
      </c>
      <c r="P133" s="231" t="s">
        <v>2818</v>
      </c>
      <c r="Q133" s="231" t="s">
        <v>2818</v>
      </c>
      <c r="R133" s="231" t="s">
        <v>2818</v>
      </c>
      <c r="S133" s="231" t="s">
        <v>2818</v>
      </c>
      <c r="T133" s="231" t="s">
        <v>2818</v>
      </c>
      <c r="U133" s="231" t="s">
        <v>2818</v>
      </c>
      <c r="V133" s="231" t="s">
        <v>2818</v>
      </c>
      <c r="AQ133" s="231">
        <v>20</v>
      </c>
      <c r="AR133" s="231" t="s">
        <v>2810</v>
      </c>
    </row>
    <row r="134" spans="1:44" x14ac:dyDescent="0.2">
      <c r="A134" s="231">
        <v>210958</v>
      </c>
      <c r="B134" s="231" t="s">
        <v>427</v>
      </c>
      <c r="C134" s="231" t="s">
        <v>2818</v>
      </c>
      <c r="D134" s="231" t="s">
        <v>2818</v>
      </c>
      <c r="E134" s="231" t="s">
        <v>2818</v>
      </c>
      <c r="F134" s="231" t="s">
        <v>2818</v>
      </c>
      <c r="G134" s="231" t="s">
        <v>2818</v>
      </c>
      <c r="H134" s="231" t="s">
        <v>2818</v>
      </c>
      <c r="I134" s="231" t="s">
        <v>2818</v>
      </c>
      <c r="J134" s="231" t="s">
        <v>2818</v>
      </c>
      <c r="K134" s="231" t="s">
        <v>2818</v>
      </c>
      <c r="L134" s="231" t="s">
        <v>2818</v>
      </c>
      <c r="M134" s="231" t="s">
        <v>2818</v>
      </c>
      <c r="N134" s="231" t="s">
        <v>2818</v>
      </c>
      <c r="O134" s="231" t="s">
        <v>2818</v>
      </c>
      <c r="P134" s="231" t="s">
        <v>2818</v>
      </c>
      <c r="Q134" s="231" t="s">
        <v>2818</v>
      </c>
      <c r="R134" s="231" t="s">
        <v>2818</v>
      </c>
      <c r="S134" s="231" t="s">
        <v>2818</v>
      </c>
      <c r="T134" s="231" t="s">
        <v>2818</v>
      </c>
      <c r="U134" s="231" t="s">
        <v>2818</v>
      </c>
      <c r="V134" s="231" t="s">
        <v>2818</v>
      </c>
      <c r="AQ134" s="231">
        <v>20</v>
      </c>
      <c r="AR134" s="231" t="s">
        <v>2810</v>
      </c>
    </row>
    <row r="135" spans="1:44" x14ac:dyDescent="0.2">
      <c r="A135" s="231">
        <v>210998</v>
      </c>
      <c r="B135" s="231" t="s">
        <v>427</v>
      </c>
      <c r="C135" s="231" t="s">
        <v>2818</v>
      </c>
      <c r="D135" s="231" t="s">
        <v>2818</v>
      </c>
      <c r="E135" s="231" t="s">
        <v>2818</v>
      </c>
      <c r="F135" s="231" t="s">
        <v>2818</v>
      </c>
      <c r="G135" s="231" t="s">
        <v>2818</v>
      </c>
      <c r="H135" s="231" t="s">
        <v>2818</v>
      </c>
      <c r="I135" s="231" t="s">
        <v>2818</v>
      </c>
      <c r="J135" s="231" t="s">
        <v>2818</v>
      </c>
      <c r="K135" s="231" t="s">
        <v>2818</v>
      </c>
      <c r="L135" s="231" t="s">
        <v>2818</v>
      </c>
      <c r="M135" s="231" t="s">
        <v>2818</v>
      </c>
      <c r="N135" s="231" t="s">
        <v>2818</v>
      </c>
      <c r="O135" s="231" t="s">
        <v>2818</v>
      </c>
      <c r="P135" s="231" t="s">
        <v>2818</v>
      </c>
      <c r="Q135" s="231" t="s">
        <v>2818</v>
      </c>
      <c r="R135" s="231" t="s">
        <v>2818</v>
      </c>
      <c r="S135" s="231" t="s">
        <v>2818</v>
      </c>
      <c r="T135" s="231" t="s">
        <v>2818</v>
      </c>
      <c r="U135" s="231" t="s">
        <v>2818</v>
      </c>
      <c r="V135" s="231" t="s">
        <v>2818</v>
      </c>
      <c r="AQ135" s="231">
        <v>20</v>
      </c>
      <c r="AR135" s="231" t="s">
        <v>2810</v>
      </c>
    </row>
    <row r="136" spans="1:44" x14ac:dyDescent="0.2">
      <c r="A136" s="231">
        <v>211079</v>
      </c>
      <c r="B136" s="231" t="s">
        <v>427</v>
      </c>
      <c r="C136" s="231" t="s">
        <v>2818</v>
      </c>
      <c r="D136" s="231" t="s">
        <v>2818</v>
      </c>
      <c r="E136" s="231" t="s">
        <v>2818</v>
      </c>
      <c r="F136" s="231" t="s">
        <v>2818</v>
      </c>
      <c r="G136" s="231" t="s">
        <v>2818</v>
      </c>
      <c r="H136" s="231" t="s">
        <v>2818</v>
      </c>
      <c r="I136" s="231" t="s">
        <v>2818</v>
      </c>
      <c r="J136" s="231" t="s">
        <v>2818</v>
      </c>
      <c r="K136" s="231" t="s">
        <v>2818</v>
      </c>
      <c r="L136" s="231" t="s">
        <v>2818</v>
      </c>
      <c r="M136" s="231" t="s">
        <v>2818</v>
      </c>
      <c r="N136" s="231" t="s">
        <v>2818</v>
      </c>
      <c r="O136" s="231" t="s">
        <v>2818</v>
      </c>
      <c r="P136" s="231" t="s">
        <v>2818</v>
      </c>
      <c r="Q136" s="231" t="s">
        <v>2818</v>
      </c>
      <c r="R136" s="231" t="s">
        <v>2818</v>
      </c>
      <c r="S136" s="231" t="s">
        <v>2818</v>
      </c>
      <c r="T136" s="231" t="s">
        <v>2818</v>
      </c>
      <c r="U136" s="231" t="s">
        <v>2818</v>
      </c>
      <c r="V136" s="231" t="s">
        <v>2818</v>
      </c>
      <c r="AQ136" s="231">
        <v>20</v>
      </c>
      <c r="AR136" s="231" t="s">
        <v>2810</v>
      </c>
    </row>
    <row r="137" spans="1:44" x14ac:dyDescent="0.2">
      <c r="A137" s="231">
        <v>211140</v>
      </c>
      <c r="B137" s="231" t="s">
        <v>427</v>
      </c>
      <c r="C137" s="231" t="s">
        <v>2818</v>
      </c>
      <c r="D137" s="231" t="s">
        <v>2818</v>
      </c>
      <c r="E137" s="231" t="s">
        <v>2818</v>
      </c>
      <c r="F137" s="231" t="s">
        <v>2818</v>
      </c>
      <c r="G137" s="231" t="s">
        <v>2818</v>
      </c>
      <c r="H137" s="231" t="s">
        <v>2818</v>
      </c>
      <c r="I137" s="231" t="s">
        <v>2818</v>
      </c>
      <c r="J137" s="231" t="s">
        <v>2818</v>
      </c>
      <c r="K137" s="231" t="s">
        <v>2818</v>
      </c>
      <c r="L137" s="231" t="s">
        <v>2818</v>
      </c>
      <c r="M137" s="231" t="s">
        <v>2818</v>
      </c>
      <c r="N137" s="231" t="s">
        <v>2818</v>
      </c>
      <c r="O137" s="231" t="s">
        <v>2818</v>
      </c>
      <c r="P137" s="231" t="s">
        <v>2818</v>
      </c>
      <c r="Q137" s="231" t="s">
        <v>2818</v>
      </c>
      <c r="R137" s="231" t="s">
        <v>2818</v>
      </c>
      <c r="S137" s="231" t="s">
        <v>2818</v>
      </c>
      <c r="T137" s="231" t="s">
        <v>2818</v>
      </c>
      <c r="U137" s="231" t="s">
        <v>2818</v>
      </c>
      <c r="V137" s="231" t="s">
        <v>2818</v>
      </c>
      <c r="AQ137" s="231">
        <v>20</v>
      </c>
      <c r="AR137" s="231" t="s">
        <v>2810</v>
      </c>
    </row>
    <row r="138" spans="1:44" x14ac:dyDescent="0.2">
      <c r="A138" s="231">
        <v>211141</v>
      </c>
      <c r="B138" s="231" t="s">
        <v>427</v>
      </c>
      <c r="C138" s="231" t="s">
        <v>2818</v>
      </c>
      <c r="D138" s="231" t="s">
        <v>2818</v>
      </c>
      <c r="E138" s="231" t="s">
        <v>2818</v>
      </c>
      <c r="F138" s="231" t="s">
        <v>2818</v>
      </c>
      <c r="G138" s="231" t="s">
        <v>2818</v>
      </c>
      <c r="H138" s="231" t="s">
        <v>2818</v>
      </c>
      <c r="I138" s="231" t="s">
        <v>2818</v>
      </c>
      <c r="J138" s="231" t="s">
        <v>2818</v>
      </c>
      <c r="K138" s="231" t="s">
        <v>2818</v>
      </c>
      <c r="L138" s="231" t="s">
        <v>2818</v>
      </c>
      <c r="M138" s="231" t="s">
        <v>2818</v>
      </c>
      <c r="N138" s="231" t="s">
        <v>2818</v>
      </c>
      <c r="O138" s="231" t="s">
        <v>2818</v>
      </c>
      <c r="P138" s="231" t="s">
        <v>2818</v>
      </c>
      <c r="Q138" s="231" t="s">
        <v>2818</v>
      </c>
      <c r="R138" s="231" t="s">
        <v>2818</v>
      </c>
      <c r="S138" s="231" t="s">
        <v>2818</v>
      </c>
      <c r="T138" s="231" t="s">
        <v>2818</v>
      </c>
      <c r="U138" s="231" t="s">
        <v>2818</v>
      </c>
      <c r="V138" s="231" t="s">
        <v>2818</v>
      </c>
      <c r="AQ138" s="231">
        <v>20</v>
      </c>
      <c r="AR138" s="231" t="s">
        <v>2810</v>
      </c>
    </row>
    <row r="139" spans="1:44" x14ac:dyDescent="0.2">
      <c r="A139" s="231">
        <v>211242</v>
      </c>
      <c r="B139" s="231" t="s">
        <v>427</v>
      </c>
      <c r="C139" s="231" t="s">
        <v>2818</v>
      </c>
      <c r="D139" s="231" t="s">
        <v>2818</v>
      </c>
      <c r="E139" s="231" t="s">
        <v>2818</v>
      </c>
      <c r="F139" s="231" t="s">
        <v>2818</v>
      </c>
      <c r="G139" s="231" t="s">
        <v>2818</v>
      </c>
      <c r="H139" s="231" t="s">
        <v>2818</v>
      </c>
      <c r="I139" s="231" t="s">
        <v>2818</v>
      </c>
      <c r="J139" s="231" t="s">
        <v>2818</v>
      </c>
      <c r="K139" s="231" t="s">
        <v>2818</v>
      </c>
      <c r="L139" s="231" t="s">
        <v>2818</v>
      </c>
      <c r="M139" s="231" t="s">
        <v>2818</v>
      </c>
      <c r="N139" s="231" t="s">
        <v>2818</v>
      </c>
      <c r="O139" s="231" t="s">
        <v>2818</v>
      </c>
      <c r="P139" s="231" t="s">
        <v>2818</v>
      </c>
      <c r="Q139" s="231" t="s">
        <v>2818</v>
      </c>
      <c r="R139" s="231" t="s">
        <v>2818</v>
      </c>
      <c r="S139" s="231" t="s">
        <v>2818</v>
      </c>
      <c r="T139" s="231" t="s">
        <v>2818</v>
      </c>
      <c r="U139" s="231" t="s">
        <v>2818</v>
      </c>
      <c r="V139" s="231" t="s">
        <v>2818</v>
      </c>
      <c r="AQ139" s="231">
        <v>20</v>
      </c>
      <c r="AR139" s="231" t="s">
        <v>2810</v>
      </c>
    </row>
    <row r="140" spans="1:44" x14ac:dyDescent="0.2">
      <c r="A140" s="231">
        <v>211285</v>
      </c>
      <c r="B140" s="231" t="s">
        <v>427</v>
      </c>
      <c r="C140" s="231" t="s">
        <v>2818</v>
      </c>
      <c r="D140" s="231" t="s">
        <v>2818</v>
      </c>
      <c r="E140" s="231" t="s">
        <v>2818</v>
      </c>
      <c r="F140" s="231" t="s">
        <v>2818</v>
      </c>
      <c r="G140" s="231" t="s">
        <v>2818</v>
      </c>
      <c r="H140" s="231" t="s">
        <v>2818</v>
      </c>
      <c r="I140" s="231" t="s">
        <v>2818</v>
      </c>
      <c r="J140" s="231" t="s">
        <v>2818</v>
      </c>
      <c r="K140" s="231" t="s">
        <v>2818</v>
      </c>
      <c r="L140" s="231" t="s">
        <v>2818</v>
      </c>
      <c r="M140" s="231" t="s">
        <v>2818</v>
      </c>
      <c r="N140" s="231" t="s">
        <v>2818</v>
      </c>
      <c r="O140" s="231" t="s">
        <v>2818</v>
      </c>
      <c r="P140" s="231" t="s">
        <v>2818</v>
      </c>
      <c r="Q140" s="231" t="s">
        <v>2818</v>
      </c>
      <c r="R140" s="231" t="s">
        <v>2818</v>
      </c>
      <c r="S140" s="231" t="s">
        <v>2818</v>
      </c>
      <c r="T140" s="231" t="s">
        <v>2818</v>
      </c>
      <c r="U140" s="231" t="s">
        <v>2818</v>
      </c>
      <c r="V140" s="231" t="s">
        <v>2818</v>
      </c>
      <c r="AQ140" s="231">
        <v>20</v>
      </c>
      <c r="AR140" s="231" t="s">
        <v>2810</v>
      </c>
    </row>
    <row r="141" spans="1:44" x14ac:dyDescent="0.2">
      <c r="A141" s="231">
        <v>211305</v>
      </c>
      <c r="B141" s="231" t="s">
        <v>427</v>
      </c>
      <c r="C141" s="231" t="s">
        <v>2818</v>
      </c>
      <c r="D141" s="231" t="s">
        <v>2818</v>
      </c>
      <c r="E141" s="231" t="s">
        <v>2818</v>
      </c>
      <c r="F141" s="231" t="s">
        <v>2818</v>
      </c>
      <c r="G141" s="231" t="s">
        <v>2818</v>
      </c>
      <c r="H141" s="231" t="s">
        <v>2818</v>
      </c>
      <c r="I141" s="231" t="s">
        <v>2818</v>
      </c>
      <c r="J141" s="231" t="s">
        <v>2818</v>
      </c>
      <c r="K141" s="231" t="s">
        <v>2818</v>
      </c>
      <c r="L141" s="231" t="s">
        <v>2818</v>
      </c>
      <c r="M141" s="231" t="s">
        <v>2818</v>
      </c>
      <c r="N141" s="231" t="s">
        <v>2818</v>
      </c>
      <c r="O141" s="231" t="s">
        <v>2818</v>
      </c>
      <c r="P141" s="231" t="s">
        <v>2818</v>
      </c>
      <c r="Q141" s="231" t="s">
        <v>2818</v>
      </c>
      <c r="R141" s="231" t="s">
        <v>2818</v>
      </c>
      <c r="S141" s="231" t="s">
        <v>2818</v>
      </c>
      <c r="T141" s="231" t="s">
        <v>2818</v>
      </c>
      <c r="U141" s="231" t="s">
        <v>2818</v>
      </c>
      <c r="V141" s="231" t="s">
        <v>2818</v>
      </c>
      <c r="AQ141" s="231">
        <v>20</v>
      </c>
      <c r="AR141" s="231" t="s">
        <v>2810</v>
      </c>
    </row>
    <row r="142" spans="1:44" x14ac:dyDescent="0.2">
      <c r="A142" s="231">
        <v>211324</v>
      </c>
      <c r="B142" s="231" t="s">
        <v>427</v>
      </c>
      <c r="C142" s="231" t="s">
        <v>2818</v>
      </c>
      <c r="D142" s="231" t="s">
        <v>2818</v>
      </c>
      <c r="E142" s="231" t="s">
        <v>2818</v>
      </c>
      <c r="F142" s="231" t="s">
        <v>2818</v>
      </c>
      <c r="G142" s="231" t="s">
        <v>2818</v>
      </c>
      <c r="H142" s="231" t="s">
        <v>2818</v>
      </c>
      <c r="I142" s="231" t="s">
        <v>2818</v>
      </c>
      <c r="J142" s="231" t="s">
        <v>2818</v>
      </c>
      <c r="K142" s="231" t="s">
        <v>2818</v>
      </c>
      <c r="L142" s="231" t="s">
        <v>2818</v>
      </c>
      <c r="M142" s="231" t="s">
        <v>2818</v>
      </c>
      <c r="N142" s="231" t="s">
        <v>2818</v>
      </c>
      <c r="O142" s="231" t="s">
        <v>2818</v>
      </c>
      <c r="P142" s="231" t="s">
        <v>2818</v>
      </c>
      <c r="Q142" s="231" t="s">
        <v>2818</v>
      </c>
      <c r="R142" s="231" t="s">
        <v>2818</v>
      </c>
      <c r="S142" s="231" t="s">
        <v>2818</v>
      </c>
      <c r="T142" s="231" t="s">
        <v>2818</v>
      </c>
      <c r="U142" s="231" t="s">
        <v>2818</v>
      </c>
      <c r="V142" s="231" t="s">
        <v>2818</v>
      </c>
      <c r="AQ142" s="231">
        <v>20</v>
      </c>
      <c r="AR142" s="231" t="s">
        <v>2810</v>
      </c>
    </row>
    <row r="143" spans="1:44" x14ac:dyDescent="0.2">
      <c r="A143" s="231">
        <v>211430</v>
      </c>
      <c r="B143" s="231" t="s">
        <v>427</v>
      </c>
      <c r="C143" s="231" t="s">
        <v>2818</v>
      </c>
      <c r="D143" s="231" t="s">
        <v>2818</v>
      </c>
      <c r="E143" s="231" t="s">
        <v>2818</v>
      </c>
      <c r="F143" s="231" t="s">
        <v>2818</v>
      </c>
      <c r="G143" s="231" t="s">
        <v>2818</v>
      </c>
      <c r="H143" s="231" t="s">
        <v>2818</v>
      </c>
      <c r="I143" s="231" t="s">
        <v>2818</v>
      </c>
      <c r="J143" s="231" t="s">
        <v>2818</v>
      </c>
      <c r="K143" s="231" t="s">
        <v>2818</v>
      </c>
      <c r="L143" s="231" t="s">
        <v>2818</v>
      </c>
      <c r="M143" s="231" t="s">
        <v>2818</v>
      </c>
      <c r="N143" s="231" t="s">
        <v>2818</v>
      </c>
      <c r="O143" s="231" t="s">
        <v>2818</v>
      </c>
      <c r="P143" s="231" t="s">
        <v>2818</v>
      </c>
      <c r="Q143" s="231" t="s">
        <v>2818</v>
      </c>
      <c r="R143" s="231" t="s">
        <v>2818</v>
      </c>
      <c r="S143" s="231" t="s">
        <v>2818</v>
      </c>
      <c r="T143" s="231" t="s">
        <v>2818</v>
      </c>
      <c r="U143" s="231" t="s">
        <v>2818</v>
      </c>
      <c r="V143" s="231" t="s">
        <v>2818</v>
      </c>
      <c r="AQ143" s="231">
        <v>20</v>
      </c>
      <c r="AR143" s="231" t="s">
        <v>2810</v>
      </c>
    </row>
    <row r="144" spans="1:44" x14ac:dyDescent="0.2">
      <c r="A144" s="231">
        <v>211507</v>
      </c>
      <c r="B144" s="231" t="s">
        <v>427</v>
      </c>
      <c r="C144" s="231" t="s">
        <v>2818</v>
      </c>
      <c r="D144" s="231" t="s">
        <v>2818</v>
      </c>
      <c r="E144" s="231" t="s">
        <v>2818</v>
      </c>
      <c r="F144" s="231" t="s">
        <v>2818</v>
      </c>
      <c r="G144" s="231" t="s">
        <v>2818</v>
      </c>
      <c r="H144" s="231" t="s">
        <v>2818</v>
      </c>
      <c r="I144" s="231" t="s">
        <v>2818</v>
      </c>
      <c r="J144" s="231" t="s">
        <v>2818</v>
      </c>
      <c r="K144" s="231" t="s">
        <v>2818</v>
      </c>
      <c r="L144" s="231" t="s">
        <v>2818</v>
      </c>
      <c r="M144" s="231" t="s">
        <v>2818</v>
      </c>
      <c r="N144" s="231" t="s">
        <v>2818</v>
      </c>
      <c r="O144" s="231" t="s">
        <v>2818</v>
      </c>
      <c r="P144" s="231" t="s">
        <v>2818</v>
      </c>
      <c r="Q144" s="231" t="s">
        <v>2818</v>
      </c>
      <c r="R144" s="231" t="s">
        <v>2818</v>
      </c>
      <c r="S144" s="231" t="s">
        <v>2818</v>
      </c>
      <c r="T144" s="231" t="s">
        <v>2818</v>
      </c>
      <c r="U144" s="231" t="s">
        <v>2818</v>
      </c>
      <c r="V144" s="231" t="s">
        <v>2818</v>
      </c>
      <c r="AQ144" s="231">
        <v>20</v>
      </c>
      <c r="AR144" s="231" t="s">
        <v>2810</v>
      </c>
    </row>
    <row r="145" spans="1:44" x14ac:dyDescent="0.2">
      <c r="A145" s="231">
        <v>211510</v>
      </c>
      <c r="B145" s="231" t="s">
        <v>427</v>
      </c>
      <c r="C145" s="231" t="s">
        <v>2818</v>
      </c>
      <c r="D145" s="231" t="s">
        <v>2818</v>
      </c>
      <c r="E145" s="231" t="s">
        <v>2818</v>
      </c>
      <c r="F145" s="231" t="s">
        <v>2818</v>
      </c>
      <c r="G145" s="231" t="s">
        <v>2818</v>
      </c>
      <c r="H145" s="231" t="s">
        <v>2818</v>
      </c>
      <c r="I145" s="231" t="s">
        <v>2818</v>
      </c>
      <c r="J145" s="231" t="s">
        <v>2818</v>
      </c>
      <c r="K145" s="231" t="s">
        <v>2818</v>
      </c>
      <c r="L145" s="231" t="s">
        <v>2818</v>
      </c>
      <c r="M145" s="231" t="s">
        <v>2818</v>
      </c>
      <c r="N145" s="231" t="s">
        <v>2818</v>
      </c>
      <c r="O145" s="231" t="s">
        <v>2818</v>
      </c>
      <c r="P145" s="231" t="s">
        <v>2818</v>
      </c>
      <c r="Q145" s="231" t="s">
        <v>2818</v>
      </c>
      <c r="R145" s="231" t="s">
        <v>2818</v>
      </c>
      <c r="S145" s="231" t="s">
        <v>2818</v>
      </c>
      <c r="T145" s="231" t="s">
        <v>2818</v>
      </c>
      <c r="U145" s="231" t="s">
        <v>2818</v>
      </c>
      <c r="V145" s="231" t="s">
        <v>2818</v>
      </c>
      <c r="AQ145" s="231">
        <v>20</v>
      </c>
      <c r="AR145" s="231" t="s">
        <v>2810</v>
      </c>
    </row>
    <row r="146" spans="1:44" x14ac:dyDescent="0.2">
      <c r="A146" s="231">
        <v>211516</v>
      </c>
      <c r="B146" s="231" t="s">
        <v>427</v>
      </c>
      <c r="C146" s="231" t="s">
        <v>2818</v>
      </c>
      <c r="D146" s="231" t="s">
        <v>2818</v>
      </c>
      <c r="E146" s="231" t="s">
        <v>2818</v>
      </c>
      <c r="F146" s="231" t="s">
        <v>2818</v>
      </c>
      <c r="G146" s="231" t="s">
        <v>2818</v>
      </c>
      <c r="H146" s="231" t="s">
        <v>2818</v>
      </c>
      <c r="I146" s="231" t="s">
        <v>2818</v>
      </c>
      <c r="J146" s="231" t="s">
        <v>2818</v>
      </c>
      <c r="K146" s="231" t="s">
        <v>2818</v>
      </c>
      <c r="L146" s="231" t="s">
        <v>2818</v>
      </c>
      <c r="M146" s="231" t="s">
        <v>2818</v>
      </c>
      <c r="N146" s="231" t="s">
        <v>2818</v>
      </c>
      <c r="O146" s="231" t="s">
        <v>2818</v>
      </c>
      <c r="P146" s="231" t="s">
        <v>2818</v>
      </c>
      <c r="Q146" s="231" t="s">
        <v>2818</v>
      </c>
      <c r="R146" s="231" t="s">
        <v>2818</v>
      </c>
      <c r="S146" s="231" t="s">
        <v>2818</v>
      </c>
      <c r="T146" s="231" t="s">
        <v>2818</v>
      </c>
      <c r="U146" s="231" t="s">
        <v>2818</v>
      </c>
      <c r="V146" s="231" t="s">
        <v>2818</v>
      </c>
      <c r="AQ146" s="231">
        <v>20</v>
      </c>
      <c r="AR146" s="231" t="s">
        <v>2810</v>
      </c>
    </row>
    <row r="147" spans="1:44" x14ac:dyDescent="0.2">
      <c r="A147" s="231">
        <v>211580</v>
      </c>
      <c r="B147" s="231" t="s">
        <v>427</v>
      </c>
      <c r="C147" s="231" t="s">
        <v>2818</v>
      </c>
      <c r="D147" s="231" t="s">
        <v>2818</v>
      </c>
      <c r="E147" s="231" t="s">
        <v>2818</v>
      </c>
      <c r="F147" s="231" t="s">
        <v>2818</v>
      </c>
      <c r="G147" s="231" t="s">
        <v>2818</v>
      </c>
      <c r="H147" s="231" t="s">
        <v>2818</v>
      </c>
      <c r="I147" s="231" t="s">
        <v>2818</v>
      </c>
      <c r="J147" s="231" t="s">
        <v>2818</v>
      </c>
      <c r="K147" s="231" t="s">
        <v>2818</v>
      </c>
      <c r="L147" s="231" t="s">
        <v>2818</v>
      </c>
      <c r="M147" s="231" t="s">
        <v>2818</v>
      </c>
      <c r="N147" s="231" t="s">
        <v>2818</v>
      </c>
      <c r="O147" s="231" t="s">
        <v>2818</v>
      </c>
      <c r="P147" s="231" t="s">
        <v>2818</v>
      </c>
      <c r="Q147" s="231" t="s">
        <v>2818</v>
      </c>
      <c r="R147" s="231" t="s">
        <v>2818</v>
      </c>
      <c r="S147" s="231" t="s">
        <v>2818</v>
      </c>
      <c r="T147" s="231" t="s">
        <v>2818</v>
      </c>
      <c r="U147" s="231" t="s">
        <v>2818</v>
      </c>
      <c r="V147" s="231" t="s">
        <v>2818</v>
      </c>
      <c r="AQ147" s="231">
        <v>20</v>
      </c>
      <c r="AR147" s="231" t="s">
        <v>2810</v>
      </c>
    </row>
    <row r="148" spans="1:44" x14ac:dyDescent="0.2">
      <c r="A148" s="231">
        <v>211594</v>
      </c>
      <c r="B148" s="231" t="s">
        <v>427</v>
      </c>
      <c r="C148" s="231" t="s">
        <v>2818</v>
      </c>
      <c r="D148" s="231" t="s">
        <v>2818</v>
      </c>
      <c r="E148" s="231" t="s">
        <v>2818</v>
      </c>
      <c r="F148" s="231" t="s">
        <v>2818</v>
      </c>
      <c r="G148" s="231" t="s">
        <v>2818</v>
      </c>
      <c r="H148" s="231" t="s">
        <v>2818</v>
      </c>
      <c r="I148" s="231" t="s">
        <v>2818</v>
      </c>
      <c r="J148" s="231" t="s">
        <v>2818</v>
      </c>
      <c r="K148" s="231" t="s">
        <v>2818</v>
      </c>
      <c r="L148" s="231" t="s">
        <v>2818</v>
      </c>
      <c r="M148" s="231" t="s">
        <v>2818</v>
      </c>
      <c r="N148" s="231" t="s">
        <v>2818</v>
      </c>
      <c r="O148" s="231" t="s">
        <v>2818</v>
      </c>
      <c r="P148" s="231" t="s">
        <v>2818</v>
      </c>
      <c r="Q148" s="231" t="s">
        <v>2818</v>
      </c>
      <c r="R148" s="231" t="s">
        <v>2818</v>
      </c>
      <c r="S148" s="231" t="s">
        <v>2818</v>
      </c>
      <c r="T148" s="231" t="s">
        <v>2818</v>
      </c>
      <c r="U148" s="231" t="s">
        <v>2818</v>
      </c>
      <c r="V148" s="231" t="s">
        <v>2818</v>
      </c>
      <c r="AQ148" s="231">
        <v>20</v>
      </c>
      <c r="AR148" s="231" t="s">
        <v>2810</v>
      </c>
    </row>
    <row r="149" spans="1:44" x14ac:dyDescent="0.2">
      <c r="A149" s="231">
        <v>211605</v>
      </c>
      <c r="B149" s="231" t="s">
        <v>427</v>
      </c>
      <c r="C149" s="231" t="s">
        <v>2818</v>
      </c>
      <c r="D149" s="231" t="s">
        <v>2818</v>
      </c>
      <c r="E149" s="231" t="s">
        <v>2818</v>
      </c>
      <c r="F149" s="231" t="s">
        <v>2818</v>
      </c>
      <c r="G149" s="231" t="s">
        <v>2818</v>
      </c>
      <c r="H149" s="231" t="s">
        <v>2818</v>
      </c>
      <c r="I149" s="231" t="s">
        <v>2818</v>
      </c>
      <c r="J149" s="231" t="s">
        <v>2818</v>
      </c>
      <c r="K149" s="231" t="s">
        <v>2818</v>
      </c>
      <c r="L149" s="231" t="s">
        <v>2818</v>
      </c>
      <c r="M149" s="231" t="s">
        <v>2818</v>
      </c>
      <c r="N149" s="231" t="s">
        <v>2818</v>
      </c>
      <c r="O149" s="231" t="s">
        <v>2818</v>
      </c>
      <c r="P149" s="231" t="s">
        <v>2818</v>
      </c>
      <c r="Q149" s="231" t="s">
        <v>2818</v>
      </c>
      <c r="R149" s="231" t="s">
        <v>2818</v>
      </c>
      <c r="S149" s="231" t="s">
        <v>2818</v>
      </c>
      <c r="T149" s="231" t="s">
        <v>2818</v>
      </c>
      <c r="U149" s="231" t="s">
        <v>2818</v>
      </c>
      <c r="V149" s="231" t="s">
        <v>2818</v>
      </c>
      <c r="AQ149" s="231">
        <v>20</v>
      </c>
      <c r="AR149" s="231" t="s">
        <v>2810</v>
      </c>
    </row>
    <row r="150" spans="1:44" x14ac:dyDescent="0.2">
      <c r="A150" s="231">
        <v>211607</v>
      </c>
      <c r="B150" s="231" t="s">
        <v>427</v>
      </c>
      <c r="C150" s="231" t="s">
        <v>2818</v>
      </c>
      <c r="D150" s="231" t="s">
        <v>2818</v>
      </c>
      <c r="E150" s="231" t="s">
        <v>2818</v>
      </c>
      <c r="F150" s="231" t="s">
        <v>2818</v>
      </c>
      <c r="G150" s="231" t="s">
        <v>2818</v>
      </c>
      <c r="H150" s="231" t="s">
        <v>2818</v>
      </c>
      <c r="I150" s="231" t="s">
        <v>2818</v>
      </c>
      <c r="J150" s="231" t="s">
        <v>2818</v>
      </c>
      <c r="K150" s="231" t="s">
        <v>2818</v>
      </c>
      <c r="L150" s="231" t="s">
        <v>2818</v>
      </c>
      <c r="M150" s="231" t="s">
        <v>2818</v>
      </c>
      <c r="N150" s="231" t="s">
        <v>2818</v>
      </c>
      <c r="O150" s="231" t="s">
        <v>2818</v>
      </c>
      <c r="P150" s="231" t="s">
        <v>2818</v>
      </c>
      <c r="Q150" s="231" t="s">
        <v>2818</v>
      </c>
      <c r="R150" s="231" t="s">
        <v>2818</v>
      </c>
      <c r="S150" s="231" t="s">
        <v>2818</v>
      </c>
      <c r="T150" s="231" t="s">
        <v>2818</v>
      </c>
      <c r="U150" s="231" t="s">
        <v>2818</v>
      </c>
      <c r="V150" s="231" t="s">
        <v>2818</v>
      </c>
      <c r="AQ150" s="231">
        <v>20</v>
      </c>
      <c r="AR150" s="231" t="s">
        <v>2810</v>
      </c>
    </row>
    <row r="151" spans="1:44" x14ac:dyDescent="0.2">
      <c r="A151" s="231">
        <v>211608</v>
      </c>
      <c r="B151" s="231" t="s">
        <v>427</v>
      </c>
      <c r="C151" s="231" t="s">
        <v>2818</v>
      </c>
      <c r="D151" s="231" t="s">
        <v>2818</v>
      </c>
      <c r="E151" s="231" t="s">
        <v>2818</v>
      </c>
      <c r="F151" s="231" t="s">
        <v>2818</v>
      </c>
      <c r="G151" s="231" t="s">
        <v>2818</v>
      </c>
      <c r="H151" s="231" t="s">
        <v>2818</v>
      </c>
      <c r="I151" s="231" t="s">
        <v>2818</v>
      </c>
      <c r="J151" s="231" t="s">
        <v>2818</v>
      </c>
      <c r="K151" s="231" t="s">
        <v>2818</v>
      </c>
      <c r="L151" s="231" t="s">
        <v>2818</v>
      </c>
      <c r="M151" s="231" t="s">
        <v>2818</v>
      </c>
      <c r="N151" s="231" t="s">
        <v>2818</v>
      </c>
      <c r="O151" s="231" t="s">
        <v>2818</v>
      </c>
      <c r="P151" s="231" t="s">
        <v>2818</v>
      </c>
      <c r="Q151" s="231" t="s">
        <v>2818</v>
      </c>
      <c r="R151" s="231" t="s">
        <v>2818</v>
      </c>
      <c r="S151" s="231" t="s">
        <v>2818</v>
      </c>
      <c r="T151" s="231" t="s">
        <v>2818</v>
      </c>
      <c r="U151" s="231" t="s">
        <v>2818</v>
      </c>
      <c r="V151" s="231" t="s">
        <v>2818</v>
      </c>
      <c r="AQ151" s="231">
        <v>20</v>
      </c>
      <c r="AR151" s="231" t="s">
        <v>2810</v>
      </c>
    </row>
    <row r="152" spans="1:44" x14ac:dyDescent="0.2">
      <c r="A152" s="231">
        <v>211616</v>
      </c>
      <c r="B152" s="231" t="s">
        <v>427</v>
      </c>
      <c r="C152" s="231" t="s">
        <v>2818</v>
      </c>
      <c r="D152" s="231" t="s">
        <v>2818</v>
      </c>
      <c r="E152" s="231" t="s">
        <v>2818</v>
      </c>
      <c r="F152" s="231" t="s">
        <v>2818</v>
      </c>
      <c r="G152" s="231" t="s">
        <v>2818</v>
      </c>
      <c r="H152" s="231" t="s">
        <v>2818</v>
      </c>
      <c r="I152" s="231" t="s">
        <v>2818</v>
      </c>
      <c r="J152" s="231" t="s">
        <v>2818</v>
      </c>
      <c r="K152" s="231" t="s">
        <v>2818</v>
      </c>
      <c r="L152" s="231" t="s">
        <v>2818</v>
      </c>
      <c r="M152" s="231" t="s">
        <v>2818</v>
      </c>
      <c r="N152" s="231" t="s">
        <v>2818</v>
      </c>
      <c r="O152" s="231" t="s">
        <v>2818</v>
      </c>
      <c r="P152" s="231" t="s">
        <v>2818</v>
      </c>
      <c r="Q152" s="231" t="s">
        <v>2818</v>
      </c>
      <c r="R152" s="231" t="s">
        <v>2818</v>
      </c>
      <c r="S152" s="231" t="s">
        <v>2818</v>
      </c>
      <c r="T152" s="231" t="s">
        <v>2818</v>
      </c>
      <c r="U152" s="231" t="s">
        <v>2818</v>
      </c>
      <c r="V152" s="231" t="s">
        <v>2818</v>
      </c>
      <c r="AQ152" s="231">
        <v>20</v>
      </c>
      <c r="AR152" s="231" t="s">
        <v>2810</v>
      </c>
    </row>
    <row r="153" spans="1:44" x14ac:dyDescent="0.2">
      <c r="A153" s="231">
        <v>211617</v>
      </c>
      <c r="B153" s="231" t="s">
        <v>427</v>
      </c>
      <c r="C153" s="231" t="s">
        <v>2818</v>
      </c>
      <c r="D153" s="231" t="s">
        <v>2818</v>
      </c>
      <c r="E153" s="231" t="s">
        <v>2818</v>
      </c>
      <c r="F153" s="231" t="s">
        <v>2818</v>
      </c>
      <c r="G153" s="231" t="s">
        <v>2818</v>
      </c>
      <c r="H153" s="231" t="s">
        <v>2818</v>
      </c>
      <c r="I153" s="231" t="s">
        <v>2818</v>
      </c>
      <c r="J153" s="231" t="s">
        <v>2818</v>
      </c>
      <c r="K153" s="231" t="s">
        <v>2818</v>
      </c>
      <c r="L153" s="231" t="s">
        <v>2818</v>
      </c>
      <c r="M153" s="231" t="s">
        <v>2818</v>
      </c>
      <c r="N153" s="231" t="s">
        <v>2818</v>
      </c>
      <c r="O153" s="231" t="s">
        <v>2818</v>
      </c>
      <c r="P153" s="231" t="s">
        <v>2818</v>
      </c>
      <c r="Q153" s="231" t="s">
        <v>2818</v>
      </c>
      <c r="R153" s="231" t="s">
        <v>2818</v>
      </c>
      <c r="S153" s="231" t="s">
        <v>2818</v>
      </c>
      <c r="T153" s="231" t="s">
        <v>2818</v>
      </c>
      <c r="U153" s="231" t="s">
        <v>2818</v>
      </c>
      <c r="V153" s="231" t="s">
        <v>2818</v>
      </c>
      <c r="AQ153" s="231">
        <v>20</v>
      </c>
      <c r="AR153" s="231" t="s">
        <v>2810</v>
      </c>
    </row>
    <row r="154" spans="1:44" x14ac:dyDescent="0.2">
      <c r="A154" s="231">
        <v>211668</v>
      </c>
      <c r="B154" s="231" t="s">
        <v>427</v>
      </c>
      <c r="C154" s="231" t="s">
        <v>2818</v>
      </c>
      <c r="D154" s="231" t="s">
        <v>2818</v>
      </c>
      <c r="E154" s="231" t="s">
        <v>2818</v>
      </c>
      <c r="F154" s="231" t="s">
        <v>2818</v>
      </c>
      <c r="G154" s="231" t="s">
        <v>2818</v>
      </c>
      <c r="H154" s="231" t="s">
        <v>2818</v>
      </c>
      <c r="I154" s="231" t="s">
        <v>2818</v>
      </c>
      <c r="J154" s="231" t="s">
        <v>2818</v>
      </c>
      <c r="K154" s="231" t="s">
        <v>2818</v>
      </c>
      <c r="L154" s="231" t="s">
        <v>2818</v>
      </c>
      <c r="M154" s="231" t="s">
        <v>2818</v>
      </c>
      <c r="N154" s="231" t="s">
        <v>2818</v>
      </c>
      <c r="O154" s="231" t="s">
        <v>2818</v>
      </c>
      <c r="P154" s="231" t="s">
        <v>2818</v>
      </c>
      <c r="Q154" s="231" t="s">
        <v>2818</v>
      </c>
      <c r="R154" s="231" t="s">
        <v>2818</v>
      </c>
      <c r="S154" s="231" t="s">
        <v>2818</v>
      </c>
      <c r="T154" s="231" t="s">
        <v>2818</v>
      </c>
      <c r="U154" s="231" t="s">
        <v>2818</v>
      </c>
      <c r="V154" s="231" t="s">
        <v>2818</v>
      </c>
      <c r="AQ154" s="231">
        <v>20</v>
      </c>
      <c r="AR154" s="231" t="s">
        <v>2810</v>
      </c>
    </row>
    <row r="155" spans="1:44" x14ac:dyDescent="0.2">
      <c r="A155" s="231">
        <v>211671</v>
      </c>
      <c r="B155" s="231" t="s">
        <v>427</v>
      </c>
      <c r="C155" s="231" t="s">
        <v>2818</v>
      </c>
      <c r="D155" s="231" t="s">
        <v>2818</v>
      </c>
      <c r="E155" s="231" t="s">
        <v>2818</v>
      </c>
      <c r="F155" s="231" t="s">
        <v>2818</v>
      </c>
      <c r="G155" s="231" t="s">
        <v>2818</v>
      </c>
      <c r="H155" s="231" t="s">
        <v>2818</v>
      </c>
      <c r="I155" s="231" t="s">
        <v>2818</v>
      </c>
      <c r="J155" s="231" t="s">
        <v>2818</v>
      </c>
      <c r="K155" s="231" t="s">
        <v>2818</v>
      </c>
      <c r="L155" s="231" t="s">
        <v>2818</v>
      </c>
      <c r="M155" s="231" t="s">
        <v>2818</v>
      </c>
      <c r="N155" s="231" t="s">
        <v>2818</v>
      </c>
      <c r="O155" s="231" t="s">
        <v>2818</v>
      </c>
      <c r="P155" s="231" t="s">
        <v>2818</v>
      </c>
      <c r="Q155" s="231" t="s">
        <v>2818</v>
      </c>
      <c r="R155" s="231" t="s">
        <v>2818</v>
      </c>
      <c r="S155" s="231" t="s">
        <v>2818</v>
      </c>
      <c r="T155" s="231" t="s">
        <v>2818</v>
      </c>
      <c r="U155" s="231" t="s">
        <v>2818</v>
      </c>
      <c r="V155" s="231" t="s">
        <v>2818</v>
      </c>
      <c r="AQ155" s="231">
        <v>20</v>
      </c>
      <c r="AR155" s="231" t="s">
        <v>2810</v>
      </c>
    </row>
    <row r="156" spans="1:44" x14ac:dyDescent="0.2">
      <c r="A156" s="231">
        <v>211672</v>
      </c>
      <c r="B156" s="231" t="s">
        <v>427</v>
      </c>
      <c r="C156" s="231" t="s">
        <v>2818</v>
      </c>
      <c r="D156" s="231" t="s">
        <v>2818</v>
      </c>
      <c r="E156" s="231" t="s">
        <v>2818</v>
      </c>
      <c r="F156" s="231" t="s">
        <v>2818</v>
      </c>
      <c r="G156" s="231" t="s">
        <v>2818</v>
      </c>
      <c r="H156" s="231" t="s">
        <v>2818</v>
      </c>
      <c r="I156" s="231" t="s">
        <v>2818</v>
      </c>
      <c r="J156" s="231" t="s">
        <v>2818</v>
      </c>
      <c r="K156" s="231" t="s">
        <v>2818</v>
      </c>
      <c r="L156" s="231" t="s">
        <v>2818</v>
      </c>
      <c r="M156" s="231" t="s">
        <v>2818</v>
      </c>
      <c r="N156" s="231" t="s">
        <v>2818</v>
      </c>
      <c r="O156" s="231" t="s">
        <v>2818</v>
      </c>
      <c r="P156" s="231" t="s">
        <v>2818</v>
      </c>
      <c r="Q156" s="231" t="s">
        <v>2818</v>
      </c>
      <c r="R156" s="231" t="s">
        <v>2818</v>
      </c>
      <c r="S156" s="231" t="s">
        <v>2818</v>
      </c>
      <c r="T156" s="231" t="s">
        <v>2818</v>
      </c>
      <c r="U156" s="231" t="s">
        <v>2818</v>
      </c>
      <c r="V156" s="231" t="s">
        <v>2818</v>
      </c>
      <c r="AQ156" s="231">
        <v>20</v>
      </c>
      <c r="AR156" s="231" t="s">
        <v>2810</v>
      </c>
    </row>
    <row r="157" spans="1:44" x14ac:dyDescent="0.2">
      <c r="A157" s="231">
        <v>211675</v>
      </c>
      <c r="B157" s="231" t="s">
        <v>427</v>
      </c>
      <c r="C157" s="231" t="s">
        <v>2818</v>
      </c>
      <c r="D157" s="231" t="s">
        <v>2818</v>
      </c>
      <c r="E157" s="231" t="s">
        <v>2818</v>
      </c>
      <c r="F157" s="231" t="s">
        <v>2818</v>
      </c>
      <c r="G157" s="231" t="s">
        <v>2818</v>
      </c>
      <c r="H157" s="231" t="s">
        <v>2818</v>
      </c>
      <c r="I157" s="231" t="s">
        <v>2818</v>
      </c>
      <c r="J157" s="231" t="s">
        <v>2818</v>
      </c>
      <c r="K157" s="231" t="s">
        <v>2818</v>
      </c>
      <c r="L157" s="231" t="s">
        <v>2818</v>
      </c>
      <c r="M157" s="231" t="s">
        <v>2818</v>
      </c>
      <c r="N157" s="231" t="s">
        <v>2818</v>
      </c>
      <c r="O157" s="231" t="s">
        <v>2818</v>
      </c>
      <c r="P157" s="231" t="s">
        <v>2818</v>
      </c>
      <c r="Q157" s="231" t="s">
        <v>2818</v>
      </c>
      <c r="R157" s="231" t="s">
        <v>2818</v>
      </c>
      <c r="S157" s="231" t="s">
        <v>2818</v>
      </c>
      <c r="T157" s="231" t="s">
        <v>2818</v>
      </c>
      <c r="U157" s="231" t="s">
        <v>2818</v>
      </c>
      <c r="V157" s="231" t="s">
        <v>2818</v>
      </c>
      <c r="AQ157" s="231">
        <v>20</v>
      </c>
      <c r="AR157" s="231" t="s">
        <v>2810</v>
      </c>
    </row>
    <row r="158" spans="1:44" x14ac:dyDescent="0.2">
      <c r="A158" s="231">
        <v>211712</v>
      </c>
      <c r="B158" s="231" t="s">
        <v>427</v>
      </c>
      <c r="C158" s="231" t="s">
        <v>2818</v>
      </c>
      <c r="D158" s="231" t="s">
        <v>2818</v>
      </c>
      <c r="E158" s="231" t="s">
        <v>2818</v>
      </c>
      <c r="F158" s="231" t="s">
        <v>2818</v>
      </c>
      <c r="G158" s="231" t="s">
        <v>2818</v>
      </c>
      <c r="H158" s="231" t="s">
        <v>2818</v>
      </c>
      <c r="I158" s="231" t="s">
        <v>2818</v>
      </c>
      <c r="J158" s="231" t="s">
        <v>2818</v>
      </c>
      <c r="K158" s="231" t="s">
        <v>2818</v>
      </c>
      <c r="L158" s="231" t="s">
        <v>2818</v>
      </c>
      <c r="M158" s="231" t="s">
        <v>2818</v>
      </c>
      <c r="N158" s="231" t="s">
        <v>2818</v>
      </c>
      <c r="O158" s="231" t="s">
        <v>2818</v>
      </c>
      <c r="P158" s="231" t="s">
        <v>2818</v>
      </c>
      <c r="Q158" s="231" t="s">
        <v>2818</v>
      </c>
      <c r="R158" s="231" t="s">
        <v>2818</v>
      </c>
      <c r="S158" s="231" t="s">
        <v>2818</v>
      </c>
      <c r="T158" s="231" t="s">
        <v>2818</v>
      </c>
      <c r="U158" s="231" t="s">
        <v>2818</v>
      </c>
      <c r="V158" s="231" t="s">
        <v>2818</v>
      </c>
      <c r="AQ158" s="231">
        <v>20</v>
      </c>
      <c r="AR158" s="231" t="s">
        <v>2810</v>
      </c>
    </row>
    <row r="159" spans="1:44" x14ac:dyDescent="0.2">
      <c r="A159" s="231">
        <v>211718</v>
      </c>
      <c r="B159" s="231" t="s">
        <v>427</v>
      </c>
      <c r="C159" s="231" t="s">
        <v>2818</v>
      </c>
      <c r="D159" s="231" t="s">
        <v>2818</v>
      </c>
      <c r="E159" s="231" t="s">
        <v>2818</v>
      </c>
      <c r="F159" s="231" t="s">
        <v>2818</v>
      </c>
      <c r="G159" s="231" t="s">
        <v>2818</v>
      </c>
      <c r="H159" s="231" t="s">
        <v>2818</v>
      </c>
      <c r="I159" s="231" t="s">
        <v>2818</v>
      </c>
      <c r="J159" s="231" t="s">
        <v>2818</v>
      </c>
      <c r="K159" s="231" t="s">
        <v>2818</v>
      </c>
      <c r="L159" s="231" t="s">
        <v>2818</v>
      </c>
      <c r="M159" s="231" t="s">
        <v>2818</v>
      </c>
      <c r="N159" s="231" t="s">
        <v>2818</v>
      </c>
      <c r="O159" s="231" t="s">
        <v>2818</v>
      </c>
      <c r="P159" s="231" t="s">
        <v>2818</v>
      </c>
      <c r="Q159" s="231" t="s">
        <v>2818</v>
      </c>
      <c r="R159" s="231" t="s">
        <v>2818</v>
      </c>
      <c r="S159" s="231" t="s">
        <v>2818</v>
      </c>
      <c r="T159" s="231" t="s">
        <v>2818</v>
      </c>
      <c r="U159" s="231" t="s">
        <v>2818</v>
      </c>
      <c r="V159" s="231" t="s">
        <v>2818</v>
      </c>
      <c r="AQ159" s="231">
        <v>20</v>
      </c>
      <c r="AR159" s="231" t="s">
        <v>2810</v>
      </c>
    </row>
    <row r="160" spans="1:44" x14ac:dyDescent="0.2">
      <c r="A160" s="231">
        <v>211801</v>
      </c>
      <c r="B160" s="231" t="s">
        <v>427</v>
      </c>
      <c r="C160" s="231" t="s">
        <v>2818</v>
      </c>
      <c r="D160" s="231" t="s">
        <v>2818</v>
      </c>
      <c r="E160" s="231" t="s">
        <v>2818</v>
      </c>
      <c r="F160" s="231" t="s">
        <v>2818</v>
      </c>
      <c r="G160" s="231" t="s">
        <v>2818</v>
      </c>
      <c r="H160" s="231" t="s">
        <v>2818</v>
      </c>
      <c r="I160" s="231" t="s">
        <v>2818</v>
      </c>
      <c r="J160" s="231" t="s">
        <v>2818</v>
      </c>
      <c r="K160" s="231" t="s">
        <v>2818</v>
      </c>
      <c r="L160" s="231" t="s">
        <v>2818</v>
      </c>
      <c r="M160" s="231" t="s">
        <v>2818</v>
      </c>
      <c r="N160" s="231" t="s">
        <v>2818</v>
      </c>
      <c r="O160" s="231" t="s">
        <v>2818</v>
      </c>
      <c r="P160" s="231" t="s">
        <v>2818</v>
      </c>
      <c r="Q160" s="231" t="s">
        <v>2818</v>
      </c>
      <c r="R160" s="231" t="s">
        <v>2818</v>
      </c>
      <c r="S160" s="231" t="s">
        <v>2818</v>
      </c>
      <c r="T160" s="231" t="s">
        <v>2818</v>
      </c>
      <c r="U160" s="231" t="s">
        <v>2818</v>
      </c>
      <c r="V160" s="231" t="s">
        <v>2818</v>
      </c>
      <c r="AQ160" s="231">
        <v>20</v>
      </c>
      <c r="AR160" s="231" t="s">
        <v>2810</v>
      </c>
    </row>
    <row r="161" spans="1:44" x14ac:dyDescent="0.2">
      <c r="A161" s="231">
        <v>211803</v>
      </c>
      <c r="B161" s="231" t="s">
        <v>427</v>
      </c>
      <c r="C161" s="231" t="s">
        <v>2818</v>
      </c>
      <c r="D161" s="231" t="s">
        <v>2818</v>
      </c>
      <c r="E161" s="231" t="s">
        <v>2818</v>
      </c>
      <c r="F161" s="231" t="s">
        <v>2818</v>
      </c>
      <c r="G161" s="231" t="s">
        <v>2818</v>
      </c>
      <c r="H161" s="231" t="s">
        <v>2818</v>
      </c>
      <c r="I161" s="231" t="s">
        <v>2818</v>
      </c>
      <c r="J161" s="231" t="s">
        <v>2818</v>
      </c>
      <c r="K161" s="231" t="s">
        <v>2818</v>
      </c>
      <c r="L161" s="231" t="s">
        <v>2818</v>
      </c>
      <c r="M161" s="231" t="s">
        <v>2818</v>
      </c>
      <c r="N161" s="231" t="s">
        <v>2818</v>
      </c>
      <c r="O161" s="231" t="s">
        <v>2818</v>
      </c>
      <c r="P161" s="231" t="s">
        <v>2818</v>
      </c>
      <c r="Q161" s="231" t="s">
        <v>2818</v>
      </c>
      <c r="R161" s="231" t="s">
        <v>2818</v>
      </c>
      <c r="S161" s="231" t="s">
        <v>2818</v>
      </c>
      <c r="T161" s="231" t="s">
        <v>2818</v>
      </c>
      <c r="U161" s="231" t="s">
        <v>2818</v>
      </c>
      <c r="V161" s="231" t="s">
        <v>2818</v>
      </c>
      <c r="AQ161" s="231">
        <v>20</v>
      </c>
      <c r="AR161" s="231" t="s">
        <v>2810</v>
      </c>
    </row>
    <row r="162" spans="1:44" x14ac:dyDescent="0.2">
      <c r="A162" s="231">
        <v>211817</v>
      </c>
      <c r="B162" s="231" t="s">
        <v>427</v>
      </c>
      <c r="C162" s="231" t="s">
        <v>2818</v>
      </c>
      <c r="D162" s="231" t="s">
        <v>2818</v>
      </c>
      <c r="E162" s="231" t="s">
        <v>2818</v>
      </c>
      <c r="F162" s="231" t="s">
        <v>2818</v>
      </c>
      <c r="G162" s="231" t="s">
        <v>2818</v>
      </c>
      <c r="H162" s="231" t="s">
        <v>2818</v>
      </c>
      <c r="I162" s="231" t="s">
        <v>2818</v>
      </c>
      <c r="J162" s="231" t="s">
        <v>2818</v>
      </c>
      <c r="K162" s="231" t="s">
        <v>2818</v>
      </c>
      <c r="L162" s="231" t="s">
        <v>2818</v>
      </c>
      <c r="M162" s="231" t="s">
        <v>2818</v>
      </c>
      <c r="N162" s="231" t="s">
        <v>2818</v>
      </c>
      <c r="O162" s="231" t="s">
        <v>2818</v>
      </c>
      <c r="P162" s="231" t="s">
        <v>2818</v>
      </c>
      <c r="Q162" s="231" t="s">
        <v>2818</v>
      </c>
      <c r="R162" s="231" t="s">
        <v>2818</v>
      </c>
      <c r="S162" s="231" t="s">
        <v>2818</v>
      </c>
      <c r="T162" s="231" t="s">
        <v>2818</v>
      </c>
      <c r="U162" s="231" t="s">
        <v>2818</v>
      </c>
      <c r="V162" s="231" t="s">
        <v>2818</v>
      </c>
      <c r="AQ162" s="231">
        <v>20</v>
      </c>
      <c r="AR162" s="231" t="s">
        <v>2810</v>
      </c>
    </row>
    <row r="163" spans="1:44" x14ac:dyDescent="0.2">
      <c r="A163" s="231">
        <v>211827</v>
      </c>
      <c r="B163" s="231" t="s">
        <v>427</v>
      </c>
      <c r="C163" s="231" t="s">
        <v>2818</v>
      </c>
      <c r="D163" s="231" t="s">
        <v>2818</v>
      </c>
      <c r="E163" s="231" t="s">
        <v>2818</v>
      </c>
      <c r="F163" s="231" t="s">
        <v>2818</v>
      </c>
      <c r="G163" s="231" t="s">
        <v>2818</v>
      </c>
      <c r="H163" s="231" t="s">
        <v>2818</v>
      </c>
      <c r="I163" s="231" t="s">
        <v>2818</v>
      </c>
      <c r="J163" s="231" t="s">
        <v>2818</v>
      </c>
      <c r="K163" s="231" t="s">
        <v>2818</v>
      </c>
      <c r="L163" s="231" t="s">
        <v>2818</v>
      </c>
      <c r="M163" s="231" t="s">
        <v>2818</v>
      </c>
      <c r="N163" s="231" t="s">
        <v>2818</v>
      </c>
      <c r="O163" s="231" t="s">
        <v>2818</v>
      </c>
      <c r="P163" s="231" t="s">
        <v>2818</v>
      </c>
      <c r="Q163" s="231" t="s">
        <v>2818</v>
      </c>
      <c r="R163" s="231" t="s">
        <v>2818</v>
      </c>
      <c r="S163" s="231" t="s">
        <v>2818</v>
      </c>
      <c r="T163" s="231" t="s">
        <v>2818</v>
      </c>
      <c r="U163" s="231" t="s">
        <v>2818</v>
      </c>
      <c r="V163" s="231" t="s">
        <v>2818</v>
      </c>
      <c r="AQ163" s="231">
        <v>20</v>
      </c>
      <c r="AR163" s="231" t="s">
        <v>2810</v>
      </c>
    </row>
    <row r="164" spans="1:44" x14ac:dyDescent="0.2">
      <c r="A164" s="231">
        <v>211871</v>
      </c>
      <c r="B164" s="231" t="s">
        <v>427</v>
      </c>
      <c r="C164" s="231" t="s">
        <v>2818</v>
      </c>
      <c r="D164" s="231" t="s">
        <v>2818</v>
      </c>
      <c r="E164" s="231" t="s">
        <v>2818</v>
      </c>
      <c r="F164" s="231" t="s">
        <v>2818</v>
      </c>
      <c r="G164" s="231" t="s">
        <v>2818</v>
      </c>
      <c r="H164" s="231" t="s">
        <v>2818</v>
      </c>
      <c r="I164" s="231" t="s">
        <v>2818</v>
      </c>
      <c r="J164" s="231" t="s">
        <v>2818</v>
      </c>
      <c r="K164" s="231" t="s">
        <v>2818</v>
      </c>
      <c r="L164" s="231" t="s">
        <v>2818</v>
      </c>
      <c r="M164" s="231" t="s">
        <v>2818</v>
      </c>
      <c r="N164" s="231" t="s">
        <v>2818</v>
      </c>
      <c r="O164" s="231" t="s">
        <v>2818</v>
      </c>
      <c r="P164" s="231" t="s">
        <v>2818</v>
      </c>
      <c r="Q164" s="231" t="s">
        <v>2818</v>
      </c>
      <c r="R164" s="231" t="s">
        <v>2818</v>
      </c>
      <c r="S164" s="231" t="s">
        <v>2818</v>
      </c>
      <c r="T164" s="231" t="s">
        <v>2818</v>
      </c>
      <c r="U164" s="231" t="s">
        <v>2818</v>
      </c>
      <c r="V164" s="231" t="s">
        <v>2818</v>
      </c>
      <c r="AQ164" s="231">
        <v>20</v>
      </c>
      <c r="AR164" s="231" t="s">
        <v>2810</v>
      </c>
    </row>
    <row r="165" spans="1:44" x14ac:dyDescent="0.2">
      <c r="A165" s="231">
        <v>211918</v>
      </c>
      <c r="B165" s="231" t="s">
        <v>427</v>
      </c>
      <c r="C165" s="231" t="s">
        <v>2818</v>
      </c>
      <c r="D165" s="231" t="s">
        <v>2818</v>
      </c>
      <c r="E165" s="231" t="s">
        <v>2818</v>
      </c>
      <c r="F165" s="231" t="s">
        <v>2818</v>
      </c>
      <c r="G165" s="231" t="s">
        <v>2818</v>
      </c>
      <c r="H165" s="231" t="s">
        <v>2818</v>
      </c>
      <c r="I165" s="231" t="s">
        <v>2818</v>
      </c>
      <c r="J165" s="231" t="s">
        <v>2818</v>
      </c>
      <c r="K165" s="231" t="s">
        <v>2818</v>
      </c>
      <c r="L165" s="231" t="s">
        <v>2818</v>
      </c>
      <c r="M165" s="231" t="s">
        <v>2818</v>
      </c>
      <c r="N165" s="231" t="s">
        <v>2818</v>
      </c>
      <c r="O165" s="231" t="s">
        <v>2818</v>
      </c>
      <c r="P165" s="231" t="s">
        <v>2818</v>
      </c>
      <c r="Q165" s="231" t="s">
        <v>2818</v>
      </c>
      <c r="R165" s="231" t="s">
        <v>2818</v>
      </c>
      <c r="S165" s="231" t="s">
        <v>2818</v>
      </c>
      <c r="T165" s="231" t="s">
        <v>2818</v>
      </c>
      <c r="U165" s="231" t="s">
        <v>2818</v>
      </c>
      <c r="V165" s="231" t="s">
        <v>2818</v>
      </c>
      <c r="AQ165" s="231">
        <v>20</v>
      </c>
      <c r="AR165" s="231" t="s">
        <v>2810</v>
      </c>
    </row>
    <row r="166" spans="1:44" x14ac:dyDescent="0.2">
      <c r="A166" s="231">
        <v>212016</v>
      </c>
      <c r="B166" s="231" t="s">
        <v>427</v>
      </c>
      <c r="C166" s="231" t="s">
        <v>2818</v>
      </c>
      <c r="D166" s="231" t="s">
        <v>2818</v>
      </c>
      <c r="E166" s="231" t="s">
        <v>2818</v>
      </c>
      <c r="F166" s="231" t="s">
        <v>2818</v>
      </c>
      <c r="G166" s="231" t="s">
        <v>2818</v>
      </c>
      <c r="H166" s="231" t="s">
        <v>2818</v>
      </c>
      <c r="I166" s="231" t="s">
        <v>2818</v>
      </c>
      <c r="J166" s="231" t="s">
        <v>2818</v>
      </c>
      <c r="K166" s="231" t="s">
        <v>2818</v>
      </c>
      <c r="L166" s="231" t="s">
        <v>2818</v>
      </c>
      <c r="M166" s="231" t="s">
        <v>2818</v>
      </c>
      <c r="N166" s="231" t="s">
        <v>2818</v>
      </c>
      <c r="O166" s="231" t="s">
        <v>2818</v>
      </c>
      <c r="P166" s="231" t="s">
        <v>2818</v>
      </c>
      <c r="Q166" s="231" t="s">
        <v>2818</v>
      </c>
      <c r="R166" s="231" t="s">
        <v>2818</v>
      </c>
      <c r="S166" s="231" t="s">
        <v>2818</v>
      </c>
      <c r="T166" s="231" t="s">
        <v>2818</v>
      </c>
      <c r="U166" s="231" t="s">
        <v>2818</v>
      </c>
      <c r="V166" s="231" t="s">
        <v>2818</v>
      </c>
      <c r="AQ166" s="231">
        <v>20</v>
      </c>
      <c r="AR166" s="231" t="s">
        <v>2810</v>
      </c>
    </row>
    <row r="167" spans="1:44" x14ac:dyDescent="0.2">
      <c r="A167" s="231">
        <v>212020</v>
      </c>
      <c r="B167" s="231" t="s">
        <v>427</v>
      </c>
      <c r="C167" s="231" t="s">
        <v>2818</v>
      </c>
      <c r="D167" s="231" t="s">
        <v>2818</v>
      </c>
      <c r="E167" s="231" t="s">
        <v>2818</v>
      </c>
      <c r="F167" s="231" t="s">
        <v>2818</v>
      </c>
      <c r="G167" s="231" t="s">
        <v>2818</v>
      </c>
      <c r="H167" s="231" t="s">
        <v>2818</v>
      </c>
      <c r="I167" s="231" t="s">
        <v>2818</v>
      </c>
      <c r="J167" s="231" t="s">
        <v>2818</v>
      </c>
      <c r="K167" s="231" t="s">
        <v>2818</v>
      </c>
      <c r="L167" s="231" t="s">
        <v>2818</v>
      </c>
      <c r="M167" s="231" t="s">
        <v>2818</v>
      </c>
      <c r="N167" s="231" t="s">
        <v>2818</v>
      </c>
      <c r="O167" s="231" t="s">
        <v>2818</v>
      </c>
      <c r="P167" s="231" t="s">
        <v>2818</v>
      </c>
      <c r="Q167" s="231" t="s">
        <v>2818</v>
      </c>
      <c r="R167" s="231" t="s">
        <v>2818</v>
      </c>
      <c r="S167" s="231" t="s">
        <v>2818</v>
      </c>
      <c r="T167" s="231" t="s">
        <v>2818</v>
      </c>
      <c r="U167" s="231" t="s">
        <v>2818</v>
      </c>
      <c r="V167" s="231" t="s">
        <v>2818</v>
      </c>
      <c r="AQ167" s="231">
        <v>20</v>
      </c>
      <c r="AR167" s="231" t="s">
        <v>2810</v>
      </c>
    </row>
    <row r="168" spans="1:44" x14ac:dyDescent="0.2">
      <c r="A168" s="231">
        <v>212058</v>
      </c>
      <c r="B168" s="231" t="s">
        <v>427</v>
      </c>
      <c r="C168" s="231" t="s">
        <v>2818</v>
      </c>
      <c r="D168" s="231" t="s">
        <v>2818</v>
      </c>
      <c r="E168" s="231" t="s">
        <v>2818</v>
      </c>
      <c r="F168" s="231" t="s">
        <v>2818</v>
      </c>
      <c r="G168" s="231" t="s">
        <v>2818</v>
      </c>
      <c r="H168" s="231" t="s">
        <v>2818</v>
      </c>
      <c r="I168" s="231" t="s">
        <v>2818</v>
      </c>
      <c r="J168" s="231" t="s">
        <v>2818</v>
      </c>
      <c r="K168" s="231" t="s">
        <v>2818</v>
      </c>
      <c r="L168" s="231" t="s">
        <v>2818</v>
      </c>
      <c r="M168" s="231" t="s">
        <v>2818</v>
      </c>
      <c r="N168" s="231" t="s">
        <v>2818</v>
      </c>
      <c r="O168" s="231" t="s">
        <v>2818</v>
      </c>
      <c r="P168" s="231" t="s">
        <v>2818</v>
      </c>
      <c r="Q168" s="231" t="s">
        <v>2818</v>
      </c>
      <c r="R168" s="231" t="s">
        <v>2818</v>
      </c>
      <c r="S168" s="231" t="s">
        <v>2818</v>
      </c>
      <c r="T168" s="231" t="s">
        <v>2818</v>
      </c>
      <c r="U168" s="231" t="s">
        <v>2818</v>
      </c>
      <c r="V168" s="231" t="s">
        <v>2818</v>
      </c>
      <c r="AQ168" s="231">
        <v>20</v>
      </c>
      <c r="AR168" s="231" t="s">
        <v>2810</v>
      </c>
    </row>
    <row r="169" spans="1:44" x14ac:dyDescent="0.2">
      <c r="A169" s="231">
        <v>212078</v>
      </c>
      <c r="B169" s="231" t="s">
        <v>427</v>
      </c>
      <c r="C169" s="231" t="s">
        <v>2818</v>
      </c>
      <c r="D169" s="231" t="s">
        <v>2818</v>
      </c>
      <c r="E169" s="231" t="s">
        <v>2818</v>
      </c>
      <c r="F169" s="231" t="s">
        <v>2818</v>
      </c>
      <c r="G169" s="231" t="s">
        <v>2818</v>
      </c>
      <c r="H169" s="231" t="s">
        <v>2818</v>
      </c>
      <c r="I169" s="231" t="s">
        <v>2818</v>
      </c>
      <c r="J169" s="231" t="s">
        <v>2818</v>
      </c>
      <c r="K169" s="231" t="s">
        <v>2818</v>
      </c>
      <c r="L169" s="231" t="s">
        <v>2818</v>
      </c>
      <c r="M169" s="231" t="s">
        <v>2818</v>
      </c>
      <c r="N169" s="231" t="s">
        <v>2818</v>
      </c>
      <c r="O169" s="231" t="s">
        <v>2818</v>
      </c>
      <c r="P169" s="231" t="s">
        <v>2818</v>
      </c>
      <c r="Q169" s="231" t="s">
        <v>2818</v>
      </c>
      <c r="R169" s="231" t="s">
        <v>2818</v>
      </c>
      <c r="S169" s="231" t="s">
        <v>2818</v>
      </c>
      <c r="T169" s="231" t="s">
        <v>2818</v>
      </c>
      <c r="U169" s="231" t="s">
        <v>2818</v>
      </c>
      <c r="V169" s="231" t="s">
        <v>2818</v>
      </c>
      <c r="AQ169" s="231">
        <v>20</v>
      </c>
      <c r="AR169" s="231" t="s">
        <v>2810</v>
      </c>
    </row>
    <row r="170" spans="1:44" x14ac:dyDescent="0.2">
      <c r="A170" s="231">
        <v>212122</v>
      </c>
      <c r="B170" s="231" t="s">
        <v>427</v>
      </c>
      <c r="C170" s="231" t="s">
        <v>2818</v>
      </c>
      <c r="D170" s="231" t="s">
        <v>2818</v>
      </c>
      <c r="E170" s="231" t="s">
        <v>2818</v>
      </c>
      <c r="F170" s="231" t="s">
        <v>2818</v>
      </c>
      <c r="G170" s="231" t="s">
        <v>2818</v>
      </c>
      <c r="H170" s="231" t="s">
        <v>2818</v>
      </c>
      <c r="I170" s="231" t="s">
        <v>2818</v>
      </c>
      <c r="J170" s="231" t="s">
        <v>2818</v>
      </c>
      <c r="K170" s="231" t="s">
        <v>2818</v>
      </c>
      <c r="L170" s="231" t="s">
        <v>2818</v>
      </c>
      <c r="M170" s="231" t="s">
        <v>2818</v>
      </c>
      <c r="N170" s="231" t="s">
        <v>2818</v>
      </c>
      <c r="O170" s="231" t="s">
        <v>2818</v>
      </c>
      <c r="P170" s="231" t="s">
        <v>2818</v>
      </c>
      <c r="Q170" s="231" t="s">
        <v>2818</v>
      </c>
      <c r="R170" s="231" t="s">
        <v>2818</v>
      </c>
      <c r="S170" s="231" t="s">
        <v>2818</v>
      </c>
      <c r="T170" s="231" t="s">
        <v>2818</v>
      </c>
      <c r="U170" s="231" t="s">
        <v>2818</v>
      </c>
      <c r="V170" s="231" t="s">
        <v>2818</v>
      </c>
      <c r="AQ170" s="231">
        <v>20</v>
      </c>
      <c r="AR170" s="231" t="s">
        <v>2810</v>
      </c>
    </row>
    <row r="171" spans="1:44" x14ac:dyDescent="0.2">
      <c r="A171" s="231">
        <v>212149</v>
      </c>
      <c r="B171" s="231" t="s">
        <v>427</v>
      </c>
      <c r="C171" s="231" t="s">
        <v>2818</v>
      </c>
      <c r="D171" s="231" t="s">
        <v>2818</v>
      </c>
      <c r="E171" s="231" t="s">
        <v>2818</v>
      </c>
      <c r="F171" s="231" t="s">
        <v>2818</v>
      </c>
      <c r="G171" s="231" t="s">
        <v>2818</v>
      </c>
      <c r="H171" s="231" t="s">
        <v>2818</v>
      </c>
      <c r="I171" s="231" t="s">
        <v>2818</v>
      </c>
      <c r="J171" s="231" t="s">
        <v>2818</v>
      </c>
      <c r="K171" s="231" t="s">
        <v>2818</v>
      </c>
      <c r="L171" s="231" t="s">
        <v>2818</v>
      </c>
      <c r="M171" s="231" t="s">
        <v>2818</v>
      </c>
      <c r="N171" s="231" t="s">
        <v>2818</v>
      </c>
      <c r="O171" s="231" t="s">
        <v>2818</v>
      </c>
      <c r="P171" s="231" t="s">
        <v>2818</v>
      </c>
      <c r="Q171" s="231" t="s">
        <v>2818</v>
      </c>
      <c r="R171" s="231" t="s">
        <v>2818</v>
      </c>
      <c r="S171" s="231" t="s">
        <v>2818</v>
      </c>
      <c r="T171" s="231" t="s">
        <v>2818</v>
      </c>
      <c r="U171" s="231" t="s">
        <v>2818</v>
      </c>
      <c r="V171" s="231" t="s">
        <v>2818</v>
      </c>
      <c r="AQ171" s="231">
        <v>20</v>
      </c>
      <c r="AR171" s="231" t="s">
        <v>2810</v>
      </c>
    </row>
    <row r="172" spans="1:44" x14ac:dyDescent="0.2">
      <c r="A172" s="231">
        <v>212193</v>
      </c>
      <c r="B172" s="231" t="s">
        <v>427</v>
      </c>
      <c r="C172" s="231" t="s">
        <v>2818</v>
      </c>
      <c r="D172" s="231" t="s">
        <v>2818</v>
      </c>
      <c r="E172" s="231" t="s">
        <v>2818</v>
      </c>
      <c r="F172" s="231" t="s">
        <v>2818</v>
      </c>
      <c r="G172" s="231" t="s">
        <v>2818</v>
      </c>
      <c r="H172" s="231" t="s">
        <v>2818</v>
      </c>
      <c r="I172" s="231" t="s">
        <v>2818</v>
      </c>
      <c r="J172" s="231" t="s">
        <v>2818</v>
      </c>
      <c r="K172" s="231" t="s">
        <v>2818</v>
      </c>
      <c r="L172" s="231" t="s">
        <v>2818</v>
      </c>
      <c r="M172" s="231" t="s">
        <v>2818</v>
      </c>
      <c r="N172" s="231" t="s">
        <v>2818</v>
      </c>
      <c r="O172" s="231" t="s">
        <v>2818</v>
      </c>
      <c r="P172" s="231" t="s">
        <v>2818</v>
      </c>
      <c r="Q172" s="231" t="s">
        <v>2818</v>
      </c>
      <c r="R172" s="231" t="s">
        <v>2818</v>
      </c>
      <c r="S172" s="231" t="s">
        <v>2818</v>
      </c>
      <c r="T172" s="231" t="s">
        <v>2818</v>
      </c>
      <c r="U172" s="231" t="s">
        <v>2818</v>
      </c>
      <c r="V172" s="231" t="s">
        <v>2818</v>
      </c>
      <c r="AQ172" s="231">
        <v>20</v>
      </c>
      <c r="AR172" s="231" t="s">
        <v>2810</v>
      </c>
    </row>
    <row r="173" spans="1:44" x14ac:dyDescent="0.2">
      <c r="A173" s="231">
        <v>212227</v>
      </c>
      <c r="B173" s="231" t="s">
        <v>427</v>
      </c>
      <c r="C173" s="231" t="s">
        <v>2818</v>
      </c>
      <c r="D173" s="231" t="s">
        <v>2818</v>
      </c>
      <c r="E173" s="231" t="s">
        <v>2818</v>
      </c>
      <c r="F173" s="231" t="s">
        <v>2818</v>
      </c>
      <c r="G173" s="231" t="s">
        <v>2818</v>
      </c>
      <c r="H173" s="231" t="s">
        <v>2818</v>
      </c>
      <c r="I173" s="231" t="s">
        <v>2818</v>
      </c>
      <c r="J173" s="231" t="s">
        <v>2818</v>
      </c>
      <c r="K173" s="231" t="s">
        <v>2818</v>
      </c>
      <c r="L173" s="231" t="s">
        <v>2818</v>
      </c>
      <c r="M173" s="231" t="s">
        <v>2818</v>
      </c>
      <c r="N173" s="231" t="s">
        <v>2818</v>
      </c>
      <c r="O173" s="231" t="s">
        <v>2818</v>
      </c>
      <c r="P173" s="231" t="s">
        <v>2818</v>
      </c>
      <c r="Q173" s="231" t="s">
        <v>2818</v>
      </c>
      <c r="R173" s="231" t="s">
        <v>2818</v>
      </c>
      <c r="S173" s="231" t="s">
        <v>2818</v>
      </c>
      <c r="T173" s="231" t="s">
        <v>2818</v>
      </c>
      <c r="U173" s="231" t="s">
        <v>2818</v>
      </c>
      <c r="V173" s="231" t="s">
        <v>2818</v>
      </c>
      <c r="AQ173" s="231">
        <v>20</v>
      </c>
      <c r="AR173" s="231" t="s">
        <v>2810</v>
      </c>
    </row>
    <row r="174" spans="1:44" x14ac:dyDescent="0.2">
      <c r="A174" s="231">
        <v>212231</v>
      </c>
      <c r="B174" s="231" t="s">
        <v>427</v>
      </c>
      <c r="C174" s="231" t="s">
        <v>2818</v>
      </c>
      <c r="D174" s="231" t="s">
        <v>2818</v>
      </c>
      <c r="E174" s="231" t="s">
        <v>2818</v>
      </c>
      <c r="F174" s="231" t="s">
        <v>2818</v>
      </c>
      <c r="G174" s="231" t="s">
        <v>2818</v>
      </c>
      <c r="H174" s="231" t="s">
        <v>2818</v>
      </c>
      <c r="I174" s="231" t="s">
        <v>2818</v>
      </c>
      <c r="J174" s="231" t="s">
        <v>2818</v>
      </c>
      <c r="K174" s="231" t="s">
        <v>2818</v>
      </c>
      <c r="L174" s="231" t="s">
        <v>2818</v>
      </c>
      <c r="M174" s="231" t="s">
        <v>2818</v>
      </c>
      <c r="N174" s="231" t="s">
        <v>2818</v>
      </c>
      <c r="O174" s="231" t="s">
        <v>2818</v>
      </c>
      <c r="P174" s="231" t="s">
        <v>2818</v>
      </c>
      <c r="Q174" s="231" t="s">
        <v>2818</v>
      </c>
      <c r="R174" s="231" t="s">
        <v>2818</v>
      </c>
      <c r="S174" s="231" t="s">
        <v>2818</v>
      </c>
      <c r="T174" s="231" t="s">
        <v>2818</v>
      </c>
      <c r="U174" s="231" t="s">
        <v>2818</v>
      </c>
      <c r="V174" s="231" t="s">
        <v>2818</v>
      </c>
      <c r="AQ174" s="231">
        <v>20</v>
      </c>
      <c r="AR174" s="231" t="s">
        <v>2810</v>
      </c>
    </row>
    <row r="175" spans="1:44" x14ac:dyDescent="0.2">
      <c r="A175" s="231">
        <v>212262</v>
      </c>
      <c r="B175" s="231" t="s">
        <v>427</v>
      </c>
      <c r="C175" s="231" t="s">
        <v>2818</v>
      </c>
      <c r="D175" s="231" t="s">
        <v>2818</v>
      </c>
      <c r="E175" s="231" t="s">
        <v>2818</v>
      </c>
      <c r="F175" s="231" t="s">
        <v>2818</v>
      </c>
      <c r="G175" s="231" t="s">
        <v>2818</v>
      </c>
      <c r="H175" s="231" t="s">
        <v>2818</v>
      </c>
      <c r="I175" s="231" t="s">
        <v>2818</v>
      </c>
      <c r="J175" s="231" t="s">
        <v>2818</v>
      </c>
      <c r="K175" s="231" t="s">
        <v>2818</v>
      </c>
      <c r="L175" s="231" t="s">
        <v>2818</v>
      </c>
      <c r="M175" s="231" t="s">
        <v>2818</v>
      </c>
      <c r="N175" s="231" t="s">
        <v>2818</v>
      </c>
      <c r="O175" s="231" t="s">
        <v>2818</v>
      </c>
      <c r="P175" s="231" t="s">
        <v>2818</v>
      </c>
      <c r="Q175" s="231" t="s">
        <v>2818</v>
      </c>
      <c r="R175" s="231" t="s">
        <v>2818</v>
      </c>
      <c r="S175" s="231" t="s">
        <v>2818</v>
      </c>
      <c r="T175" s="231" t="s">
        <v>2818</v>
      </c>
      <c r="U175" s="231" t="s">
        <v>2818</v>
      </c>
      <c r="V175" s="231" t="s">
        <v>2818</v>
      </c>
      <c r="AQ175" s="231">
        <v>20</v>
      </c>
      <c r="AR175" s="231" t="s">
        <v>2810</v>
      </c>
    </row>
    <row r="176" spans="1:44" x14ac:dyDescent="0.2">
      <c r="A176" s="231">
        <v>212276</v>
      </c>
      <c r="B176" s="231" t="s">
        <v>427</v>
      </c>
      <c r="C176" s="231" t="s">
        <v>2818</v>
      </c>
      <c r="D176" s="231" t="s">
        <v>2818</v>
      </c>
      <c r="E176" s="231" t="s">
        <v>2818</v>
      </c>
      <c r="F176" s="231" t="s">
        <v>2818</v>
      </c>
      <c r="G176" s="231" t="s">
        <v>2818</v>
      </c>
      <c r="H176" s="231" t="s">
        <v>2818</v>
      </c>
      <c r="I176" s="231" t="s">
        <v>2818</v>
      </c>
      <c r="J176" s="231" t="s">
        <v>2818</v>
      </c>
      <c r="K176" s="231" t="s">
        <v>2818</v>
      </c>
      <c r="L176" s="231" t="s">
        <v>2818</v>
      </c>
      <c r="M176" s="231" t="s">
        <v>2818</v>
      </c>
      <c r="N176" s="231" t="s">
        <v>2818</v>
      </c>
      <c r="O176" s="231" t="s">
        <v>2818</v>
      </c>
      <c r="P176" s="231" t="s">
        <v>2818</v>
      </c>
      <c r="Q176" s="231" t="s">
        <v>2818</v>
      </c>
      <c r="R176" s="231" t="s">
        <v>2818</v>
      </c>
      <c r="S176" s="231" t="s">
        <v>2818</v>
      </c>
      <c r="T176" s="231" t="s">
        <v>2818</v>
      </c>
      <c r="U176" s="231" t="s">
        <v>2818</v>
      </c>
      <c r="V176" s="231" t="s">
        <v>2818</v>
      </c>
      <c r="AQ176" s="231">
        <v>20</v>
      </c>
      <c r="AR176" s="231" t="s">
        <v>2810</v>
      </c>
    </row>
    <row r="177" spans="1:44" x14ac:dyDescent="0.2">
      <c r="A177" s="231">
        <v>212335</v>
      </c>
      <c r="B177" s="231" t="s">
        <v>427</v>
      </c>
      <c r="C177" s="231" t="s">
        <v>2818</v>
      </c>
      <c r="D177" s="231" t="s">
        <v>2818</v>
      </c>
      <c r="E177" s="231" t="s">
        <v>2818</v>
      </c>
      <c r="F177" s="231" t="s">
        <v>2818</v>
      </c>
      <c r="G177" s="231" t="s">
        <v>2818</v>
      </c>
      <c r="H177" s="231" t="s">
        <v>2818</v>
      </c>
      <c r="I177" s="231" t="s">
        <v>2818</v>
      </c>
      <c r="J177" s="231" t="s">
        <v>2818</v>
      </c>
      <c r="K177" s="231" t="s">
        <v>2818</v>
      </c>
      <c r="L177" s="231" t="s">
        <v>2818</v>
      </c>
      <c r="M177" s="231" t="s">
        <v>2818</v>
      </c>
      <c r="N177" s="231" t="s">
        <v>2818</v>
      </c>
      <c r="O177" s="231" t="s">
        <v>2818</v>
      </c>
      <c r="P177" s="231" t="s">
        <v>2818</v>
      </c>
      <c r="Q177" s="231" t="s">
        <v>2818</v>
      </c>
      <c r="R177" s="231" t="s">
        <v>2818</v>
      </c>
      <c r="S177" s="231" t="s">
        <v>2818</v>
      </c>
      <c r="T177" s="231" t="s">
        <v>2818</v>
      </c>
      <c r="U177" s="231" t="s">
        <v>2818</v>
      </c>
      <c r="V177" s="231" t="s">
        <v>2818</v>
      </c>
      <c r="AQ177" s="231">
        <v>20</v>
      </c>
      <c r="AR177" s="231" t="s">
        <v>2810</v>
      </c>
    </row>
    <row r="178" spans="1:44" x14ac:dyDescent="0.2">
      <c r="A178" s="231">
        <v>212344</v>
      </c>
      <c r="B178" s="231" t="s">
        <v>427</v>
      </c>
      <c r="C178" s="231" t="s">
        <v>2818</v>
      </c>
      <c r="D178" s="231" t="s">
        <v>2818</v>
      </c>
      <c r="E178" s="231" t="s">
        <v>2818</v>
      </c>
      <c r="F178" s="231" t="s">
        <v>2818</v>
      </c>
      <c r="G178" s="231" t="s">
        <v>2818</v>
      </c>
      <c r="H178" s="231" t="s">
        <v>2818</v>
      </c>
      <c r="I178" s="231" t="s">
        <v>2818</v>
      </c>
      <c r="J178" s="231" t="s">
        <v>2818</v>
      </c>
      <c r="K178" s="231" t="s">
        <v>2818</v>
      </c>
      <c r="L178" s="231" t="s">
        <v>2818</v>
      </c>
      <c r="M178" s="231" t="s">
        <v>2818</v>
      </c>
      <c r="N178" s="231" t="s">
        <v>2818</v>
      </c>
      <c r="O178" s="231" t="s">
        <v>2818</v>
      </c>
      <c r="P178" s="231" t="s">
        <v>2818</v>
      </c>
      <c r="Q178" s="231" t="s">
        <v>2818</v>
      </c>
      <c r="R178" s="231" t="s">
        <v>2818</v>
      </c>
      <c r="S178" s="231" t="s">
        <v>2818</v>
      </c>
      <c r="T178" s="231" t="s">
        <v>2818</v>
      </c>
      <c r="U178" s="231" t="s">
        <v>2818</v>
      </c>
      <c r="V178" s="231" t="s">
        <v>2818</v>
      </c>
      <c r="AQ178" s="231">
        <v>20</v>
      </c>
      <c r="AR178" s="231" t="s">
        <v>2810</v>
      </c>
    </row>
    <row r="179" spans="1:44" x14ac:dyDescent="0.2">
      <c r="A179" s="231">
        <v>212345</v>
      </c>
      <c r="B179" s="231" t="s">
        <v>427</v>
      </c>
      <c r="C179" s="231" t="s">
        <v>2818</v>
      </c>
      <c r="D179" s="231" t="s">
        <v>2818</v>
      </c>
      <c r="E179" s="231" t="s">
        <v>2818</v>
      </c>
      <c r="F179" s="231" t="s">
        <v>2818</v>
      </c>
      <c r="G179" s="231" t="s">
        <v>2818</v>
      </c>
      <c r="H179" s="231" t="s">
        <v>2818</v>
      </c>
      <c r="I179" s="231" t="s">
        <v>2818</v>
      </c>
      <c r="J179" s="231" t="s">
        <v>2818</v>
      </c>
      <c r="K179" s="231" t="s">
        <v>2818</v>
      </c>
      <c r="L179" s="231" t="s">
        <v>2818</v>
      </c>
      <c r="M179" s="231" t="s">
        <v>2818</v>
      </c>
      <c r="N179" s="231" t="s">
        <v>2818</v>
      </c>
      <c r="O179" s="231" t="s">
        <v>2818</v>
      </c>
      <c r="P179" s="231" t="s">
        <v>2818</v>
      </c>
      <c r="Q179" s="231" t="s">
        <v>2818</v>
      </c>
      <c r="R179" s="231" t="s">
        <v>2818</v>
      </c>
      <c r="S179" s="231" t="s">
        <v>2818</v>
      </c>
      <c r="T179" s="231" t="s">
        <v>2818</v>
      </c>
      <c r="U179" s="231" t="s">
        <v>2818</v>
      </c>
      <c r="V179" s="231" t="s">
        <v>2818</v>
      </c>
      <c r="AQ179" s="231">
        <v>20</v>
      </c>
      <c r="AR179" s="231" t="s">
        <v>2810</v>
      </c>
    </row>
    <row r="180" spans="1:44" x14ac:dyDescent="0.2">
      <c r="A180" s="231">
        <v>212348</v>
      </c>
      <c r="B180" s="231" t="s">
        <v>427</v>
      </c>
      <c r="C180" s="231" t="s">
        <v>2818</v>
      </c>
      <c r="D180" s="231" t="s">
        <v>2818</v>
      </c>
      <c r="E180" s="231" t="s">
        <v>2818</v>
      </c>
      <c r="F180" s="231" t="s">
        <v>2818</v>
      </c>
      <c r="G180" s="231" t="s">
        <v>2818</v>
      </c>
      <c r="H180" s="231" t="s">
        <v>2818</v>
      </c>
      <c r="I180" s="231" t="s">
        <v>2818</v>
      </c>
      <c r="J180" s="231" t="s">
        <v>2818</v>
      </c>
      <c r="K180" s="231" t="s">
        <v>2818</v>
      </c>
      <c r="L180" s="231" t="s">
        <v>2818</v>
      </c>
      <c r="M180" s="231" t="s">
        <v>2818</v>
      </c>
      <c r="N180" s="231" t="s">
        <v>2818</v>
      </c>
      <c r="O180" s="231" t="s">
        <v>2818</v>
      </c>
      <c r="P180" s="231" t="s">
        <v>2818</v>
      </c>
      <c r="Q180" s="231" t="s">
        <v>2818</v>
      </c>
      <c r="R180" s="231" t="s">
        <v>2818</v>
      </c>
      <c r="S180" s="231" t="s">
        <v>2818</v>
      </c>
      <c r="T180" s="231" t="s">
        <v>2818</v>
      </c>
      <c r="U180" s="231" t="s">
        <v>2818</v>
      </c>
      <c r="V180" s="231" t="s">
        <v>2818</v>
      </c>
      <c r="AQ180" s="231">
        <v>20</v>
      </c>
      <c r="AR180" s="231" t="s">
        <v>2810</v>
      </c>
    </row>
    <row r="181" spans="1:44" x14ac:dyDescent="0.2">
      <c r="A181" s="231">
        <v>212379</v>
      </c>
      <c r="B181" s="231" t="s">
        <v>427</v>
      </c>
      <c r="C181" s="231" t="s">
        <v>2818</v>
      </c>
      <c r="D181" s="231" t="s">
        <v>2818</v>
      </c>
      <c r="E181" s="231" t="s">
        <v>2818</v>
      </c>
      <c r="F181" s="231" t="s">
        <v>2818</v>
      </c>
      <c r="G181" s="231" t="s">
        <v>2818</v>
      </c>
      <c r="H181" s="231" t="s">
        <v>2818</v>
      </c>
      <c r="I181" s="231" t="s">
        <v>2818</v>
      </c>
      <c r="J181" s="231" t="s">
        <v>2818</v>
      </c>
      <c r="K181" s="231" t="s">
        <v>2818</v>
      </c>
      <c r="L181" s="231" t="s">
        <v>2818</v>
      </c>
      <c r="M181" s="231" t="s">
        <v>2818</v>
      </c>
      <c r="N181" s="231" t="s">
        <v>2818</v>
      </c>
      <c r="O181" s="231" t="s">
        <v>2818</v>
      </c>
      <c r="P181" s="231" t="s">
        <v>2818</v>
      </c>
      <c r="Q181" s="231" t="s">
        <v>2818</v>
      </c>
      <c r="R181" s="231" t="s">
        <v>2818</v>
      </c>
      <c r="S181" s="231" t="s">
        <v>2818</v>
      </c>
      <c r="T181" s="231" t="s">
        <v>2818</v>
      </c>
      <c r="U181" s="231" t="s">
        <v>2818</v>
      </c>
      <c r="V181" s="231" t="s">
        <v>2818</v>
      </c>
      <c r="AQ181" s="231">
        <v>20</v>
      </c>
      <c r="AR181" s="231" t="s">
        <v>2810</v>
      </c>
    </row>
    <row r="182" spans="1:44" x14ac:dyDescent="0.2">
      <c r="A182" s="231">
        <v>212382</v>
      </c>
      <c r="B182" s="231" t="s">
        <v>427</v>
      </c>
      <c r="C182" s="231" t="s">
        <v>2818</v>
      </c>
      <c r="D182" s="231" t="s">
        <v>2818</v>
      </c>
      <c r="E182" s="231" t="s">
        <v>2818</v>
      </c>
      <c r="F182" s="231" t="s">
        <v>2818</v>
      </c>
      <c r="G182" s="231" t="s">
        <v>2818</v>
      </c>
      <c r="H182" s="231" t="s">
        <v>2818</v>
      </c>
      <c r="I182" s="231" t="s">
        <v>2818</v>
      </c>
      <c r="J182" s="231" t="s">
        <v>2818</v>
      </c>
      <c r="K182" s="231" t="s">
        <v>2818</v>
      </c>
      <c r="L182" s="231" t="s">
        <v>2818</v>
      </c>
      <c r="M182" s="231" t="s">
        <v>2818</v>
      </c>
      <c r="N182" s="231" t="s">
        <v>2818</v>
      </c>
      <c r="O182" s="231" t="s">
        <v>2818</v>
      </c>
      <c r="P182" s="231" t="s">
        <v>2818</v>
      </c>
      <c r="Q182" s="231" t="s">
        <v>2818</v>
      </c>
      <c r="R182" s="231" t="s">
        <v>2818</v>
      </c>
      <c r="S182" s="231" t="s">
        <v>2818</v>
      </c>
      <c r="T182" s="231" t="s">
        <v>2818</v>
      </c>
      <c r="U182" s="231" t="s">
        <v>2818</v>
      </c>
      <c r="V182" s="231" t="s">
        <v>2818</v>
      </c>
      <c r="AQ182" s="231">
        <v>20</v>
      </c>
      <c r="AR182" s="231" t="s">
        <v>2810</v>
      </c>
    </row>
    <row r="183" spans="1:44" x14ac:dyDescent="0.2">
      <c r="A183" s="231">
        <v>212406</v>
      </c>
      <c r="B183" s="231" t="s">
        <v>427</v>
      </c>
      <c r="C183" s="231" t="s">
        <v>2818</v>
      </c>
      <c r="D183" s="231" t="s">
        <v>2818</v>
      </c>
      <c r="E183" s="231" t="s">
        <v>2818</v>
      </c>
      <c r="F183" s="231" t="s">
        <v>2818</v>
      </c>
      <c r="G183" s="231" t="s">
        <v>2818</v>
      </c>
      <c r="H183" s="231" t="s">
        <v>2818</v>
      </c>
      <c r="I183" s="231" t="s">
        <v>2818</v>
      </c>
      <c r="J183" s="231" t="s">
        <v>2818</v>
      </c>
      <c r="K183" s="231" t="s">
        <v>2818</v>
      </c>
      <c r="L183" s="231" t="s">
        <v>2818</v>
      </c>
      <c r="M183" s="231" t="s">
        <v>2818</v>
      </c>
      <c r="N183" s="231" t="s">
        <v>2818</v>
      </c>
      <c r="O183" s="231" t="s">
        <v>2818</v>
      </c>
      <c r="P183" s="231" t="s">
        <v>2818</v>
      </c>
      <c r="Q183" s="231" t="s">
        <v>2818</v>
      </c>
      <c r="R183" s="231" t="s">
        <v>2818</v>
      </c>
      <c r="S183" s="231" t="s">
        <v>2818</v>
      </c>
      <c r="T183" s="231" t="s">
        <v>2818</v>
      </c>
      <c r="U183" s="231" t="s">
        <v>2818</v>
      </c>
      <c r="V183" s="231" t="s">
        <v>2818</v>
      </c>
      <c r="AQ183" s="231">
        <v>20</v>
      </c>
      <c r="AR183" s="231" t="s">
        <v>2810</v>
      </c>
    </row>
    <row r="184" spans="1:44" x14ac:dyDescent="0.2">
      <c r="A184" s="231">
        <v>212411</v>
      </c>
      <c r="B184" s="231" t="s">
        <v>427</v>
      </c>
      <c r="C184" s="231" t="s">
        <v>2818</v>
      </c>
      <c r="D184" s="231" t="s">
        <v>2818</v>
      </c>
      <c r="E184" s="231" t="s">
        <v>2818</v>
      </c>
      <c r="F184" s="231" t="s">
        <v>2818</v>
      </c>
      <c r="G184" s="231" t="s">
        <v>2818</v>
      </c>
      <c r="H184" s="231" t="s">
        <v>2818</v>
      </c>
      <c r="I184" s="231" t="s">
        <v>2818</v>
      </c>
      <c r="J184" s="231" t="s">
        <v>2818</v>
      </c>
      <c r="K184" s="231" t="s">
        <v>2818</v>
      </c>
      <c r="L184" s="231" t="s">
        <v>2818</v>
      </c>
      <c r="M184" s="231" t="s">
        <v>2818</v>
      </c>
      <c r="N184" s="231" t="s">
        <v>2818</v>
      </c>
      <c r="O184" s="231" t="s">
        <v>2818</v>
      </c>
      <c r="P184" s="231" t="s">
        <v>2818</v>
      </c>
      <c r="Q184" s="231" t="s">
        <v>2818</v>
      </c>
      <c r="R184" s="231" t="s">
        <v>2818</v>
      </c>
      <c r="S184" s="231" t="s">
        <v>2818</v>
      </c>
      <c r="T184" s="231" t="s">
        <v>2818</v>
      </c>
      <c r="U184" s="231" t="s">
        <v>2818</v>
      </c>
      <c r="V184" s="231" t="s">
        <v>2818</v>
      </c>
      <c r="AQ184" s="231">
        <v>20</v>
      </c>
      <c r="AR184" s="231" t="s">
        <v>2810</v>
      </c>
    </row>
    <row r="185" spans="1:44" x14ac:dyDescent="0.2">
      <c r="A185" s="231">
        <v>212455</v>
      </c>
      <c r="B185" s="231" t="s">
        <v>427</v>
      </c>
      <c r="C185" s="231" t="s">
        <v>2818</v>
      </c>
      <c r="D185" s="231" t="s">
        <v>2818</v>
      </c>
      <c r="E185" s="231" t="s">
        <v>2818</v>
      </c>
      <c r="F185" s="231" t="s">
        <v>2818</v>
      </c>
      <c r="G185" s="231" t="s">
        <v>2818</v>
      </c>
      <c r="H185" s="231" t="s">
        <v>2818</v>
      </c>
      <c r="I185" s="231" t="s">
        <v>2818</v>
      </c>
      <c r="J185" s="231" t="s">
        <v>2818</v>
      </c>
      <c r="K185" s="231" t="s">
        <v>2818</v>
      </c>
      <c r="L185" s="231" t="s">
        <v>2818</v>
      </c>
      <c r="M185" s="231" t="s">
        <v>2818</v>
      </c>
      <c r="N185" s="231" t="s">
        <v>2818</v>
      </c>
      <c r="O185" s="231" t="s">
        <v>2818</v>
      </c>
      <c r="P185" s="231" t="s">
        <v>2818</v>
      </c>
      <c r="Q185" s="231" t="s">
        <v>2818</v>
      </c>
      <c r="R185" s="231" t="s">
        <v>2818</v>
      </c>
      <c r="S185" s="231" t="s">
        <v>2818</v>
      </c>
      <c r="T185" s="231" t="s">
        <v>2818</v>
      </c>
      <c r="U185" s="231" t="s">
        <v>2818</v>
      </c>
      <c r="V185" s="231" t="s">
        <v>2818</v>
      </c>
      <c r="AQ185" s="231">
        <v>20</v>
      </c>
      <c r="AR185" s="231" t="s">
        <v>2810</v>
      </c>
    </row>
    <row r="186" spans="1:44" x14ac:dyDescent="0.2">
      <c r="A186" s="231">
        <v>212472</v>
      </c>
      <c r="B186" s="231" t="s">
        <v>427</v>
      </c>
      <c r="C186" s="231" t="s">
        <v>2818</v>
      </c>
      <c r="D186" s="231" t="s">
        <v>2818</v>
      </c>
      <c r="E186" s="231" t="s">
        <v>2818</v>
      </c>
      <c r="F186" s="231" t="s">
        <v>2818</v>
      </c>
      <c r="G186" s="231" t="s">
        <v>2818</v>
      </c>
      <c r="H186" s="231" t="s">
        <v>2818</v>
      </c>
      <c r="I186" s="231" t="s">
        <v>2818</v>
      </c>
      <c r="J186" s="231" t="s">
        <v>2818</v>
      </c>
      <c r="K186" s="231" t="s">
        <v>2818</v>
      </c>
      <c r="L186" s="231" t="s">
        <v>2818</v>
      </c>
      <c r="M186" s="231" t="s">
        <v>2818</v>
      </c>
      <c r="N186" s="231" t="s">
        <v>2818</v>
      </c>
      <c r="O186" s="231" t="s">
        <v>2818</v>
      </c>
      <c r="P186" s="231" t="s">
        <v>2818</v>
      </c>
      <c r="Q186" s="231" t="s">
        <v>2818</v>
      </c>
      <c r="R186" s="231" t="s">
        <v>2818</v>
      </c>
      <c r="S186" s="231" t="s">
        <v>2818</v>
      </c>
      <c r="T186" s="231" t="s">
        <v>2818</v>
      </c>
      <c r="U186" s="231" t="s">
        <v>2818</v>
      </c>
      <c r="V186" s="231" t="s">
        <v>2818</v>
      </c>
      <c r="AQ186" s="231">
        <v>20</v>
      </c>
      <c r="AR186" s="231" t="s">
        <v>2810</v>
      </c>
    </row>
    <row r="187" spans="1:44" x14ac:dyDescent="0.2">
      <c r="A187" s="231">
        <v>212474</v>
      </c>
      <c r="B187" s="231" t="s">
        <v>427</v>
      </c>
      <c r="C187" s="231" t="s">
        <v>2818</v>
      </c>
      <c r="D187" s="231" t="s">
        <v>2818</v>
      </c>
      <c r="E187" s="231" t="s">
        <v>2818</v>
      </c>
      <c r="F187" s="231" t="s">
        <v>2818</v>
      </c>
      <c r="G187" s="231" t="s">
        <v>2818</v>
      </c>
      <c r="H187" s="231" t="s">
        <v>2818</v>
      </c>
      <c r="I187" s="231" t="s">
        <v>2818</v>
      </c>
      <c r="J187" s="231" t="s">
        <v>2818</v>
      </c>
      <c r="K187" s="231" t="s">
        <v>2818</v>
      </c>
      <c r="L187" s="231" t="s">
        <v>2818</v>
      </c>
      <c r="M187" s="231" t="s">
        <v>2818</v>
      </c>
      <c r="N187" s="231" t="s">
        <v>2818</v>
      </c>
      <c r="O187" s="231" t="s">
        <v>2818</v>
      </c>
      <c r="P187" s="231" t="s">
        <v>2818</v>
      </c>
      <c r="Q187" s="231" t="s">
        <v>2818</v>
      </c>
      <c r="R187" s="231" t="s">
        <v>2818</v>
      </c>
      <c r="S187" s="231" t="s">
        <v>2818</v>
      </c>
      <c r="T187" s="231" t="s">
        <v>2818</v>
      </c>
      <c r="U187" s="231" t="s">
        <v>2818</v>
      </c>
      <c r="V187" s="231" t="s">
        <v>2818</v>
      </c>
      <c r="AQ187" s="231">
        <v>20</v>
      </c>
      <c r="AR187" s="231" t="s">
        <v>2810</v>
      </c>
    </row>
    <row r="188" spans="1:44" x14ac:dyDescent="0.2">
      <c r="A188" s="231">
        <v>212524</v>
      </c>
      <c r="B188" s="231" t="s">
        <v>427</v>
      </c>
      <c r="C188" s="231" t="s">
        <v>2818</v>
      </c>
      <c r="D188" s="231" t="s">
        <v>2818</v>
      </c>
      <c r="E188" s="231" t="s">
        <v>2818</v>
      </c>
      <c r="F188" s="231" t="s">
        <v>2818</v>
      </c>
      <c r="G188" s="231" t="s">
        <v>2818</v>
      </c>
      <c r="H188" s="231" t="s">
        <v>2818</v>
      </c>
      <c r="I188" s="231" t="s">
        <v>2818</v>
      </c>
      <c r="J188" s="231" t="s">
        <v>2818</v>
      </c>
      <c r="K188" s="231" t="s">
        <v>2818</v>
      </c>
      <c r="L188" s="231" t="s">
        <v>2818</v>
      </c>
      <c r="M188" s="231" t="s">
        <v>2818</v>
      </c>
      <c r="N188" s="231" t="s">
        <v>2818</v>
      </c>
      <c r="O188" s="231" t="s">
        <v>2818</v>
      </c>
      <c r="P188" s="231" t="s">
        <v>2818</v>
      </c>
      <c r="Q188" s="231" t="s">
        <v>2818</v>
      </c>
      <c r="R188" s="231" t="s">
        <v>2818</v>
      </c>
      <c r="S188" s="231" t="s">
        <v>2818</v>
      </c>
      <c r="T188" s="231" t="s">
        <v>2818</v>
      </c>
      <c r="U188" s="231" t="s">
        <v>2818</v>
      </c>
      <c r="V188" s="231" t="s">
        <v>2818</v>
      </c>
      <c r="AQ188" s="231">
        <v>20</v>
      </c>
      <c r="AR188" s="231" t="s">
        <v>2810</v>
      </c>
    </row>
    <row r="189" spans="1:44" x14ac:dyDescent="0.2">
      <c r="A189" s="231">
        <v>212533</v>
      </c>
      <c r="B189" s="231" t="s">
        <v>427</v>
      </c>
      <c r="C189" s="231" t="s">
        <v>2818</v>
      </c>
      <c r="D189" s="231" t="s">
        <v>2818</v>
      </c>
      <c r="E189" s="231" t="s">
        <v>2818</v>
      </c>
      <c r="F189" s="231" t="s">
        <v>2818</v>
      </c>
      <c r="G189" s="231" t="s">
        <v>2818</v>
      </c>
      <c r="H189" s="231" t="s">
        <v>2818</v>
      </c>
      <c r="I189" s="231" t="s">
        <v>2818</v>
      </c>
      <c r="J189" s="231" t="s">
        <v>2818</v>
      </c>
      <c r="K189" s="231" t="s">
        <v>2818</v>
      </c>
      <c r="L189" s="231" t="s">
        <v>2818</v>
      </c>
      <c r="M189" s="231" t="s">
        <v>2818</v>
      </c>
      <c r="N189" s="231" t="s">
        <v>2818</v>
      </c>
      <c r="O189" s="231" t="s">
        <v>2818</v>
      </c>
      <c r="P189" s="231" t="s">
        <v>2818</v>
      </c>
      <c r="Q189" s="231" t="s">
        <v>2818</v>
      </c>
      <c r="R189" s="231" t="s">
        <v>2818</v>
      </c>
      <c r="S189" s="231" t="s">
        <v>2818</v>
      </c>
      <c r="T189" s="231" t="s">
        <v>2818</v>
      </c>
      <c r="U189" s="231" t="s">
        <v>2818</v>
      </c>
      <c r="V189" s="231" t="s">
        <v>2818</v>
      </c>
      <c r="AQ189" s="231">
        <v>20</v>
      </c>
      <c r="AR189" s="231" t="s">
        <v>2810</v>
      </c>
    </row>
    <row r="190" spans="1:44" x14ac:dyDescent="0.2">
      <c r="A190" s="231">
        <v>212569</v>
      </c>
      <c r="B190" s="231" t="s">
        <v>427</v>
      </c>
      <c r="C190" s="231" t="s">
        <v>2818</v>
      </c>
      <c r="D190" s="231" t="s">
        <v>2818</v>
      </c>
      <c r="E190" s="231" t="s">
        <v>2818</v>
      </c>
      <c r="F190" s="231" t="s">
        <v>2818</v>
      </c>
      <c r="G190" s="231" t="s">
        <v>2818</v>
      </c>
      <c r="H190" s="231" t="s">
        <v>2818</v>
      </c>
      <c r="I190" s="231" t="s">
        <v>2818</v>
      </c>
      <c r="J190" s="231" t="s">
        <v>2818</v>
      </c>
      <c r="K190" s="231" t="s">
        <v>2818</v>
      </c>
      <c r="L190" s="231" t="s">
        <v>2818</v>
      </c>
      <c r="M190" s="231" t="s">
        <v>2818</v>
      </c>
      <c r="N190" s="231" t="s">
        <v>2818</v>
      </c>
      <c r="O190" s="231" t="s">
        <v>2818</v>
      </c>
      <c r="P190" s="231" t="s">
        <v>2818</v>
      </c>
      <c r="Q190" s="231" t="s">
        <v>2818</v>
      </c>
      <c r="R190" s="231" t="s">
        <v>2818</v>
      </c>
      <c r="S190" s="231" t="s">
        <v>2818</v>
      </c>
      <c r="T190" s="231" t="s">
        <v>2818</v>
      </c>
      <c r="U190" s="231" t="s">
        <v>2818</v>
      </c>
      <c r="V190" s="231" t="s">
        <v>2818</v>
      </c>
      <c r="AQ190" s="231">
        <v>20</v>
      </c>
      <c r="AR190" s="231" t="s">
        <v>2810</v>
      </c>
    </row>
    <row r="191" spans="1:44" x14ac:dyDescent="0.2">
      <c r="A191" s="231">
        <v>212624</v>
      </c>
      <c r="B191" s="231" t="s">
        <v>427</v>
      </c>
      <c r="C191" s="231" t="s">
        <v>2818</v>
      </c>
      <c r="D191" s="231" t="s">
        <v>2818</v>
      </c>
      <c r="E191" s="231" t="s">
        <v>2818</v>
      </c>
      <c r="F191" s="231" t="s">
        <v>2818</v>
      </c>
      <c r="G191" s="231" t="s">
        <v>2818</v>
      </c>
      <c r="H191" s="231" t="s">
        <v>2818</v>
      </c>
      <c r="I191" s="231" t="s">
        <v>2818</v>
      </c>
      <c r="J191" s="231" t="s">
        <v>2818</v>
      </c>
      <c r="K191" s="231" t="s">
        <v>2818</v>
      </c>
      <c r="L191" s="231" t="s">
        <v>2818</v>
      </c>
      <c r="M191" s="231" t="s">
        <v>2818</v>
      </c>
      <c r="N191" s="231" t="s">
        <v>2818</v>
      </c>
      <c r="O191" s="231" t="s">
        <v>2818</v>
      </c>
      <c r="P191" s="231" t="s">
        <v>2818</v>
      </c>
      <c r="Q191" s="231" t="s">
        <v>2818</v>
      </c>
      <c r="R191" s="231" t="s">
        <v>2818</v>
      </c>
      <c r="S191" s="231" t="s">
        <v>2818</v>
      </c>
      <c r="T191" s="231" t="s">
        <v>2818</v>
      </c>
      <c r="U191" s="231" t="s">
        <v>2818</v>
      </c>
      <c r="V191" s="231" t="s">
        <v>2818</v>
      </c>
      <c r="AQ191" s="231">
        <v>20</v>
      </c>
      <c r="AR191" s="231" t="s">
        <v>2810</v>
      </c>
    </row>
    <row r="192" spans="1:44" x14ac:dyDescent="0.2">
      <c r="A192" s="231">
        <v>212672</v>
      </c>
      <c r="B192" s="231" t="s">
        <v>427</v>
      </c>
      <c r="C192" s="231" t="s">
        <v>2818</v>
      </c>
      <c r="D192" s="231" t="s">
        <v>2818</v>
      </c>
      <c r="E192" s="231" t="s">
        <v>2818</v>
      </c>
      <c r="F192" s="231" t="s">
        <v>2818</v>
      </c>
      <c r="G192" s="231" t="s">
        <v>2818</v>
      </c>
      <c r="H192" s="231" t="s">
        <v>2818</v>
      </c>
      <c r="I192" s="231" t="s">
        <v>2818</v>
      </c>
      <c r="J192" s="231" t="s">
        <v>2818</v>
      </c>
      <c r="K192" s="231" t="s">
        <v>2818</v>
      </c>
      <c r="L192" s="231" t="s">
        <v>2818</v>
      </c>
      <c r="M192" s="231" t="s">
        <v>2818</v>
      </c>
      <c r="N192" s="231" t="s">
        <v>2818</v>
      </c>
      <c r="O192" s="231" t="s">
        <v>2818</v>
      </c>
      <c r="P192" s="231" t="s">
        <v>2818</v>
      </c>
      <c r="Q192" s="231" t="s">
        <v>2818</v>
      </c>
      <c r="R192" s="231" t="s">
        <v>2818</v>
      </c>
      <c r="S192" s="231" t="s">
        <v>2818</v>
      </c>
      <c r="T192" s="231" t="s">
        <v>2818</v>
      </c>
      <c r="U192" s="231" t="s">
        <v>2818</v>
      </c>
      <c r="V192" s="231" t="s">
        <v>2818</v>
      </c>
      <c r="AQ192" s="231">
        <v>20</v>
      </c>
      <c r="AR192" s="231" t="s">
        <v>2810</v>
      </c>
    </row>
    <row r="193" spans="1:44" x14ac:dyDescent="0.2">
      <c r="A193" s="231">
        <v>212706</v>
      </c>
      <c r="B193" s="231" t="s">
        <v>427</v>
      </c>
      <c r="C193" s="231" t="s">
        <v>2818</v>
      </c>
      <c r="D193" s="231" t="s">
        <v>2818</v>
      </c>
      <c r="E193" s="231" t="s">
        <v>2818</v>
      </c>
      <c r="F193" s="231" t="s">
        <v>2818</v>
      </c>
      <c r="G193" s="231" t="s">
        <v>2818</v>
      </c>
      <c r="H193" s="231" t="s">
        <v>2818</v>
      </c>
      <c r="I193" s="231" t="s">
        <v>2818</v>
      </c>
      <c r="J193" s="231" t="s">
        <v>2818</v>
      </c>
      <c r="K193" s="231" t="s">
        <v>2818</v>
      </c>
      <c r="L193" s="231" t="s">
        <v>2818</v>
      </c>
      <c r="M193" s="231" t="s">
        <v>2818</v>
      </c>
      <c r="N193" s="231" t="s">
        <v>2818</v>
      </c>
      <c r="O193" s="231" t="s">
        <v>2818</v>
      </c>
      <c r="P193" s="231" t="s">
        <v>2818</v>
      </c>
      <c r="Q193" s="231" t="s">
        <v>2818</v>
      </c>
      <c r="R193" s="231" t="s">
        <v>2818</v>
      </c>
      <c r="S193" s="231" t="s">
        <v>2818</v>
      </c>
      <c r="T193" s="231" t="s">
        <v>2818</v>
      </c>
      <c r="U193" s="231" t="s">
        <v>2818</v>
      </c>
      <c r="V193" s="231" t="s">
        <v>2818</v>
      </c>
      <c r="AQ193" s="231">
        <v>20</v>
      </c>
      <c r="AR193" s="231" t="s">
        <v>2810</v>
      </c>
    </row>
    <row r="194" spans="1:44" x14ac:dyDescent="0.2">
      <c r="A194" s="231">
        <v>212711</v>
      </c>
      <c r="B194" s="231" t="s">
        <v>427</v>
      </c>
      <c r="C194" s="231" t="s">
        <v>2818</v>
      </c>
      <c r="D194" s="231" t="s">
        <v>2818</v>
      </c>
      <c r="E194" s="231" t="s">
        <v>2818</v>
      </c>
      <c r="F194" s="231" t="s">
        <v>2818</v>
      </c>
      <c r="G194" s="231" t="s">
        <v>2818</v>
      </c>
      <c r="H194" s="231" t="s">
        <v>2818</v>
      </c>
      <c r="I194" s="231" t="s">
        <v>2818</v>
      </c>
      <c r="J194" s="231" t="s">
        <v>2818</v>
      </c>
      <c r="K194" s="231" t="s">
        <v>2818</v>
      </c>
      <c r="L194" s="231" t="s">
        <v>2818</v>
      </c>
      <c r="M194" s="231" t="s">
        <v>2818</v>
      </c>
      <c r="N194" s="231" t="s">
        <v>2818</v>
      </c>
      <c r="O194" s="231" t="s">
        <v>2818</v>
      </c>
      <c r="P194" s="231" t="s">
        <v>2818</v>
      </c>
      <c r="Q194" s="231" t="s">
        <v>2818</v>
      </c>
      <c r="R194" s="231" t="s">
        <v>2818</v>
      </c>
      <c r="S194" s="231" t="s">
        <v>2818</v>
      </c>
      <c r="T194" s="231" t="s">
        <v>2818</v>
      </c>
      <c r="U194" s="231" t="s">
        <v>2818</v>
      </c>
      <c r="V194" s="231" t="s">
        <v>2818</v>
      </c>
      <c r="AQ194" s="231">
        <v>20</v>
      </c>
      <c r="AR194" s="231" t="s">
        <v>2810</v>
      </c>
    </row>
    <row r="195" spans="1:44" x14ac:dyDescent="0.2">
      <c r="A195" s="231">
        <v>212769</v>
      </c>
      <c r="B195" s="231" t="s">
        <v>427</v>
      </c>
      <c r="C195" s="231" t="s">
        <v>2818</v>
      </c>
      <c r="D195" s="231" t="s">
        <v>2818</v>
      </c>
      <c r="E195" s="231" t="s">
        <v>2818</v>
      </c>
      <c r="F195" s="231" t="s">
        <v>2818</v>
      </c>
      <c r="G195" s="231" t="s">
        <v>2818</v>
      </c>
      <c r="H195" s="231" t="s">
        <v>2818</v>
      </c>
      <c r="I195" s="231" t="s">
        <v>2818</v>
      </c>
      <c r="J195" s="231" t="s">
        <v>2818</v>
      </c>
      <c r="K195" s="231" t="s">
        <v>2818</v>
      </c>
      <c r="L195" s="231" t="s">
        <v>2818</v>
      </c>
      <c r="M195" s="231" t="s">
        <v>2818</v>
      </c>
      <c r="N195" s="231" t="s">
        <v>2818</v>
      </c>
      <c r="O195" s="231" t="s">
        <v>2818</v>
      </c>
      <c r="P195" s="231" t="s">
        <v>2818</v>
      </c>
      <c r="Q195" s="231" t="s">
        <v>2818</v>
      </c>
      <c r="R195" s="231" t="s">
        <v>2818</v>
      </c>
      <c r="S195" s="231" t="s">
        <v>2818</v>
      </c>
      <c r="T195" s="231" t="s">
        <v>2818</v>
      </c>
      <c r="U195" s="231" t="s">
        <v>2818</v>
      </c>
      <c r="V195" s="231" t="s">
        <v>2818</v>
      </c>
      <c r="AQ195" s="231">
        <v>20</v>
      </c>
      <c r="AR195" s="231" t="s">
        <v>2810</v>
      </c>
    </row>
    <row r="196" spans="1:44" x14ac:dyDescent="0.2">
      <c r="A196" s="231">
        <v>212846</v>
      </c>
      <c r="B196" s="231" t="s">
        <v>427</v>
      </c>
      <c r="C196" s="231" t="s">
        <v>2818</v>
      </c>
      <c r="D196" s="231" t="s">
        <v>2818</v>
      </c>
      <c r="E196" s="231" t="s">
        <v>2818</v>
      </c>
      <c r="F196" s="231" t="s">
        <v>2818</v>
      </c>
      <c r="G196" s="231" t="s">
        <v>2818</v>
      </c>
      <c r="H196" s="231" t="s">
        <v>2818</v>
      </c>
      <c r="I196" s="231" t="s">
        <v>2818</v>
      </c>
      <c r="J196" s="231" t="s">
        <v>2818</v>
      </c>
      <c r="K196" s="231" t="s">
        <v>2818</v>
      </c>
      <c r="L196" s="231" t="s">
        <v>2818</v>
      </c>
      <c r="M196" s="231" t="s">
        <v>2818</v>
      </c>
      <c r="N196" s="231" t="s">
        <v>2818</v>
      </c>
      <c r="O196" s="231" t="s">
        <v>2818</v>
      </c>
      <c r="P196" s="231" t="s">
        <v>2818</v>
      </c>
      <c r="Q196" s="231" t="s">
        <v>2818</v>
      </c>
      <c r="R196" s="231" t="s">
        <v>2818</v>
      </c>
      <c r="S196" s="231" t="s">
        <v>2818</v>
      </c>
      <c r="T196" s="231" t="s">
        <v>2818</v>
      </c>
      <c r="U196" s="231" t="s">
        <v>2818</v>
      </c>
      <c r="V196" s="231" t="s">
        <v>2818</v>
      </c>
      <c r="AQ196" s="231">
        <v>20</v>
      </c>
      <c r="AR196" s="231" t="s">
        <v>2810</v>
      </c>
    </row>
    <row r="197" spans="1:44" x14ac:dyDescent="0.2">
      <c r="A197" s="231">
        <v>212861</v>
      </c>
      <c r="B197" s="231" t="s">
        <v>427</v>
      </c>
      <c r="C197" s="231" t="s">
        <v>2818</v>
      </c>
      <c r="D197" s="231" t="s">
        <v>2818</v>
      </c>
      <c r="E197" s="231" t="s">
        <v>2818</v>
      </c>
      <c r="F197" s="231" t="s">
        <v>2818</v>
      </c>
      <c r="G197" s="231" t="s">
        <v>2818</v>
      </c>
      <c r="H197" s="231" t="s">
        <v>2818</v>
      </c>
      <c r="I197" s="231" t="s">
        <v>2818</v>
      </c>
      <c r="J197" s="231" t="s">
        <v>2818</v>
      </c>
      <c r="K197" s="231" t="s">
        <v>2818</v>
      </c>
      <c r="L197" s="231" t="s">
        <v>2818</v>
      </c>
      <c r="M197" s="231" t="s">
        <v>2818</v>
      </c>
      <c r="N197" s="231" t="s">
        <v>2818</v>
      </c>
      <c r="O197" s="231" t="s">
        <v>2818</v>
      </c>
      <c r="P197" s="231" t="s">
        <v>2818</v>
      </c>
      <c r="Q197" s="231" t="s">
        <v>2818</v>
      </c>
      <c r="R197" s="231" t="s">
        <v>2818</v>
      </c>
      <c r="S197" s="231" t="s">
        <v>2818</v>
      </c>
      <c r="T197" s="231" t="s">
        <v>2818</v>
      </c>
      <c r="U197" s="231" t="s">
        <v>2818</v>
      </c>
      <c r="V197" s="231" t="s">
        <v>2818</v>
      </c>
      <c r="AQ197" s="231">
        <v>20</v>
      </c>
      <c r="AR197" s="231" t="s">
        <v>2810</v>
      </c>
    </row>
    <row r="198" spans="1:44" x14ac:dyDescent="0.2">
      <c r="A198" s="231">
        <v>212897</v>
      </c>
      <c r="B198" s="231" t="s">
        <v>427</v>
      </c>
      <c r="C198" s="231" t="s">
        <v>2818</v>
      </c>
      <c r="D198" s="231" t="s">
        <v>2818</v>
      </c>
      <c r="E198" s="231" t="s">
        <v>2818</v>
      </c>
      <c r="F198" s="231" t="s">
        <v>2818</v>
      </c>
      <c r="G198" s="231" t="s">
        <v>2818</v>
      </c>
      <c r="H198" s="231" t="s">
        <v>2818</v>
      </c>
      <c r="I198" s="231" t="s">
        <v>2818</v>
      </c>
      <c r="J198" s="231" t="s">
        <v>2818</v>
      </c>
      <c r="K198" s="231" t="s">
        <v>2818</v>
      </c>
      <c r="L198" s="231" t="s">
        <v>2818</v>
      </c>
      <c r="M198" s="231" t="s">
        <v>2818</v>
      </c>
      <c r="N198" s="231" t="s">
        <v>2818</v>
      </c>
      <c r="O198" s="231" t="s">
        <v>2818</v>
      </c>
      <c r="P198" s="231" t="s">
        <v>2818</v>
      </c>
      <c r="Q198" s="231" t="s">
        <v>2818</v>
      </c>
      <c r="R198" s="231" t="s">
        <v>2818</v>
      </c>
      <c r="S198" s="231" t="s">
        <v>2818</v>
      </c>
      <c r="T198" s="231" t="s">
        <v>2818</v>
      </c>
      <c r="U198" s="231" t="s">
        <v>2818</v>
      </c>
      <c r="V198" s="231" t="s">
        <v>2818</v>
      </c>
      <c r="AQ198" s="231">
        <v>20</v>
      </c>
      <c r="AR198" s="231" t="s">
        <v>2810</v>
      </c>
    </row>
    <row r="199" spans="1:44" x14ac:dyDescent="0.2">
      <c r="A199" s="231">
        <v>212905</v>
      </c>
      <c r="B199" s="231" t="s">
        <v>427</v>
      </c>
      <c r="C199" s="231" t="s">
        <v>2818</v>
      </c>
      <c r="D199" s="231" t="s">
        <v>2818</v>
      </c>
      <c r="E199" s="231" t="s">
        <v>2818</v>
      </c>
      <c r="F199" s="231" t="s">
        <v>2818</v>
      </c>
      <c r="G199" s="231" t="s">
        <v>2818</v>
      </c>
      <c r="H199" s="231" t="s">
        <v>2818</v>
      </c>
      <c r="I199" s="231" t="s">
        <v>2818</v>
      </c>
      <c r="J199" s="231" t="s">
        <v>2818</v>
      </c>
      <c r="K199" s="231" t="s">
        <v>2818</v>
      </c>
      <c r="L199" s="231" t="s">
        <v>2818</v>
      </c>
      <c r="M199" s="231" t="s">
        <v>2818</v>
      </c>
      <c r="N199" s="231" t="s">
        <v>2818</v>
      </c>
      <c r="O199" s="231" t="s">
        <v>2818</v>
      </c>
      <c r="P199" s="231" t="s">
        <v>2818</v>
      </c>
      <c r="Q199" s="231" t="s">
        <v>2818</v>
      </c>
      <c r="R199" s="231" t="s">
        <v>2818</v>
      </c>
      <c r="S199" s="231" t="s">
        <v>2818</v>
      </c>
      <c r="T199" s="231" t="s">
        <v>2818</v>
      </c>
      <c r="U199" s="231" t="s">
        <v>2818</v>
      </c>
      <c r="V199" s="231" t="s">
        <v>2818</v>
      </c>
      <c r="AQ199" s="231">
        <v>20</v>
      </c>
      <c r="AR199" s="231" t="s">
        <v>2810</v>
      </c>
    </row>
    <row r="200" spans="1:44" x14ac:dyDescent="0.2">
      <c r="A200" s="231">
        <v>212936</v>
      </c>
      <c r="B200" s="231" t="s">
        <v>427</v>
      </c>
      <c r="C200" s="231" t="s">
        <v>2818</v>
      </c>
      <c r="D200" s="231" t="s">
        <v>2818</v>
      </c>
      <c r="E200" s="231" t="s">
        <v>2818</v>
      </c>
      <c r="F200" s="231" t="s">
        <v>2818</v>
      </c>
      <c r="G200" s="231" t="s">
        <v>2818</v>
      </c>
      <c r="H200" s="231" t="s">
        <v>2818</v>
      </c>
      <c r="I200" s="231" t="s">
        <v>2818</v>
      </c>
      <c r="J200" s="231" t="s">
        <v>2818</v>
      </c>
      <c r="K200" s="231" t="s">
        <v>2818</v>
      </c>
      <c r="L200" s="231" t="s">
        <v>2818</v>
      </c>
      <c r="M200" s="231" t="s">
        <v>2818</v>
      </c>
      <c r="N200" s="231" t="s">
        <v>2818</v>
      </c>
      <c r="O200" s="231" t="s">
        <v>2818</v>
      </c>
      <c r="P200" s="231" t="s">
        <v>2818</v>
      </c>
      <c r="Q200" s="231" t="s">
        <v>2818</v>
      </c>
      <c r="R200" s="231" t="s">
        <v>2818</v>
      </c>
      <c r="S200" s="231" t="s">
        <v>2818</v>
      </c>
      <c r="T200" s="231" t="s">
        <v>2818</v>
      </c>
      <c r="U200" s="231" t="s">
        <v>2818</v>
      </c>
      <c r="V200" s="231" t="s">
        <v>2818</v>
      </c>
      <c r="AQ200" s="231">
        <v>20</v>
      </c>
      <c r="AR200" s="231" t="s">
        <v>2810</v>
      </c>
    </row>
    <row r="201" spans="1:44" x14ac:dyDescent="0.2">
      <c r="A201" s="231">
        <v>212956</v>
      </c>
      <c r="B201" s="231" t="s">
        <v>427</v>
      </c>
      <c r="C201" s="231" t="s">
        <v>2818</v>
      </c>
      <c r="D201" s="231" t="s">
        <v>2818</v>
      </c>
      <c r="E201" s="231" t="s">
        <v>2818</v>
      </c>
      <c r="F201" s="231" t="s">
        <v>2818</v>
      </c>
      <c r="G201" s="231" t="s">
        <v>2818</v>
      </c>
      <c r="H201" s="231" t="s">
        <v>2818</v>
      </c>
      <c r="I201" s="231" t="s">
        <v>2818</v>
      </c>
      <c r="J201" s="231" t="s">
        <v>2818</v>
      </c>
      <c r="K201" s="231" t="s">
        <v>2818</v>
      </c>
      <c r="L201" s="231" t="s">
        <v>2818</v>
      </c>
      <c r="M201" s="231" t="s">
        <v>2818</v>
      </c>
      <c r="N201" s="231" t="s">
        <v>2818</v>
      </c>
      <c r="O201" s="231" t="s">
        <v>2818</v>
      </c>
      <c r="P201" s="231" t="s">
        <v>2818</v>
      </c>
      <c r="Q201" s="231" t="s">
        <v>2818</v>
      </c>
      <c r="R201" s="231" t="s">
        <v>2818</v>
      </c>
      <c r="S201" s="231" t="s">
        <v>2818</v>
      </c>
      <c r="T201" s="231" t="s">
        <v>2818</v>
      </c>
      <c r="U201" s="231" t="s">
        <v>2818</v>
      </c>
      <c r="V201" s="231" t="s">
        <v>2818</v>
      </c>
      <c r="AQ201" s="231">
        <v>20</v>
      </c>
      <c r="AR201" s="231" t="s">
        <v>2810</v>
      </c>
    </row>
    <row r="202" spans="1:44" x14ac:dyDescent="0.2">
      <c r="A202" s="231">
        <v>212959</v>
      </c>
      <c r="B202" s="231" t="s">
        <v>427</v>
      </c>
      <c r="C202" s="231" t="s">
        <v>2818</v>
      </c>
      <c r="D202" s="231" t="s">
        <v>2818</v>
      </c>
      <c r="E202" s="231" t="s">
        <v>2818</v>
      </c>
      <c r="F202" s="231" t="s">
        <v>2818</v>
      </c>
      <c r="G202" s="231" t="s">
        <v>2818</v>
      </c>
      <c r="H202" s="231" t="s">
        <v>2818</v>
      </c>
      <c r="I202" s="231" t="s">
        <v>2818</v>
      </c>
      <c r="J202" s="231" t="s">
        <v>2818</v>
      </c>
      <c r="K202" s="231" t="s">
        <v>2818</v>
      </c>
      <c r="L202" s="231" t="s">
        <v>2818</v>
      </c>
      <c r="M202" s="231" t="s">
        <v>2818</v>
      </c>
      <c r="N202" s="231" t="s">
        <v>2818</v>
      </c>
      <c r="O202" s="231" t="s">
        <v>2818</v>
      </c>
      <c r="P202" s="231" t="s">
        <v>2818</v>
      </c>
      <c r="Q202" s="231" t="s">
        <v>2818</v>
      </c>
      <c r="R202" s="231" t="s">
        <v>2818</v>
      </c>
      <c r="S202" s="231" t="s">
        <v>2818</v>
      </c>
      <c r="T202" s="231" t="s">
        <v>2818</v>
      </c>
      <c r="U202" s="231" t="s">
        <v>2818</v>
      </c>
      <c r="V202" s="231" t="s">
        <v>2818</v>
      </c>
      <c r="AQ202" s="231">
        <v>20</v>
      </c>
      <c r="AR202" s="231" t="s">
        <v>2810</v>
      </c>
    </row>
    <row r="203" spans="1:44" x14ac:dyDescent="0.2">
      <c r="A203" s="231">
        <v>212965</v>
      </c>
      <c r="B203" s="231" t="s">
        <v>427</v>
      </c>
      <c r="C203" s="231" t="s">
        <v>2818</v>
      </c>
      <c r="D203" s="231" t="s">
        <v>2818</v>
      </c>
      <c r="E203" s="231" t="s">
        <v>2818</v>
      </c>
      <c r="F203" s="231" t="s">
        <v>2818</v>
      </c>
      <c r="G203" s="231" t="s">
        <v>2818</v>
      </c>
      <c r="H203" s="231" t="s">
        <v>2818</v>
      </c>
      <c r="I203" s="231" t="s">
        <v>2818</v>
      </c>
      <c r="J203" s="231" t="s">
        <v>2818</v>
      </c>
      <c r="K203" s="231" t="s">
        <v>2818</v>
      </c>
      <c r="L203" s="231" t="s">
        <v>2818</v>
      </c>
      <c r="M203" s="231" t="s">
        <v>2818</v>
      </c>
      <c r="N203" s="231" t="s">
        <v>2818</v>
      </c>
      <c r="O203" s="231" t="s">
        <v>2818</v>
      </c>
      <c r="P203" s="231" t="s">
        <v>2818</v>
      </c>
      <c r="Q203" s="231" t="s">
        <v>2818</v>
      </c>
      <c r="R203" s="231" t="s">
        <v>2818</v>
      </c>
      <c r="S203" s="231" t="s">
        <v>2818</v>
      </c>
      <c r="T203" s="231" t="s">
        <v>2818</v>
      </c>
      <c r="U203" s="231" t="s">
        <v>2818</v>
      </c>
      <c r="V203" s="231" t="s">
        <v>2818</v>
      </c>
      <c r="AQ203" s="231">
        <v>20</v>
      </c>
      <c r="AR203" s="231" t="s">
        <v>2810</v>
      </c>
    </row>
    <row r="204" spans="1:44" x14ac:dyDescent="0.2">
      <c r="A204" s="231">
        <v>212970</v>
      </c>
      <c r="B204" s="231" t="s">
        <v>427</v>
      </c>
      <c r="C204" s="231" t="s">
        <v>2818</v>
      </c>
      <c r="D204" s="231" t="s">
        <v>2818</v>
      </c>
      <c r="E204" s="231" t="s">
        <v>2818</v>
      </c>
      <c r="F204" s="231" t="s">
        <v>2818</v>
      </c>
      <c r="G204" s="231" t="s">
        <v>2818</v>
      </c>
      <c r="H204" s="231" t="s">
        <v>2818</v>
      </c>
      <c r="I204" s="231" t="s">
        <v>2818</v>
      </c>
      <c r="J204" s="231" t="s">
        <v>2818</v>
      </c>
      <c r="K204" s="231" t="s">
        <v>2818</v>
      </c>
      <c r="L204" s="231" t="s">
        <v>2818</v>
      </c>
      <c r="M204" s="231" t="s">
        <v>2818</v>
      </c>
      <c r="N204" s="231" t="s">
        <v>2818</v>
      </c>
      <c r="O204" s="231" t="s">
        <v>2818</v>
      </c>
      <c r="P204" s="231" t="s">
        <v>2818</v>
      </c>
      <c r="Q204" s="231" t="s">
        <v>2818</v>
      </c>
      <c r="R204" s="231" t="s">
        <v>2818</v>
      </c>
      <c r="S204" s="231" t="s">
        <v>2818</v>
      </c>
      <c r="T204" s="231" t="s">
        <v>2818</v>
      </c>
      <c r="U204" s="231" t="s">
        <v>2818</v>
      </c>
      <c r="V204" s="231" t="s">
        <v>2818</v>
      </c>
      <c r="AQ204" s="231">
        <v>20</v>
      </c>
      <c r="AR204" s="231" t="s">
        <v>2810</v>
      </c>
    </row>
    <row r="205" spans="1:44" x14ac:dyDescent="0.2">
      <c r="A205" s="231">
        <v>212986</v>
      </c>
      <c r="B205" s="231" t="s">
        <v>427</v>
      </c>
      <c r="C205" s="231" t="s">
        <v>2818</v>
      </c>
      <c r="D205" s="231" t="s">
        <v>2818</v>
      </c>
      <c r="E205" s="231" t="s">
        <v>2818</v>
      </c>
      <c r="F205" s="231" t="s">
        <v>2818</v>
      </c>
      <c r="G205" s="231" t="s">
        <v>2818</v>
      </c>
      <c r="H205" s="231" t="s">
        <v>2818</v>
      </c>
      <c r="I205" s="231" t="s">
        <v>2818</v>
      </c>
      <c r="J205" s="231" t="s">
        <v>2818</v>
      </c>
      <c r="K205" s="231" t="s">
        <v>2818</v>
      </c>
      <c r="L205" s="231" t="s">
        <v>2818</v>
      </c>
      <c r="M205" s="231" t="s">
        <v>2818</v>
      </c>
      <c r="N205" s="231" t="s">
        <v>2818</v>
      </c>
      <c r="O205" s="231" t="s">
        <v>2818</v>
      </c>
      <c r="P205" s="231" t="s">
        <v>2818</v>
      </c>
      <c r="Q205" s="231" t="s">
        <v>2818</v>
      </c>
      <c r="R205" s="231" t="s">
        <v>2818</v>
      </c>
      <c r="S205" s="231" t="s">
        <v>2818</v>
      </c>
      <c r="T205" s="231" t="s">
        <v>2818</v>
      </c>
      <c r="U205" s="231" t="s">
        <v>2818</v>
      </c>
      <c r="V205" s="231" t="s">
        <v>2818</v>
      </c>
      <c r="AQ205" s="231">
        <v>20</v>
      </c>
      <c r="AR205" s="231" t="s">
        <v>2810</v>
      </c>
    </row>
    <row r="206" spans="1:44" x14ac:dyDescent="0.2">
      <c r="A206" s="231">
        <v>212992</v>
      </c>
      <c r="B206" s="231" t="s">
        <v>427</v>
      </c>
      <c r="C206" s="231" t="s">
        <v>2818</v>
      </c>
      <c r="D206" s="231" t="s">
        <v>2818</v>
      </c>
      <c r="E206" s="231" t="s">
        <v>2818</v>
      </c>
      <c r="F206" s="231" t="s">
        <v>2818</v>
      </c>
      <c r="G206" s="231" t="s">
        <v>2818</v>
      </c>
      <c r="H206" s="231" t="s">
        <v>2818</v>
      </c>
      <c r="I206" s="231" t="s">
        <v>2818</v>
      </c>
      <c r="J206" s="231" t="s">
        <v>2818</v>
      </c>
      <c r="K206" s="231" t="s">
        <v>2818</v>
      </c>
      <c r="L206" s="231" t="s">
        <v>2818</v>
      </c>
      <c r="M206" s="231" t="s">
        <v>2818</v>
      </c>
      <c r="N206" s="231" t="s">
        <v>2818</v>
      </c>
      <c r="O206" s="231" t="s">
        <v>2818</v>
      </c>
      <c r="P206" s="231" t="s">
        <v>2818</v>
      </c>
      <c r="Q206" s="231" t="s">
        <v>2818</v>
      </c>
      <c r="R206" s="231" t="s">
        <v>2818</v>
      </c>
      <c r="S206" s="231" t="s">
        <v>2818</v>
      </c>
      <c r="T206" s="231" t="s">
        <v>2818</v>
      </c>
      <c r="U206" s="231" t="s">
        <v>2818</v>
      </c>
      <c r="V206" s="231" t="s">
        <v>2818</v>
      </c>
      <c r="AQ206" s="231">
        <v>20</v>
      </c>
      <c r="AR206" s="231" t="s">
        <v>2810</v>
      </c>
    </row>
    <row r="207" spans="1:44" x14ac:dyDescent="0.2">
      <c r="A207" s="231">
        <v>213011</v>
      </c>
      <c r="B207" s="231" t="s">
        <v>427</v>
      </c>
      <c r="C207" s="231" t="s">
        <v>2818</v>
      </c>
      <c r="D207" s="231" t="s">
        <v>2818</v>
      </c>
      <c r="E207" s="231" t="s">
        <v>2818</v>
      </c>
      <c r="F207" s="231" t="s">
        <v>2818</v>
      </c>
      <c r="G207" s="231" t="s">
        <v>2818</v>
      </c>
      <c r="H207" s="231" t="s">
        <v>2818</v>
      </c>
      <c r="I207" s="231" t="s">
        <v>2818</v>
      </c>
      <c r="J207" s="231" t="s">
        <v>2818</v>
      </c>
      <c r="K207" s="231" t="s">
        <v>2818</v>
      </c>
      <c r="L207" s="231" t="s">
        <v>2818</v>
      </c>
      <c r="M207" s="231" t="s">
        <v>2818</v>
      </c>
      <c r="N207" s="231" t="s">
        <v>2818</v>
      </c>
      <c r="O207" s="231" t="s">
        <v>2818</v>
      </c>
      <c r="P207" s="231" t="s">
        <v>2818</v>
      </c>
      <c r="Q207" s="231" t="s">
        <v>2818</v>
      </c>
      <c r="R207" s="231" t="s">
        <v>2818</v>
      </c>
      <c r="S207" s="231" t="s">
        <v>2818</v>
      </c>
      <c r="T207" s="231" t="s">
        <v>2818</v>
      </c>
      <c r="U207" s="231" t="s">
        <v>2818</v>
      </c>
      <c r="V207" s="231" t="s">
        <v>2818</v>
      </c>
      <c r="AQ207" s="231">
        <v>20</v>
      </c>
      <c r="AR207" s="231" t="s">
        <v>2810</v>
      </c>
    </row>
    <row r="208" spans="1:44" x14ac:dyDescent="0.2">
      <c r="A208" s="231">
        <v>213030</v>
      </c>
      <c r="B208" s="231" t="s">
        <v>427</v>
      </c>
      <c r="C208" s="231" t="s">
        <v>2818</v>
      </c>
      <c r="D208" s="231" t="s">
        <v>2818</v>
      </c>
      <c r="E208" s="231" t="s">
        <v>2818</v>
      </c>
      <c r="F208" s="231" t="s">
        <v>2818</v>
      </c>
      <c r="G208" s="231" t="s">
        <v>2818</v>
      </c>
      <c r="H208" s="231" t="s">
        <v>2818</v>
      </c>
      <c r="I208" s="231" t="s">
        <v>2818</v>
      </c>
      <c r="J208" s="231" t="s">
        <v>2818</v>
      </c>
      <c r="K208" s="231" t="s">
        <v>2818</v>
      </c>
      <c r="L208" s="231" t="s">
        <v>2818</v>
      </c>
      <c r="M208" s="231" t="s">
        <v>2818</v>
      </c>
      <c r="N208" s="231" t="s">
        <v>2818</v>
      </c>
      <c r="O208" s="231" t="s">
        <v>2818</v>
      </c>
      <c r="P208" s="231" t="s">
        <v>2818</v>
      </c>
      <c r="Q208" s="231" t="s">
        <v>2818</v>
      </c>
      <c r="R208" s="231" t="s">
        <v>2818</v>
      </c>
      <c r="S208" s="231" t="s">
        <v>2818</v>
      </c>
      <c r="T208" s="231" t="s">
        <v>2818</v>
      </c>
      <c r="U208" s="231" t="s">
        <v>2818</v>
      </c>
      <c r="V208" s="231" t="s">
        <v>2818</v>
      </c>
      <c r="AQ208" s="231">
        <v>20</v>
      </c>
      <c r="AR208" s="231" t="s">
        <v>2810</v>
      </c>
    </row>
    <row r="209" spans="1:44" x14ac:dyDescent="0.2">
      <c r="A209" s="231">
        <v>213033</v>
      </c>
      <c r="B209" s="231" t="s">
        <v>427</v>
      </c>
      <c r="C209" s="231" t="s">
        <v>2818</v>
      </c>
      <c r="D209" s="231" t="s">
        <v>2818</v>
      </c>
      <c r="E209" s="231" t="s">
        <v>2818</v>
      </c>
      <c r="F209" s="231" t="s">
        <v>2818</v>
      </c>
      <c r="G209" s="231" t="s">
        <v>2818</v>
      </c>
      <c r="H209" s="231" t="s">
        <v>2818</v>
      </c>
      <c r="I209" s="231" t="s">
        <v>2818</v>
      </c>
      <c r="J209" s="231" t="s">
        <v>2818</v>
      </c>
      <c r="K209" s="231" t="s">
        <v>2818</v>
      </c>
      <c r="L209" s="231" t="s">
        <v>2818</v>
      </c>
      <c r="M209" s="231" t="s">
        <v>2818</v>
      </c>
      <c r="N209" s="231" t="s">
        <v>2818</v>
      </c>
      <c r="O209" s="231" t="s">
        <v>2818</v>
      </c>
      <c r="P209" s="231" t="s">
        <v>2818</v>
      </c>
      <c r="Q209" s="231" t="s">
        <v>2818</v>
      </c>
      <c r="R209" s="231" t="s">
        <v>2818</v>
      </c>
      <c r="S209" s="231" t="s">
        <v>2818</v>
      </c>
      <c r="T209" s="231" t="s">
        <v>2818</v>
      </c>
      <c r="U209" s="231" t="s">
        <v>2818</v>
      </c>
      <c r="V209" s="231" t="s">
        <v>2818</v>
      </c>
      <c r="AQ209" s="231">
        <v>20</v>
      </c>
      <c r="AR209" s="231" t="s">
        <v>2810</v>
      </c>
    </row>
    <row r="210" spans="1:44" x14ac:dyDescent="0.2">
      <c r="A210" s="231">
        <v>213059</v>
      </c>
      <c r="B210" s="231" t="s">
        <v>427</v>
      </c>
      <c r="C210" s="231" t="s">
        <v>2818</v>
      </c>
      <c r="D210" s="231" t="s">
        <v>2818</v>
      </c>
      <c r="E210" s="231" t="s">
        <v>2818</v>
      </c>
      <c r="F210" s="231" t="s">
        <v>2818</v>
      </c>
      <c r="G210" s="231" t="s">
        <v>2818</v>
      </c>
      <c r="H210" s="231" t="s">
        <v>2818</v>
      </c>
      <c r="I210" s="231" t="s">
        <v>2818</v>
      </c>
      <c r="J210" s="231" t="s">
        <v>2818</v>
      </c>
      <c r="K210" s="231" t="s">
        <v>2818</v>
      </c>
      <c r="L210" s="231" t="s">
        <v>2818</v>
      </c>
      <c r="M210" s="231" t="s">
        <v>2818</v>
      </c>
      <c r="N210" s="231" t="s">
        <v>2818</v>
      </c>
      <c r="O210" s="231" t="s">
        <v>2818</v>
      </c>
      <c r="P210" s="231" t="s">
        <v>2818</v>
      </c>
      <c r="Q210" s="231" t="s">
        <v>2818</v>
      </c>
      <c r="R210" s="231" t="s">
        <v>2818</v>
      </c>
      <c r="S210" s="231" t="s">
        <v>2818</v>
      </c>
      <c r="T210" s="231" t="s">
        <v>2818</v>
      </c>
      <c r="U210" s="231" t="s">
        <v>2818</v>
      </c>
      <c r="V210" s="231" t="s">
        <v>2818</v>
      </c>
      <c r="AQ210" s="231">
        <v>20</v>
      </c>
      <c r="AR210" s="231" t="s">
        <v>2810</v>
      </c>
    </row>
    <row r="211" spans="1:44" x14ac:dyDescent="0.2">
      <c r="A211" s="231">
        <v>213072</v>
      </c>
      <c r="B211" s="231" t="s">
        <v>427</v>
      </c>
      <c r="C211" s="231" t="s">
        <v>2818</v>
      </c>
      <c r="D211" s="231" t="s">
        <v>2818</v>
      </c>
      <c r="E211" s="231" t="s">
        <v>2818</v>
      </c>
      <c r="F211" s="231" t="s">
        <v>2818</v>
      </c>
      <c r="G211" s="231" t="s">
        <v>2818</v>
      </c>
      <c r="H211" s="231" t="s">
        <v>2818</v>
      </c>
      <c r="I211" s="231" t="s">
        <v>2818</v>
      </c>
      <c r="J211" s="231" t="s">
        <v>2818</v>
      </c>
      <c r="K211" s="231" t="s">
        <v>2818</v>
      </c>
      <c r="L211" s="231" t="s">
        <v>2818</v>
      </c>
      <c r="M211" s="231" t="s">
        <v>2818</v>
      </c>
      <c r="N211" s="231" t="s">
        <v>2818</v>
      </c>
      <c r="O211" s="231" t="s">
        <v>2818</v>
      </c>
      <c r="P211" s="231" t="s">
        <v>2818</v>
      </c>
      <c r="Q211" s="231" t="s">
        <v>2818</v>
      </c>
      <c r="R211" s="231" t="s">
        <v>2818</v>
      </c>
      <c r="S211" s="231" t="s">
        <v>2818</v>
      </c>
      <c r="T211" s="231" t="s">
        <v>2818</v>
      </c>
      <c r="U211" s="231" t="s">
        <v>2818</v>
      </c>
      <c r="V211" s="231" t="s">
        <v>2818</v>
      </c>
      <c r="AQ211" s="231">
        <v>20</v>
      </c>
      <c r="AR211" s="231" t="s">
        <v>2810</v>
      </c>
    </row>
    <row r="212" spans="1:44" x14ac:dyDescent="0.2">
      <c r="A212" s="231">
        <v>213108</v>
      </c>
      <c r="B212" s="231" t="s">
        <v>427</v>
      </c>
      <c r="C212" s="231" t="s">
        <v>2818</v>
      </c>
      <c r="D212" s="231" t="s">
        <v>2818</v>
      </c>
      <c r="E212" s="231" t="s">
        <v>2818</v>
      </c>
      <c r="F212" s="231" t="s">
        <v>2818</v>
      </c>
      <c r="G212" s="231" t="s">
        <v>2818</v>
      </c>
      <c r="H212" s="231" t="s">
        <v>2818</v>
      </c>
      <c r="I212" s="231" t="s">
        <v>2818</v>
      </c>
      <c r="J212" s="231" t="s">
        <v>2818</v>
      </c>
      <c r="K212" s="231" t="s">
        <v>2818</v>
      </c>
      <c r="L212" s="231" t="s">
        <v>2818</v>
      </c>
      <c r="M212" s="231" t="s">
        <v>2818</v>
      </c>
      <c r="N212" s="231" t="s">
        <v>2818</v>
      </c>
      <c r="O212" s="231" t="s">
        <v>2818</v>
      </c>
      <c r="P212" s="231" t="s">
        <v>2818</v>
      </c>
      <c r="Q212" s="231" t="s">
        <v>2818</v>
      </c>
      <c r="R212" s="231" t="s">
        <v>2818</v>
      </c>
      <c r="S212" s="231" t="s">
        <v>2818</v>
      </c>
      <c r="T212" s="231" t="s">
        <v>2818</v>
      </c>
      <c r="U212" s="231" t="s">
        <v>2818</v>
      </c>
      <c r="V212" s="231" t="s">
        <v>2818</v>
      </c>
      <c r="AQ212" s="231">
        <v>20</v>
      </c>
      <c r="AR212" s="231" t="s">
        <v>2810</v>
      </c>
    </row>
    <row r="213" spans="1:44" x14ac:dyDescent="0.2">
      <c r="A213" s="231">
        <v>213109</v>
      </c>
      <c r="B213" s="231" t="s">
        <v>427</v>
      </c>
      <c r="C213" s="231" t="s">
        <v>2818</v>
      </c>
      <c r="D213" s="231" t="s">
        <v>2818</v>
      </c>
      <c r="E213" s="231" t="s">
        <v>2818</v>
      </c>
      <c r="F213" s="231" t="s">
        <v>2818</v>
      </c>
      <c r="G213" s="231" t="s">
        <v>2818</v>
      </c>
      <c r="H213" s="231" t="s">
        <v>2818</v>
      </c>
      <c r="I213" s="231" t="s">
        <v>2818</v>
      </c>
      <c r="J213" s="231" t="s">
        <v>2818</v>
      </c>
      <c r="K213" s="231" t="s">
        <v>2818</v>
      </c>
      <c r="L213" s="231" t="s">
        <v>2818</v>
      </c>
      <c r="M213" s="231" t="s">
        <v>2818</v>
      </c>
      <c r="N213" s="231" t="s">
        <v>2818</v>
      </c>
      <c r="O213" s="231" t="s">
        <v>2818</v>
      </c>
      <c r="P213" s="231" t="s">
        <v>2818</v>
      </c>
      <c r="Q213" s="231" t="s">
        <v>2818</v>
      </c>
      <c r="R213" s="231" t="s">
        <v>2818</v>
      </c>
      <c r="S213" s="231" t="s">
        <v>2818</v>
      </c>
      <c r="T213" s="231" t="s">
        <v>2818</v>
      </c>
      <c r="U213" s="231" t="s">
        <v>2818</v>
      </c>
      <c r="V213" s="231" t="s">
        <v>2818</v>
      </c>
      <c r="AQ213" s="231">
        <v>20</v>
      </c>
      <c r="AR213" s="231" t="s">
        <v>2810</v>
      </c>
    </row>
    <row r="214" spans="1:44" x14ac:dyDescent="0.2">
      <c r="A214" s="231">
        <v>213137</v>
      </c>
      <c r="B214" s="231" t="s">
        <v>427</v>
      </c>
      <c r="C214" s="231" t="s">
        <v>2818</v>
      </c>
      <c r="D214" s="231" t="s">
        <v>2818</v>
      </c>
      <c r="E214" s="231" t="s">
        <v>2818</v>
      </c>
      <c r="F214" s="231" t="s">
        <v>2818</v>
      </c>
      <c r="G214" s="231" t="s">
        <v>2818</v>
      </c>
      <c r="H214" s="231" t="s">
        <v>2818</v>
      </c>
      <c r="I214" s="231" t="s">
        <v>2818</v>
      </c>
      <c r="J214" s="231" t="s">
        <v>2818</v>
      </c>
      <c r="K214" s="231" t="s">
        <v>2818</v>
      </c>
      <c r="L214" s="231" t="s">
        <v>2818</v>
      </c>
      <c r="M214" s="231" t="s">
        <v>2818</v>
      </c>
      <c r="N214" s="231" t="s">
        <v>2818</v>
      </c>
      <c r="O214" s="231" t="s">
        <v>2818</v>
      </c>
      <c r="P214" s="231" t="s">
        <v>2818</v>
      </c>
      <c r="Q214" s="231" t="s">
        <v>2818</v>
      </c>
      <c r="R214" s="231" t="s">
        <v>2818</v>
      </c>
      <c r="S214" s="231" t="s">
        <v>2818</v>
      </c>
      <c r="T214" s="231" t="s">
        <v>2818</v>
      </c>
      <c r="U214" s="231" t="s">
        <v>2818</v>
      </c>
      <c r="V214" s="231" t="s">
        <v>2818</v>
      </c>
      <c r="AQ214" s="231">
        <v>20</v>
      </c>
      <c r="AR214" s="231" t="s">
        <v>2810</v>
      </c>
    </row>
    <row r="215" spans="1:44" x14ac:dyDescent="0.2">
      <c r="A215" s="231">
        <v>213152</v>
      </c>
      <c r="B215" s="231" t="s">
        <v>427</v>
      </c>
      <c r="C215" s="231" t="s">
        <v>2818</v>
      </c>
      <c r="D215" s="231" t="s">
        <v>2818</v>
      </c>
      <c r="E215" s="231" t="s">
        <v>2818</v>
      </c>
      <c r="F215" s="231" t="s">
        <v>2818</v>
      </c>
      <c r="G215" s="231" t="s">
        <v>2818</v>
      </c>
      <c r="H215" s="231" t="s">
        <v>2818</v>
      </c>
      <c r="I215" s="231" t="s">
        <v>2818</v>
      </c>
      <c r="J215" s="231" t="s">
        <v>2818</v>
      </c>
      <c r="K215" s="231" t="s">
        <v>2818</v>
      </c>
      <c r="L215" s="231" t="s">
        <v>2818</v>
      </c>
      <c r="M215" s="231" t="s">
        <v>2818</v>
      </c>
      <c r="N215" s="231" t="s">
        <v>2818</v>
      </c>
      <c r="O215" s="231" t="s">
        <v>2818</v>
      </c>
      <c r="P215" s="231" t="s">
        <v>2818</v>
      </c>
      <c r="Q215" s="231" t="s">
        <v>2818</v>
      </c>
      <c r="R215" s="231" t="s">
        <v>2818</v>
      </c>
      <c r="S215" s="231" t="s">
        <v>2818</v>
      </c>
      <c r="T215" s="231" t="s">
        <v>2818</v>
      </c>
      <c r="U215" s="231" t="s">
        <v>2818</v>
      </c>
      <c r="V215" s="231" t="s">
        <v>2818</v>
      </c>
      <c r="AQ215" s="231">
        <v>20</v>
      </c>
      <c r="AR215" s="231" t="s">
        <v>2810</v>
      </c>
    </row>
    <row r="216" spans="1:44" x14ac:dyDescent="0.2">
      <c r="A216" s="231">
        <v>213225</v>
      </c>
      <c r="B216" s="231" t="s">
        <v>427</v>
      </c>
      <c r="C216" s="231" t="s">
        <v>2818</v>
      </c>
      <c r="D216" s="231" t="s">
        <v>2818</v>
      </c>
      <c r="E216" s="231" t="s">
        <v>2818</v>
      </c>
      <c r="F216" s="231" t="s">
        <v>2818</v>
      </c>
      <c r="G216" s="231" t="s">
        <v>2818</v>
      </c>
      <c r="H216" s="231" t="s">
        <v>2818</v>
      </c>
      <c r="I216" s="231" t="s">
        <v>2818</v>
      </c>
      <c r="J216" s="231" t="s">
        <v>2818</v>
      </c>
      <c r="K216" s="231" t="s">
        <v>2818</v>
      </c>
      <c r="L216" s="231" t="s">
        <v>2818</v>
      </c>
      <c r="M216" s="231" t="s">
        <v>2818</v>
      </c>
      <c r="N216" s="231" t="s">
        <v>2818</v>
      </c>
      <c r="O216" s="231" t="s">
        <v>2818</v>
      </c>
      <c r="P216" s="231" t="s">
        <v>2818</v>
      </c>
      <c r="Q216" s="231" t="s">
        <v>2818</v>
      </c>
      <c r="R216" s="231" t="s">
        <v>2818</v>
      </c>
      <c r="S216" s="231" t="s">
        <v>2818</v>
      </c>
      <c r="T216" s="231" t="s">
        <v>2818</v>
      </c>
      <c r="U216" s="231" t="s">
        <v>2818</v>
      </c>
      <c r="V216" s="231" t="s">
        <v>2818</v>
      </c>
      <c r="AQ216" s="231">
        <v>20</v>
      </c>
      <c r="AR216" s="231" t="s">
        <v>2810</v>
      </c>
    </row>
    <row r="217" spans="1:44" x14ac:dyDescent="0.2">
      <c r="A217" s="231">
        <v>213228</v>
      </c>
      <c r="B217" s="231" t="s">
        <v>427</v>
      </c>
      <c r="C217" s="231" t="s">
        <v>2818</v>
      </c>
      <c r="D217" s="231" t="s">
        <v>2818</v>
      </c>
      <c r="E217" s="231" t="s">
        <v>2818</v>
      </c>
      <c r="F217" s="231" t="s">
        <v>2818</v>
      </c>
      <c r="G217" s="231" t="s">
        <v>2818</v>
      </c>
      <c r="H217" s="231" t="s">
        <v>2818</v>
      </c>
      <c r="I217" s="231" t="s">
        <v>2818</v>
      </c>
      <c r="J217" s="231" t="s">
        <v>2818</v>
      </c>
      <c r="K217" s="231" t="s">
        <v>2818</v>
      </c>
      <c r="L217" s="231" t="s">
        <v>2818</v>
      </c>
      <c r="M217" s="231" t="s">
        <v>2818</v>
      </c>
      <c r="N217" s="231" t="s">
        <v>2818</v>
      </c>
      <c r="O217" s="231" t="s">
        <v>2818</v>
      </c>
      <c r="P217" s="231" t="s">
        <v>2818</v>
      </c>
      <c r="Q217" s="231" t="s">
        <v>2818</v>
      </c>
      <c r="R217" s="231" t="s">
        <v>2818</v>
      </c>
      <c r="S217" s="231" t="s">
        <v>2818</v>
      </c>
      <c r="T217" s="231" t="s">
        <v>2818</v>
      </c>
      <c r="U217" s="231" t="s">
        <v>2818</v>
      </c>
      <c r="V217" s="231" t="s">
        <v>2818</v>
      </c>
      <c r="AQ217" s="231">
        <v>20</v>
      </c>
      <c r="AR217" s="231" t="s">
        <v>2810</v>
      </c>
    </row>
    <row r="218" spans="1:44" x14ac:dyDescent="0.2">
      <c r="A218" s="231">
        <v>213345</v>
      </c>
      <c r="B218" s="231" t="s">
        <v>427</v>
      </c>
      <c r="C218" s="231" t="s">
        <v>2818</v>
      </c>
      <c r="D218" s="231" t="s">
        <v>2818</v>
      </c>
      <c r="E218" s="231" t="s">
        <v>2818</v>
      </c>
      <c r="F218" s="231" t="s">
        <v>2818</v>
      </c>
      <c r="G218" s="231" t="s">
        <v>2818</v>
      </c>
      <c r="H218" s="231" t="s">
        <v>2818</v>
      </c>
      <c r="I218" s="231" t="s">
        <v>2818</v>
      </c>
      <c r="J218" s="231" t="s">
        <v>2818</v>
      </c>
      <c r="K218" s="231" t="s">
        <v>2818</v>
      </c>
      <c r="L218" s="231" t="s">
        <v>2818</v>
      </c>
      <c r="M218" s="231" t="s">
        <v>2818</v>
      </c>
      <c r="N218" s="231" t="s">
        <v>2818</v>
      </c>
      <c r="O218" s="231" t="s">
        <v>2818</v>
      </c>
      <c r="P218" s="231" t="s">
        <v>2818</v>
      </c>
      <c r="Q218" s="231" t="s">
        <v>2818</v>
      </c>
      <c r="R218" s="231" t="s">
        <v>2818</v>
      </c>
      <c r="S218" s="231" t="s">
        <v>2818</v>
      </c>
      <c r="T218" s="231" t="s">
        <v>2818</v>
      </c>
      <c r="U218" s="231" t="s">
        <v>2818</v>
      </c>
      <c r="V218" s="231" t="s">
        <v>2818</v>
      </c>
      <c r="AQ218" s="231">
        <v>20</v>
      </c>
      <c r="AR218" s="231" t="s">
        <v>2810</v>
      </c>
    </row>
    <row r="219" spans="1:44" x14ac:dyDescent="0.2">
      <c r="A219" s="231">
        <v>213369</v>
      </c>
      <c r="B219" s="231" t="s">
        <v>427</v>
      </c>
      <c r="C219" s="231" t="s">
        <v>2818</v>
      </c>
      <c r="D219" s="231" t="s">
        <v>2818</v>
      </c>
      <c r="E219" s="231" t="s">
        <v>2818</v>
      </c>
      <c r="F219" s="231" t="s">
        <v>2818</v>
      </c>
      <c r="G219" s="231" t="s">
        <v>2818</v>
      </c>
      <c r="H219" s="231" t="s">
        <v>2818</v>
      </c>
      <c r="I219" s="231" t="s">
        <v>2818</v>
      </c>
      <c r="J219" s="231" t="s">
        <v>2818</v>
      </c>
      <c r="K219" s="231" t="s">
        <v>2818</v>
      </c>
      <c r="L219" s="231" t="s">
        <v>2818</v>
      </c>
      <c r="M219" s="231" t="s">
        <v>2818</v>
      </c>
      <c r="N219" s="231" t="s">
        <v>2818</v>
      </c>
      <c r="O219" s="231" t="s">
        <v>2818</v>
      </c>
      <c r="P219" s="231" t="s">
        <v>2818</v>
      </c>
      <c r="Q219" s="231" t="s">
        <v>2818</v>
      </c>
      <c r="R219" s="231" t="s">
        <v>2818</v>
      </c>
      <c r="S219" s="231" t="s">
        <v>2818</v>
      </c>
      <c r="T219" s="231" t="s">
        <v>2818</v>
      </c>
      <c r="U219" s="231" t="s">
        <v>2818</v>
      </c>
      <c r="V219" s="231" t="s">
        <v>2818</v>
      </c>
      <c r="AQ219" s="231">
        <v>20</v>
      </c>
      <c r="AR219" s="231" t="s">
        <v>2810</v>
      </c>
    </row>
    <row r="220" spans="1:44" x14ac:dyDescent="0.2">
      <c r="A220" s="231">
        <v>213400</v>
      </c>
      <c r="B220" s="231" t="s">
        <v>427</v>
      </c>
      <c r="C220" s="231" t="s">
        <v>2818</v>
      </c>
      <c r="D220" s="231" t="s">
        <v>2818</v>
      </c>
      <c r="E220" s="231" t="s">
        <v>2818</v>
      </c>
      <c r="F220" s="231" t="s">
        <v>2818</v>
      </c>
      <c r="G220" s="231" t="s">
        <v>2818</v>
      </c>
      <c r="H220" s="231" t="s">
        <v>2818</v>
      </c>
      <c r="I220" s="231" t="s">
        <v>2818</v>
      </c>
      <c r="J220" s="231" t="s">
        <v>2818</v>
      </c>
      <c r="K220" s="231" t="s">
        <v>2818</v>
      </c>
      <c r="L220" s="231" t="s">
        <v>2818</v>
      </c>
      <c r="M220" s="231" t="s">
        <v>2818</v>
      </c>
      <c r="N220" s="231" t="s">
        <v>2818</v>
      </c>
      <c r="O220" s="231" t="s">
        <v>2818</v>
      </c>
      <c r="P220" s="231" t="s">
        <v>2818</v>
      </c>
      <c r="Q220" s="231" t="s">
        <v>2818</v>
      </c>
      <c r="R220" s="231" t="s">
        <v>2818</v>
      </c>
      <c r="S220" s="231" t="s">
        <v>2818</v>
      </c>
      <c r="T220" s="231" t="s">
        <v>2818</v>
      </c>
      <c r="U220" s="231" t="s">
        <v>2818</v>
      </c>
      <c r="V220" s="231" t="s">
        <v>2818</v>
      </c>
      <c r="AQ220" s="231">
        <v>20</v>
      </c>
      <c r="AR220" s="231" t="s">
        <v>2810</v>
      </c>
    </row>
    <row r="221" spans="1:44" x14ac:dyDescent="0.2">
      <c r="A221" s="231">
        <v>213442</v>
      </c>
      <c r="B221" s="231" t="s">
        <v>427</v>
      </c>
      <c r="C221" s="231" t="s">
        <v>2818</v>
      </c>
      <c r="D221" s="231" t="s">
        <v>2818</v>
      </c>
      <c r="E221" s="231" t="s">
        <v>2818</v>
      </c>
      <c r="F221" s="231" t="s">
        <v>2818</v>
      </c>
      <c r="G221" s="231" t="s">
        <v>2818</v>
      </c>
      <c r="H221" s="231" t="s">
        <v>2818</v>
      </c>
      <c r="I221" s="231" t="s">
        <v>2818</v>
      </c>
      <c r="J221" s="231" t="s">
        <v>2818</v>
      </c>
      <c r="K221" s="231" t="s">
        <v>2818</v>
      </c>
      <c r="L221" s="231" t="s">
        <v>2818</v>
      </c>
      <c r="M221" s="231" t="s">
        <v>2818</v>
      </c>
      <c r="N221" s="231" t="s">
        <v>2818</v>
      </c>
      <c r="O221" s="231" t="s">
        <v>2818</v>
      </c>
      <c r="P221" s="231" t="s">
        <v>2818</v>
      </c>
      <c r="Q221" s="231" t="s">
        <v>2818</v>
      </c>
      <c r="R221" s="231" t="s">
        <v>2818</v>
      </c>
      <c r="S221" s="231" t="s">
        <v>2818</v>
      </c>
      <c r="T221" s="231" t="s">
        <v>2818</v>
      </c>
      <c r="U221" s="231" t="s">
        <v>2818</v>
      </c>
      <c r="V221" s="231" t="s">
        <v>2818</v>
      </c>
      <c r="AQ221" s="231">
        <v>20</v>
      </c>
      <c r="AR221" s="231" t="s">
        <v>2810</v>
      </c>
    </row>
    <row r="222" spans="1:44" x14ac:dyDescent="0.2">
      <c r="A222" s="231">
        <v>213448</v>
      </c>
      <c r="B222" s="231" t="s">
        <v>427</v>
      </c>
      <c r="C222" s="231" t="s">
        <v>2818</v>
      </c>
      <c r="D222" s="231" t="s">
        <v>2818</v>
      </c>
      <c r="E222" s="231" t="s">
        <v>2818</v>
      </c>
      <c r="F222" s="231" t="s">
        <v>2818</v>
      </c>
      <c r="G222" s="231" t="s">
        <v>2818</v>
      </c>
      <c r="H222" s="231" t="s">
        <v>2818</v>
      </c>
      <c r="I222" s="231" t="s">
        <v>2818</v>
      </c>
      <c r="J222" s="231" t="s">
        <v>2818</v>
      </c>
      <c r="K222" s="231" t="s">
        <v>2818</v>
      </c>
      <c r="L222" s="231" t="s">
        <v>2818</v>
      </c>
      <c r="M222" s="231" t="s">
        <v>2818</v>
      </c>
      <c r="N222" s="231" t="s">
        <v>2818</v>
      </c>
      <c r="O222" s="231" t="s">
        <v>2818</v>
      </c>
      <c r="P222" s="231" t="s">
        <v>2818</v>
      </c>
      <c r="Q222" s="231" t="s">
        <v>2818</v>
      </c>
      <c r="R222" s="231" t="s">
        <v>2818</v>
      </c>
      <c r="S222" s="231" t="s">
        <v>2818</v>
      </c>
      <c r="T222" s="231" t="s">
        <v>2818</v>
      </c>
      <c r="U222" s="231" t="s">
        <v>2818</v>
      </c>
      <c r="V222" s="231" t="s">
        <v>2818</v>
      </c>
      <c r="AQ222" s="231">
        <v>20</v>
      </c>
      <c r="AR222" s="231" t="s">
        <v>2810</v>
      </c>
    </row>
    <row r="223" spans="1:44" x14ac:dyDescent="0.2">
      <c r="A223" s="231">
        <v>213474</v>
      </c>
      <c r="B223" s="231" t="s">
        <v>427</v>
      </c>
      <c r="C223" s="231" t="s">
        <v>2818</v>
      </c>
      <c r="D223" s="231" t="s">
        <v>2818</v>
      </c>
      <c r="E223" s="231" t="s">
        <v>2818</v>
      </c>
      <c r="F223" s="231" t="s">
        <v>2818</v>
      </c>
      <c r="G223" s="231" t="s">
        <v>2818</v>
      </c>
      <c r="H223" s="231" t="s">
        <v>2818</v>
      </c>
      <c r="I223" s="231" t="s">
        <v>2818</v>
      </c>
      <c r="J223" s="231" t="s">
        <v>2818</v>
      </c>
      <c r="K223" s="231" t="s">
        <v>2818</v>
      </c>
      <c r="L223" s="231" t="s">
        <v>2818</v>
      </c>
      <c r="M223" s="231" t="s">
        <v>2818</v>
      </c>
      <c r="N223" s="231" t="s">
        <v>2818</v>
      </c>
      <c r="O223" s="231" t="s">
        <v>2818</v>
      </c>
      <c r="P223" s="231" t="s">
        <v>2818</v>
      </c>
      <c r="Q223" s="231" t="s">
        <v>2818</v>
      </c>
      <c r="R223" s="231" t="s">
        <v>2818</v>
      </c>
      <c r="S223" s="231" t="s">
        <v>2818</v>
      </c>
      <c r="T223" s="231" t="s">
        <v>2818</v>
      </c>
      <c r="U223" s="231" t="s">
        <v>2818</v>
      </c>
      <c r="V223" s="231" t="s">
        <v>2818</v>
      </c>
      <c r="AQ223" s="231">
        <v>20</v>
      </c>
      <c r="AR223" s="231" t="s">
        <v>2810</v>
      </c>
    </row>
    <row r="224" spans="1:44" x14ac:dyDescent="0.2">
      <c r="A224" s="231">
        <v>213586</v>
      </c>
      <c r="B224" s="231" t="s">
        <v>427</v>
      </c>
      <c r="C224" s="231" t="s">
        <v>2818</v>
      </c>
      <c r="D224" s="231" t="s">
        <v>2818</v>
      </c>
      <c r="E224" s="231" t="s">
        <v>2818</v>
      </c>
      <c r="F224" s="231" t="s">
        <v>2818</v>
      </c>
      <c r="G224" s="231" t="s">
        <v>2818</v>
      </c>
      <c r="H224" s="231" t="s">
        <v>2818</v>
      </c>
      <c r="I224" s="231" t="s">
        <v>2818</v>
      </c>
      <c r="J224" s="231" t="s">
        <v>2818</v>
      </c>
      <c r="K224" s="231" t="s">
        <v>2818</v>
      </c>
      <c r="L224" s="231" t="s">
        <v>2818</v>
      </c>
      <c r="M224" s="231" t="s">
        <v>2818</v>
      </c>
      <c r="N224" s="231" t="s">
        <v>2818</v>
      </c>
      <c r="O224" s="231" t="s">
        <v>2818</v>
      </c>
      <c r="P224" s="231" t="s">
        <v>2818</v>
      </c>
      <c r="Q224" s="231" t="s">
        <v>2818</v>
      </c>
      <c r="R224" s="231" t="s">
        <v>2818</v>
      </c>
      <c r="S224" s="231" t="s">
        <v>2818</v>
      </c>
      <c r="T224" s="231" t="s">
        <v>2818</v>
      </c>
      <c r="U224" s="231" t="s">
        <v>2818</v>
      </c>
      <c r="V224" s="231" t="s">
        <v>2818</v>
      </c>
      <c r="AQ224" s="231">
        <v>20</v>
      </c>
      <c r="AR224" s="231" t="s">
        <v>2810</v>
      </c>
    </row>
    <row r="225" spans="1:44" x14ac:dyDescent="0.2">
      <c r="A225" s="231">
        <v>213602</v>
      </c>
      <c r="B225" s="231" t="s">
        <v>427</v>
      </c>
      <c r="C225" s="231" t="s">
        <v>2818</v>
      </c>
      <c r="D225" s="231" t="s">
        <v>2818</v>
      </c>
      <c r="E225" s="231" t="s">
        <v>2818</v>
      </c>
      <c r="F225" s="231" t="s">
        <v>2818</v>
      </c>
      <c r="G225" s="231" t="s">
        <v>2818</v>
      </c>
      <c r="H225" s="231" t="s">
        <v>2818</v>
      </c>
      <c r="I225" s="231" t="s">
        <v>2818</v>
      </c>
      <c r="J225" s="231" t="s">
        <v>2818</v>
      </c>
      <c r="K225" s="231" t="s">
        <v>2818</v>
      </c>
      <c r="L225" s="231" t="s">
        <v>2818</v>
      </c>
      <c r="M225" s="231" t="s">
        <v>2818</v>
      </c>
      <c r="N225" s="231" t="s">
        <v>2818</v>
      </c>
      <c r="O225" s="231" t="s">
        <v>2818</v>
      </c>
      <c r="P225" s="231" t="s">
        <v>2818</v>
      </c>
      <c r="Q225" s="231" t="s">
        <v>2818</v>
      </c>
      <c r="R225" s="231" t="s">
        <v>2818</v>
      </c>
      <c r="S225" s="231" t="s">
        <v>2818</v>
      </c>
      <c r="T225" s="231" t="s">
        <v>2818</v>
      </c>
      <c r="U225" s="231" t="s">
        <v>2818</v>
      </c>
      <c r="V225" s="231" t="s">
        <v>2818</v>
      </c>
      <c r="AQ225" s="231">
        <v>20</v>
      </c>
      <c r="AR225" s="231" t="s">
        <v>2810</v>
      </c>
    </row>
    <row r="226" spans="1:44" x14ac:dyDescent="0.2">
      <c r="A226" s="231">
        <v>213621</v>
      </c>
      <c r="B226" s="231" t="s">
        <v>427</v>
      </c>
      <c r="C226" s="231" t="s">
        <v>2818</v>
      </c>
      <c r="D226" s="231" t="s">
        <v>2818</v>
      </c>
      <c r="E226" s="231" t="s">
        <v>2818</v>
      </c>
      <c r="F226" s="231" t="s">
        <v>2818</v>
      </c>
      <c r="G226" s="231" t="s">
        <v>2818</v>
      </c>
      <c r="H226" s="231" t="s">
        <v>2818</v>
      </c>
      <c r="I226" s="231" t="s">
        <v>2818</v>
      </c>
      <c r="J226" s="231" t="s">
        <v>2818</v>
      </c>
      <c r="K226" s="231" t="s">
        <v>2818</v>
      </c>
      <c r="L226" s="231" t="s">
        <v>2818</v>
      </c>
      <c r="M226" s="231" t="s">
        <v>2818</v>
      </c>
      <c r="N226" s="231" t="s">
        <v>2818</v>
      </c>
      <c r="O226" s="231" t="s">
        <v>2818</v>
      </c>
      <c r="P226" s="231" t="s">
        <v>2818</v>
      </c>
      <c r="Q226" s="231" t="s">
        <v>2818</v>
      </c>
      <c r="R226" s="231" t="s">
        <v>2818</v>
      </c>
      <c r="S226" s="231" t="s">
        <v>2818</v>
      </c>
      <c r="T226" s="231" t="s">
        <v>2818</v>
      </c>
      <c r="U226" s="231" t="s">
        <v>2818</v>
      </c>
      <c r="V226" s="231" t="s">
        <v>2818</v>
      </c>
      <c r="AQ226" s="231">
        <v>20</v>
      </c>
      <c r="AR226" s="231" t="s">
        <v>2810</v>
      </c>
    </row>
    <row r="227" spans="1:44" x14ac:dyDescent="0.2">
      <c r="A227" s="231">
        <v>213629</v>
      </c>
      <c r="B227" s="231" t="s">
        <v>427</v>
      </c>
      <c r="C227" s="231" t="s">
        <v>2818</v>
      </c>
      <c r="D227" s="231" t="s">
        <v>2818</v>
      </c>
      <c r="E227" s="231" t="s">
        <v>2818</v>
      </c>
      <c r="F227" s="231" t="s">
        <v>2818</v>
      </c>
      <c r="G227" s="231" t="s">
        <v>2818</v>
      </c>
      <c r="H227" s="231" t="s">
        <v>2818</v>
      </c>
      <c r="I227" s="231" t="s">
        <v>2818</v>
      </c>
      <c r="J227" s="231" t="s">
        <v>2818</v>
      </c>
      <c r="K227" s="231" t="s">
        <v>2818</v>
      </c>
      <c r="L227" s="231" t="s">
        <v>2818</v>
      </c>
      <c r="M227" s="231" t="s">
        <v>2818</v>
      </c>
      <c r="N227" s="231" t="s">
        <v>2818</v>
      </c>
      <c r="O227" s="231" t="s">
        <v>2818</v>
      </c>
      <c r="P227" s="231" t="s">
        <v>2818</v>
      </c>
      <c r="Q227" s="231" t="s">
        <v>2818</v>
      </c>
      <c r="R227" s="231" t="s">
        <v>2818</v>
      </c>
      <c r="S227" s="231" t="s">
        <v>2818</v>
      </c>
      <c r="T227" s="231" t="s">
        <v>2818</v>
      </c>
      <c r="U227" s="231" t="s">
        <v>2818</v>
      </c>
      <c r="V227" s="231" t="s">
        <v>2818</v>
      </c>
      <c r="AQ227" s="231">
        <v>20</v>
      </c>
      <c r="AR227" s="231" t="s">
        <v>2810</v>
      </c>
    </row>
    <row r="228" spans="1:44" x14ac:dyDescent="0.2">
      <c r="A228" s="231">
        <v>213722</v>
      </c>
      <c r="B228" s="231" t="s">
        <v>427</v>
      </c>
      <c r="C228" s="231" t="s">
        <v>2818</v>
      </c>
      <c r="D228" s="231" t="s">
        <v>2818</v>
      </c>
      <c r="E228" s="231" t="s">
        <v>2818</v>
      </c>
      <c r="F228" s="231" t="s">
        <v>2818</v>
      </c>
      <c r="G228" s="231" t="s">
        <v>2818</v>
      </c>
      <c r="H228" s="231" t="s">
        <v>2818</v>
      </c>
      <c r="I228" s="231" t="s">
        <v>2818</v>
      </c>
      <c r="J228" s="231" t="s">
        <v>2818</v>
      </c>
      <c r="K228" s="231" t="s">
        <v>2818</v>
      </c>
      <c r="L228" s="231" t="s">
        <v>2818</v>
      </c>
      <c r="M228" s="231" t="s">
        <v>2818</v>
      </c>
      <c r="N228" s="231" t="s">
        <v>2818</v>
      </c>
      <c r="O228" s="231" t="s">
        <v>2818</v>
      </c>
      <c r="P228" s="231" t="s">
        <v>2818</v>
      </c>
      <c r="Q228" s="231" t="s">
        <v>2818</v>
      </c>
      <c r="R228" s="231" t="s">
        <v>2818</v>
      </c>
      <c r="S228" s="231" t="s">
        <v>2818</v>
      </c>
      <c r="T228" s="231" t="s">
        <v>2818</v>
      </c>
      <c r="U228" s="231" t="s">
        <v>2818</v>
      </c>
      <c r="V228" s="231" t="s">
        <v>2818</v>
      </c>
      <c r="AQ228" s="231">
        <v>20</v>
      </c>
      <c r="AR228" s="231" t="s">
        <v>2810</v>
      </c>
    </row>
    <row r="229" spans="1:44" x14ac:dyDescent="0.2">
      <c r="A229" s="231">
        <v>213736</v>
      </c>
      <c r="B229" s="231" t="s">
        <v>427</v>
      </c>
      <c r="C229" s="231" t="s">
        <v>2818</v>
      </c>
      <c r="D229" s="231" t="s">
        <v>2818</v>
      </c>
      <c r="E229" s="231" t="s">
        <v>2818</v>
      </c>
      <c r="F229" s="231" t="s">
        <v>2818</v>
      </c>
      <c r="G229" s="231" t="s">
        <v>2818</v>
      </c>
      <c r="H229" s="231" t="s">
        <v>2818</v>
      </c>
      <c r="I229" s="231" t="s">
        <v>2818</v>
      </c>
      <c r="J229" s="231" t="s">
        <v>2818</v>
      </c>
      <c r="K229" s="231" t="s">
        <v>2818</v>
      </c>
      <c r="L229" s="231" t="s">
        <v>2818</v>
      </c>
      <c r="M229" s="231" t="s">
        <v>2818</v>
      </c>
      <c r="N229" s="231" t="s">
        <v>2818</v>
      </c>
      <c r="O229" s="231" t="s">
        <v>2818</v>
      </c>
      <c r="P229" s="231" t="s">
        <v>2818</v>
      </c>
      <c r="Q229" s="231" t="s">
        <v>2818</v>
      </c>
      <c r="R229" s="231" t="s">
        <v>2818</v>
      </c>
      <c r="S229" s="231" t="s">
        <v>2818</v>
      </c>
      <c r="T229" s="231" t="s">
        <v>2818</v>
      </c>
      <c r="U229" s="231" t="s">
        <v>2818</v>
      </c>
      <c r="V229" s="231" t="s">
        <v>2818</v>
      </c>
      <c r="AQ229" s="231">
        <v>20</v>
      </c>
      <c r="AR229" s="231" t="s">
        <v>2810</v>
      </c>
    </row>
    <row r="230" spans="1:44" x14ac:dyDescent="0.2">
      <c r="A230" s="231">
        <v>213752</v>
      </c>
      <c r="B230" s="231" t="s">
        <v>427</v>
      </c>
      <c r="C230" s="231" t="s">
        <v>2818</v>
      </c>
      <c r="D230" s="231" t="s">
        <v>2818</v>
      </c>
      <c r="E230" s="231" t="s">
        <v>2818</v>
      </c>
      <c r="F230" s="231" t="s">
        <v>2818</v>
      </c>
      <c r="G230" s="231" t="s">
        <v>2818</v>
      </c>
      <c r="H230" s="231" t="s">
        <v>2818</v>
      </c>
      <c r="I230" s="231" t="s">
        <v>2818</v>
      </c>
      <c r="J230" s="231" t="s">
        <v>2818</v>
      </c>
      <c r="K230" s="231" t="s">
        <v>2818</v>
      </c>
      <c r="L230" s="231" t="s">
        <v>2818</v>
      </c>
      <c r="M230" s="231" t="s">
        <v>2818</v>
      </c>
      <c r="N230" s="231" t="s">
        <v>2818</v>
      </c>
      <c r="O230" s="231" t="s">
        <v>2818</v>
      </c>
      <c r="P230" s="231" t="s">
        <v>2818</v>
      </c>
      <c r="Q230" s="231" t="s">
        <v>2818</v>
      </c>
      <c r="R230" s="231" t="s">
        <v>2818</v>
      </c>
      <c r="S230" s="231" t="s">
        <v>2818</v>
      </c>
      <c r="T230" s="231" t="s">
        <v>2818</v>
      </c>
      <c r="U230" s="231" t="s">
        <v>2818</v>
      </c>
      <c r="V230" s="231" t="s">
        <v>2818</v>
      </c>
      <c r="AQ230" s="231">
        <v>20</v>
      </c>
      <c r="AR230" s="231" t="s">
        <v>2810</v>
      </c>
    </row>
    <row r="231" spans="1:44" x14ac:dyDescent="0.2">
      <c r="A231" s="231">
        <v>213798</v>
      </c>
      <c r="B231" s="231" t="s">
        <v>427</v>
      </c>
      <c r="C231" s="231" t="s">
        <v>2818</v>
      </c>
      <c r="D231" s="231" t="s">
        <v>2818</v>
      </c>
      <c r="E231" s="231" t="s">
        <v>2818</v>
      </c>
      <c r="F231" s="231" t="s">
        <v>2818</v>
      </c>
      <c r="G231" s="231" t="s">
        <v>2818</v>
      </c>
      <c r="H231" s="231" t="s">
        <v>2818</v>
      </c>
      <c r="I231" s="231" t="s">
        <v>2818</v>
      </c>
      <c r="J231" s="231" t="s">
        <v>2818</v>
      </c>
      <c r="K231" s="231" t="s">
        <v>2818</v>
      </c>
      <c r="L231" s="231" t="s">
        <v>2818</v>
      </c>
      <c r="M231" s="231" t="s">
        <v>2818</v>
      </c>
      <c r="N231" s="231" t="s">
        <v>2818</v>
      </c>
      <c r="O231" s="231" t="s">
        <v>2818</v>
      </c>
      <c r="P231" s="231" t="s">
        <v>2818</v>
      </c>
      <c r="Q231" s="231" t="s">
        <v>2818</v>
      </c>
      <c r="R231" s="231" t="s">
        <v>2818</v>
      </c>
      <c r="S231" s="231" t="s">
        <v>2818</v>
      </c>
      <c r="T231" s="231" t="s">
        <v>2818</v>
      </c>
      <c r="U231" s="231" t="s">
        <v>2818</v>
      </c>
      <c r="V231" s="231" t="s">
        <v>2818</v>
      </c>
      <c r="AQ231" s="231">
        <v>20</v>
      </c>
      <c r="AR231" s="231" t="s">
        <v>2810</v>
      </c>
    </row>
    <row r="232" spans="1:44" x14ac:dyDescent="0.2">
      <c r="A232" s="231">
        <v>213810</v>
      </c>
      <c r="B232" s="231" t="s">
        <v>427</v>
      </c>
      <c r="C232" s="231" t="s">
        <v>2818</v>
      </c>
      <c r="D232" s="231" t="s">
        <v>2818</v>
      </c>
      <c r="E232" s="231" t="s">
        <v>2818</v>
      </c>
      <c r="F232" s="231" t="s">
        <v>2818</v>
      </c>
      <c r="G232" s="231" t="s">
        <v>2818</v>
      </c>
      <c r="H232" s="231" t="s">
        <v>2818</v>
      </c>
      <c r="I232" s="231" t="s">
        <v>2818</v>
      </c>
      <c r="J232" s="231" t="s">
        <v>2818</v>
      </c>
      <c r="K232" s="231" t="s">
        <v>2818</v>
      </c>
      <c r="L232" s="231" t="s">
        <v>2818</v>
      </c>
      <c r="M232" s="231" t="s">
        <v>2818</v>
      </c>
      <c r="N232" s="231" t="s">
        <v>2818</v>
      </c>
      <c r="O232" s="231" t="s">
        <v>2818</v>
      </c>
      <c r="P232" s="231" t="s">
        <v>2818</v>
      </c>
      <c r="Q232" s="231" t="s">
        <v>2818</v>
      </c>
      <c r="R232" s="231" t="s">
        <v>2818</v>
      </c>
      <c r="S232" s="231" t="s">
        <v>2818</v>
      </c>
      <c r="T232" s="231" t="s">
        <v>2818</v>
      </c>
      <c r="U232" s="231" t="s">
        <v>2818</v>
      </c>
      <c r="V232" s="231" t="s">
        <v>2818</v>
      </c>
      <c r="AQ232" s="231">
        <v>20</v>
      </c>
      <c r="AR232" s="231" t="s">
        <v>2810</v>
      </c>
    </row>
    <row r="233" spans="1:44" x14ac:dyDescent="0.2">
      <c r="A233" s="231">
        <v>213817</v>
      </c>
      <c r="B233" s="231" t="s">
        <v>427</v>
      </c>
      <c r="C233" s="231" t="s">
        <v>2818</v>
      </c>
      <c r="D233" s="231" t="s">
        <v>2818</v>
      </c>
      <c r="E233" s="231" t="s">
        <v>2818</v>
      </c>
      <c r="F233" s="231" t="s">
        <v>2818</v>
      </c>
      <c r="G233" s="231" t="s">
        <v>2818</v>
      </c>
      <c r="H233" s="231" t="s">
        <v>2818</v>
      </c>
      <c r="I233" s="231" t="s">
        <v>2818</v>
      </c>
      <c r="J233" s="231" t="s">
        <v>2818</v>
      </c>
      <c r="K233" s="231" t="s">
        <v>2818</v>
      </c>
      <c r="L233" s="231" t="s">
        <v>2818</v>
      </c>
      <c r="M233" s="231" t="s">
        <v>2818</v>
      </c>
      <c r="N233" s="231" t="s">
        <v>2818</v>
      </c>
      <c r="O233" s="231" t="s">
        <v>2818</v>
      </c>
      <c r="P233" s="231" t="s">
        <v>2818</v>
      </c>
      <c r="Q233" s="231" t="s">
        <v>2818</v>
      </c>
      <c r="R233" s="231" t="s">
        <v>2818</v>
      </c>
      <c r="S233" s="231" t="s">
        <v>2818</v>
      </c>
      <c r="T233" s="231" t="s">
        <v>2818</v>
      </c>
      <c r="U233" s="231" t="s">
        <v>2818</v>
      </c>
      <c r="V233" s="231" t="s">
        <v>2818</v>
      </c>
      <c r="AQ233" s="231">
        <v>20</v>
      </c>
      <c r="AR233" s="231" t="s">
        <v>2810</v>
      </c>
    </row>
    <row r="234" spans="1:44" x14ac:dyDescent="0.2">
      <c r="A234" s="231">
        <v>213840</v>
      </c>
      <c r="B234" s="231" t="s">
        <v>427</v>
      </c>
      <c r="C234" s="231" t="s">
        <v>2818</v>
      </c>
      <c r="D234" s="231" t="s">
        <v>2818</v>
      </c>
      <c r="E234" s="231" t="s">
        <v>2818</v>
      </c>
      <c r="F234" s="231" t="s">
        <v>2818</v>
      </c>
      <c r="G234" s="231" t="s">
        <v>2818</v>
      </c>
      <c r="H234" s="231" t="s">
        <v>2818</v>
      </c>
      <c r="I234" s="231" t="s">
        <v>2818</v>
      </c>
      <c r="J234" s="231" t="s">
        <v>2818</v>
      </c>
      <c r="K234" s="231" t="s">
        <v>2818</v>
      </c>
      <c r="L234" s="231" t="s">
        <v>2818</v>
      </c>
      <c r="M234" s="231" t="s">
        <v>2818</v>
      </c>
      <c r="N234" s="231" t="s">
        <v>2818</v>
      </c>
      <c r="O234" s="231" t="s">
        <v>2818</v>
      </c>
      <c r="P234" s="231" t="s">
        <v>2818</v>
      </c>
      <c r="Q234" s="231" t="s">
        <v>2818</v>
      </c>
      <c r="R234" s="231" t="s">
        <v>2818</v>
      </c>
      <c r="S234" s="231" t="s">
        <v>2818</v>
      </c>
      <c r="T234" s="231" t="s">
        <v>2818</v>
      </c>
      <c r="U234" s="231" t="s">
        <v>2818</v>
      </c>
      <c r="V234" s="231" t="s">
        <v>2818</v>
      </c>
      <c r="AQ234" s="231">
        <v>20</v>
      </c>
      <c r="AR234" s="231" t="s">
        <v>2810</v>
      </c>
    </row>
    <row r="235" spans="1:44" x14ac:dyDescent="0.2">
      <c r="A235" s="231">
        <v>213895</v>
      </c>
      <c r="B235" s="231" t="s">
        <v>427</v>
      </c>
      <c r="C235" s="231" t="s">
        <v>2818</v>
      </c>
      <c r="D235" s="231" t="s">
        <v>2818</v>
      </c>
      <c r="E235" s="231" t="s">
        <v>2818</v>
      </c>
      <c r="F235" s="231" t="s">
        <v>2818</v>
      </c>
      <c r="G235" s="231" t="s">
        <v>2818</v>
      </c>
      <c r="H235" s="231" t="s">
        <v>2818</v>
      </c>
      <c r="I235" s="231" t="s">
        <v>2818</v>
      </c>
      <c r="J235" s="231" t="s">
        <v>2818</v>
      </c>
      <c r="K235" s="231" t="s">
        <v>2818</v>
      </c>
      <c r="L235" s="231" t="s">
        <v>2818</v>
      </c>
      <c r="M235" s="231" t="s">
        <v>2818</v>
      </c>
      <c r="N235" s="231" t="s">
        <v>2818</v>
      </c>
      <c r="O235" s="231" t="s">
        <v>2818</v>
      </c>
      <c r="P235" s="231" t="s">
        <v>2818</v>
      </c>
      <c r="Q235" s="231" t="s">
        <v>2818</v>
      </c>
      <c r="R235" s="231" t="s">
        <v>2818</v>
      </c>
      <c r="S235" s="231" t="s">
        <v>2818</v>
      </c>
      <c r="T235" s="231" t="s">
        <v>2818</v>
      </c>
      <c r="U235" s="231" t="s">
        <v>2818</v>
      </c>
      <c r="V235" s="231" t="s">
        <v>2818</v>
      </c>
      <c r="AQ235" s="231">
        <v>20</v>
      </c>
      <c r="AR235" s="231" t="s">
        <v>2810</v>
      </c>
    </row>
    <row r="236" spans="1:44" x14ac:dyDescent="0.2">
      <c r="A236" s="231">
        <v>213912</v>
      </c>
      <c r="B236" s="231" t="s">
        <v>427</v>
      </c>
      <c r="C236" s="231" t="s">
        <v>2818</v>
      </c>
      <c r="D236" s="231" t="s">
        <v>2818</v>
      </c>
      <c r="E236" s="231" t="s">
        <v>2818</v>
      </c>
      <c r="F236" s="231" t="s">
        <v>2818</v>
      </c>
      <c r="G236" s="231" t="s">
        <v>2818</v>
      </c>
      <c r="H236" s="231" t="s">
        <v>2818</v>
      </c>
      <c r="I236" s="231" t="s">
        <v>2818</v>
      </c>
      <c r="J236" s="231" t="s">
        <v>2818</v>
      </c>
      <c r="K236" s="231" t="s">
        <v>2818</v>
      </c>
      <c r="L236" s="231" t="s">
        <v>2818</v>
      </c>
      <c r="M236" s="231" t="s">
        <v>2818</v>
      </c>
      <c r="N236" s="231" t="s">
        <v>2818</v>
      </c>
      <c r="O236" s="231" t="s">
        <v>2818</v>
      </c>
      <c r="P236" s="231" t="s">
        <v>2818</v>
      </c>
      <c r="Q236" s="231" t="s">
        <v>2818</v>
      </c>
      <c r="R236" s="231" t="s">
        <v>2818</v>
      </c>
      <c r="S236" s="231" t="s">
        <v>2818</v>
      </c>
      <c r="T236" s="231" t="s">
        <v>2818</v>
      </c>
      <c r="U236" s="231" t="s">
        <v>2818</v>
      </c>
      <c r="V236" s="231" t="s">
        <v>2818</v>
      </c>
      <c r="AQ236" s="231">
        <v>20</v>
      </c>
      <c r="AR236" s="231" t="s">
        <v>2810</v>
      </c>
    </row>
    <row r="237" spans="1:44" x14ac:dyDescent="0.2">
      <c r="A237" s="231">
        <v>213922</v>
      </c>
      <c r="B237" s="231" t="s">
        <v>427</v>
      </c>
      <c r="C237" s="231" t="s">
        <v>2818</v>
      </c>
      <c r="D237" s="231" t="s">
        <v>2818</v>
      </c>
      <c r="E237" s="231" t="s">
        <v>2818</v>
      </c>
      <c r="F237" s="231" t="s">
        <v>2818</v>
      </c>
      <c r="G237" s="231" t="s">
        <v>2818</v>
      </c>
      <c r="H237" s="231" t="s">
        <v>2818</v>
      </c>
      <c r="I237" s="231" t="s">
        <v>2818</v>
      </c>
      <c r="J237" s="231" t="s">
        <v>2818</v>
      </c>
      <c r="K237" s="231" t="s">
        <v>2818</v>
      </c>
      <c r="L237" s="231" t="s">
        <v>2818</v>
      </c>
      <c r="M237" s="231" t="s">
        <v>2818</v>
      </c>
      <c r="N237" s="231" t="s">
        <v>2818</v>
      </c>
      <c r="O237" s="231" t="s">
        <v>2818</v>
      </c>
      <c r="P237" s="231" t="s">
        <v>2818</v>
      </c>
      <c r="Q237" s="231" t="s">
        <v>2818</v>
      </c>
      <c r="R237" s="231" t="s">
        <v>2818</v>
      </c>
      <c r="S237" s="231" t="s">
        <v>2818</v>
      </c>
      <c r="T237" s="231" t="s">
        <v>2818</v>
      </c>
      <c r="U237" s="231" t="s">
        <v>2818</v>
      </c>
      <c r="V237" s="231" t="s">
        <v>2818</v>
      </c>
      <c r="AQ237" s="231">
        <v>20</v>
      </c>
      <c r="AR237" s="231" t="s">
        <v>2810</v>
      </c>
    </row>
    <row r="238" spans="1:44" x14ac:dyDescent="0.2">
      <c r="A238" s="231">
        <v>213941</v>
      </c>
      <c r="B238" s="231" t="s">
        <v>427</v>
      </c>
      <c r="C238" s="231" t="s">
        <v>2818</v>
      </c>
      <c r="D238" s="231" t="s">
        <v>2818</v>
      </c>
      <c r="E238" s="231" t="s">
        <v>2818</v>
      </c>
      <c r="F238" s="231" t="s">
        <v>2818</v>
      </c>
      <c r="G238" s="231" t="s">
        <v>2818</v>
      </c>
      <c r="H238" s="231" t="s">
        <v>2818</v>
      </c>
      <c r="I238" s="231" t="s">
        <v>2818</v>
      </c>
      <c r="J238" s="231" t="s">
        <v>2818</v>
      </c>
      <c r="K238" s="231" t="s">
        <v>2818</v>
      </c>
      <c r="L238" s="231" t="s">
        <v>2818</v>
      </c>
      <c r="M238" s="231" t="s">
        <v>2818</v>
      </c>
      <c r="N238" s="231" t="s">
        <v>2818</v>
      </c>
      <c r="O238" s="231" t="s">
        <v>2818</v>
      </c>
      <c r="P238" s="231" t="s">
        <v>2818</v>
      </c>
      <c r="Q238" s="231" t="s">
        <v>2818</v>
      </c>
      <c r="R238" s="231" t="s">
        <v>2818</v>
      </c>
      <c r="S238" s="231" t="s">
        <v>2818</v>
      </c>
      <c r="T238" s="231" t="s">
        <v>2818</v>
      </c>
      <c r="U238" s="231" t="s">
        <v>2818</v>
      </c>
      <c r="V238" s="231" t="s">
        <v>2818</v>
      </c>
      <c r="AQ238" s="231">
        <v>20</v>
      </c>
      <c r="AR238" s="231" t="s">
        <v>2810</v>
      </c>
    </row>
    <row r="239" spans="1:44" x14ac:dyDescent="0.2">
      <c r="A239" s="231">
        <v>213953</v>
      </c>
      <c r="B239" s="231" t="s">
        <v>427</v>
      </c>
      <c r="C239" s="231" t="s">
        <v>2818</v>
      </c>
      <c r="D239" s="231" t="s">
        <v>2818</v>
      </c>
      <c r="E239" s="231" t="s">
        <v>2818</v>
      </c>
      <c r="F239" s="231" t="s">
        <v>2818</v>
      </c>
      <c r="G239" s="231" t="s">
        <v>2818</v>
      </c>
      <c r="H239" s="231" t="s">
        <v>2818</v>
      </c>
      <c r="I239" s="231" t="s">
        <v>2818</v>
      </c>
      <c r="J239" s="231" t="s">
        <v>2818</v>
      </c>
      <c r="K239" s="231" t="s">
        <v>2818</v>
      </c>
      <c r="L239" s="231" t="s">
        <v>2818</v>
      </c>
      <c r="M239" s="231" t="s">
        <v>2818</v>
      </c>
      <c r="N239" s="231" t="s">
        <v>2818</v>
      </c>
      <c r="O239" s="231" t="s">
        <v>2818</v>
      </c>
      <c r="P239" s="231" t="s">
        <v>2818</v>
      </c>
      <c r="Q239" s="231" t="s">
        <v>2818</v>
      </c>
      <c r="R239" s="231" t="s">
        <v>2818</v>
      </c>
      <c r="S239" s="231" t="s">
        <v>2818</v>
      </c>
      <c r="T239" s="231" t="s">
        <v>2818</v>
      </c>
      <c r="U239" s="231" t="s">
        <v>2818</v>
      </c>
      <c r="V239" s="231" t="s">
        <v>2818</v>
      </c>
      <c r="AQ239" s="231">
        <v>20</v>
      </c>
      <c r="AR239" s="231" t="s">
        <v>2810</v>
      </c>
    </row>
    <row r="240" spans="1:44" x14ac:dyDescent="0.2">
      <c r="A240" s="231">
        <v>214024</v>
      </c>
      <c r="B240" s="231" t="s">
        <v>427</v>
      </c>
      <c r="C240" s="231" t="s">
        <v>2818</v>
      </c>
      <c r="D240" s="231" t="s">
        <v>2818</v>
      </c>
      <c r="E240" s="231" t="s">
        <v>2818</v>
      </c>
      <c r="F240" s="231" t="s">
        <v>2818</v>
      </c>
      <c r="G240" s="231" t="s">
        <v>2818</v>
      </c>
      <c r="H240" s="231" t="s">
        <v>2818</v>
      </c>
      <c r="I240" s="231" t="s">
        <v>2818</v>
      </c>
      <c r="J240" s="231" t="s">
        <v>2818</v>
      </c>
      <c r="K240" s="231" t="s">
        <v>2818</v>
      </c>
      <c r="L240" s="231" t="s">
        <v>2818</v>
      </c>
      <c r="M240" s="231" t="s">
        <v>2818</v>
      </c>
      <c r="N240" s="231" t="s">
        <v>2818</v>
      </c>
      <c r="O240" s="231" t="s">
        <v>2818</v>
      </c>
      <c r="P240" s="231" t="s">
        <v>2818</v>
      </c>
      <c r="Q240" s="231" t="s">
        <v>2818</v>
      </c>
      <c r="R240" s="231" t="s">
        <v>2818</v>
      </c>
      <c r="S240" s="231" t="s">
        <v>2818</v>
      </c>
      <c r="T240" s="231" t="s">
        <v>2818</v>
      </c>
      <c r="U240" s="231" t="s">
        <v>2818</v>
      </c>
      <c r="V240" s="231" t="s">
        <v>2818</v>
      </c>
      <c r="AQ240" s="231">
        <v>20</v>
      </c>
      <c r="AR240" s="231" t="s">
        <v>2810</v>
      </c>
    </row>
    <row r="241" spans="1:44" x14ac:dyDescent="0.2">
      <c r="A241" s="231">
        <v>214052</v>
      </c>
      <c r="B241" s="231" t="s">
        <v>427</v>
      </c>
      <c r="C241" s="231" t="s">
        <v>2818</v>
      </c>
      <c r="D241" s="231" t="s">
        <v>2818</v>
      </c>
      <c r="E241" s="231" t="s">
        <v>2818</v>
      </c>
      <c r="F241" s="231" t="s">
        <v>2818</v>
      </c>
      <c r="G241" s="231" t="s">
        <v>2818</v>
      </c>
      <c r="H241" s="231" t="s">
        <v>2818</v>
      </c>
      <c r="I241" s="231" t="s">
        <v>2818</v>
      </c>
      <c r="J241" s="231" t="s">
        <v>2818</v>
      </c>
      <c r="K241" s="231" t="s">
        <v>2818</v>
      </c>
      <c r="L241" s="231" t="s">
        <v>2818</v>
      </c>
      <c r="M241" s="231" t="s">
        <v>2818</v>
      </c>
      <c r="N241" s="231" t="s">
        <v>2818</v>
      </c>
      <c r="O241" s="231" t="s">
        <v>2818</v>
      </c>
      <c r="P241" s="231" t="s">
        <v>2818</v>
      </c>
      <c r="Q241" s="231" t="s">
        <v>2818</v>
      </c>
      <c r="R241" s="231" t="s">
        <v>2818</v>
      </c>
      <c r="S241" s="231" t="s">
        <v>2818</v>
      </c>
      <c r="T241" s="231" t="s">
        <v>2818</v>
      </c>
      <c r="U241" s="231" t="s">
        <v>2818</v>
      </c>
      <c r="V241" s="231" t="s">
        <v>2818</v>
      </c>
      <c r="AQ241" s="231">
        <v>20</v>
      </c>
      <c r="AR241" s="231" t="s">
        <v>2810</v>
      </c>
    </row>
    <row r="242" spans="1:44" x14ac:dyDescent="0.2">
      <c r="A242" s="231">
        <v>214055</v>
      </c>
      <c r="B242" s="231" t="s">
        <v>427</v>
      </c>
      <c r="C242" s="231" t="s">
        <v>2818</v>
      </c>
      <c r="D242" s="231" t="s">
        <v>2818</v>
      </c>
      <c r="E242" s="231" t="s">
        <v>2818</v>
      </c>
      <c r="F242" s="231" t="s">
        <v>2818</v>
      </c>
      <c r="G242" s="231" t="s">
        <v>2818</v>
      </c>
      <c r="H242" s="231" t="s">
        <v>2818</v>
      </c>
      <c r="I242" s="231" t="s">
        <v>2818</v>
      </c>
      <c r="J242" s="231" t="s">
        <v>2818</v>
      </c>
      <c r="K242" s="231" t="s">
        <v>2818</v>
      </c>
      <c r="L242" s="231" t="s">
        <v>2818</v>
      </c>
      <c r="M242" s="231" t="s">
        <v>2818</v>
      </c>
      <c r="N242" s="231" t="s">
        <v>2818</v>
      </c>
      <c r="O242" s="231" t="s">
        <v>2818</v>
      </c>
      <c r="P242" s="231" t="s">
        <v>2818</v>
      </c>
      <c r="Q242" s="231" t="s">
        <v>2818</v>
      </c>
      <c r="R242" s="231" t="s">
        <v>2818</v>
      </c>
      <c r="S242" s="231" t="s">
        <v>2818</v>
      </c>
      <c r="T242" s="231" t="s">
        <v>2818</v>
      </c>
      <c r="U242" s="231" t="s">
        <v>2818</v>
      </c>
      <c r="V242" s="231" t="s">
        <v>2818</v>
      </c>
      <c r="AQ242" s="231">
        <v>20</v>
      </c>
      <c r="AR242" s="231" t="s">
        <v>2810</v>
      </c>
    </row>
    <row r="243" spans="1:44" x14ac:dyDescent="0.2">
      <c r="A243" s="231">
        <v>214082</v>
      </c>
      <c r="B243" s="231" t="s">
        <v>427</v>
      </c>
      <c r="C243" s="231" t="s">
        <v>2818</v>
      </c>
      <c r="D243" s="231" t="s">
        <v>2818</v>
      </c>
      <c r="E243" s="231" t="s">
        <v>2818</v>
      </c>
      <c r="F243" s="231" t="s">
        <v>2818</v>
      </c>
      <c r="G243" s="231" t="s">
        <v>2818</v>
      </c>
      <c r="H243" s="231" t="s">
        <v>2818</v>
      </c>
      <c r="I243" s="231" t="s">
        <v>2818</v>
      </c>
      <c r="J243" s="231" t="s">
        <v>2818</v>
      </c>
      <c r="K243" s="231" t="s">
        <v>2818</v>
      </c>
      <c r="L243" s="231" t="s">
        <v>2818</v>
      </c>
      <c r="M243" s="231" t="s">
        <v>2818</v>
      </c>
      <c r="N243" s="231" t="s">
        <v>2818</v>
      </c>
      <c r="O243" s="231" t="s">
        <v>2818</v>
      </c>
      <c r="P243" s="231" t="s">
        <v>2818</v>
      </c>
      <c r="Q243" s="231" t="s">
        <v>2818</v>
      </c>
      <c r="R243" s="231" t="s">
        <v>2818</v>
      </c>
      <c r="S243" s="231" t="s">
        <v>2818</v>
      </c>
      <c r="T243" s="231" t="s">
        <v>2818</v>
      </c>
      <c r="U243" s="231" t="s">
        <v>2818</v>
      </c>
      <c r="V243" s="231" t="s">
        <v>2818</v>
      </c>
      <c r="AQ243" s="231">
        <v>20</v>
      </c>
      <c r="AR243" s="231" t="s">
        <v>2810</v>
      </c>
    </row>
    <row r="244" spans="1:44" x14ac:dyDescent="0.2">
      <c r="A244" s="231">
        <v>214109</v>
      </c>
      <c r="B244" s="231" t="s">
        <v>427</v>
      </c>
      <c r="C244" s="231" t="s">
        <v>2818</v>
      </c>
      <c r="D244" s="231" t="s">
        <v>2818</v>
      </c>
      <c r="E244" s="231" t="s">
        <v>2818</v>
      </c>
      <c r="F244" s="231" t="s">
        <v>2818</v>
      </c>
      <c r="G244" s="231" t="s">
        <v>2818</v>
      </c>
      <c r="H244" s="231" t="s">
        <v>2818</v>
      </c>
      <c r="I244" s="231" t="s">
        <v>2818</v>
      </c>
      <c r="J244" s="231" t="s">
        <v>2818</v>
      </c>
      <c r="K244" s="231" t="s">
        <v>2818</v>
      </c>
      <c r="L244" s="231" t="s">
        <v>2818</v>
      </c>
      <c r="M244" s="231" t="s">
        <v>2818</v>
      </c>
      <c r="N244" s="231" t="s">
        <v>2818</v>
      </c>
      <c r="O244" s="231" t="s">
        <v>2818</v>
      </c>
      <c r="P244" s="231" t="s">
        <v>2818</v>
      </c>
      <c r="Q244" s="231" t="s">
        <v>2818</v>
      </c>
      <c r="R244" s="231" t="s">
        <v>2818</v>
      </c>
      <c r="S244" s="231" t="s">
        <v>2818</v>
      </c>
      <c r="T244" s="231" t="s">
        <v>2818</v>
      </c>
      <c r="U244" s="231" t="s">
        <v>2818</v>
      </c>
      <c r="V244" s="231" t="s">
        <v>2818</v>
      </c>
      <c r="AQ244" s="231">
        <v>20</v>
      </c>
      <c r="AR244" s="231" t="s">
        <v>2810</v>
      </c>
    </row>
    <row r="245" spans="1:44" x14ac:dyDescent="0.2">
      <c r="A245" s="231">
        <v>214115</v>
      </c>
      <c r="B245" s="231" t="s">
        <v>427</v>
      </c>
      <c r="C245" s="231" t="s">
        <v>2818</v>
      </c>
      <c r="D245" s="231" t="s">
        <v>2818</v>
      </c>
      <c r="E245" s="231" t="s">
        <v>2818</v>
      </c>
      <c r="F245" s="231" t="s">
        <v>2818</v>
      </c>
      <c r="G245" s="231" t="s">
        <v>2818</v>
      </c>
      <c r="H245" s="231" t="s">
        <v>2818</v>
      </c>
      <c r="I245" s="231" t="s">
        <v>2818</v>
      </c>
      <c r="J245" s="231" t="s">
        <v>2818</v>
      </c>
      <c r="K245" s="231" t="s">
        <v>2818</v>
      </c>
      <c r="L245" s="231" t="s">
        <v>2818</v>
      </c>
      <c r="M245" s="231" t="s">
        <v>2818</v>
      </c>
      <c r="N245" s="231" t="s">
        <v>2818</v>
      </c>
      <c r="O245" s="231" t="s">
        <v>2818</v>
      </c>
      <c r="P245" s="231" t="s">
        <v>2818</v>
      </c>
      <c r="Q245" s="231" t="s">
        <v>2818</v>
      </c>
      <c r="R245" s="231" t="s">
        <v>2818</v>
      </c>
      <c r="S245" s="231" t="s">
        <v>2818</v>
      </c>
      <c r="T245" s="231" t="s">
        <v>2818</v>
      </c>
      <c r="U245" s="231" t="s">
        <v>2818</v>
      </c>
      <c r="V245" s="231" t="s">
        <v>2818</v>
      </c>
      <c r="AQ245" s="231">
        <v>20</v>
      </c>
      <c r="AR245" s="231" t="s">
        <v>2810</v>
      </c>
    </row>
    <row r="246" spans="1:44" x14ac:dyDescent="0.2">
      <c r="A246" s="231">
        <v>214122</v>
      </c>
      <c r="B246" s="231" t="s">
        <v>427</v>
      </c>
      <c r="C246" s="231" t="s">
        <v>2818</v>
      </c>
      <c r="D246" s="231" t="s">
        <v>2818</v>
      </c>
      <c r="E246" s="231" t="s">
        <v>2818</v>
      </c>
      <c r="F246" s="231" t="s">
        <v>2818</v>
      </c>
      <c r="G246" s="231" t="s">
        <v>2818</v>
      </c>
      <c r="H246" s="231" t="s">
        <v>2818</v>
      </c>
      <c r="I246" s="231" t="s">
        <v>2818</v>
      </c>
      <c r="J246" s="231" t="s">
        <v>2818</v>
      </c>
      <c r="K246" s="231" t="s">
        <v>2818</v>
      </c>
      <c r="L246" s="231" t="s">
        <v>2818</v>
      </c>
      <c r="M246" s="231" t="s">
        <v>2818</v>
      </c>
      <c r="N246" s="231" t="s">
        <v>2818</v>
      </c>
      <c r="O246" s="231" t="s">
        <v>2818</v>
      </c>
      <c r="P246" s="231" t="s">
        <v>2818</v>
      </c>
      <c r="Q246" s="231" t="s">
        <v>2818</v>
      </c>
      <c r="R246" s="231" t="s">
        <v>2818</v>
      </c>
      <c r="S246" s="231" t="s">
        <v>2818</v>
      </c>
      <c r="T246" s="231" t="s">
        <v>2818</v>
      </c>
      <c r="U246" s="231" t="s">
        <v>2818</v>
      </c>
      <c r="V246" s="231" t="s">
        <v>2818</v>
      </c>
      <c r="AQ246" s="231">
        <v>20</v>
      </c>
      <c r="AR246" s="231" t="s">
        <v>2810</v>
      </c>
    </row>
    <row r="247" spans="1:44" x14ac:dyDescent="0.2">
      <c r="A247" s="231">
        <v>214149</v>
      </c>
      <c r="B247" s="231" t="s">
        <v>427</v>
      </c>
      <c r="C247" s="231" t="s">
        <v>2818</v>
      </c>
      <c r="D247" s="231" t="s">
        <v>2818</v>
      </c>
      <c r="E247" s="231" t="s">
        <v>2818</v>
      </c>
      <c r="F247" s="231" t="s">
        <v>2818</v>
      </c>
      <c r="G247" s="231" t="s">
        <v>2818</v>
      </c>
      <c r="H247" s="231" t="s">
        <v>2818</v>
      </c>
      <c r="I247" s="231" t="s">
        <v>2818</v>
      </c>
      <c r="J247" s="231" t="s">
        <v>2818</v>
      </c>
      <c r="K247" s="231" t="s">
        <v>2818</v>
      </c>
      <c r="L247" s="231" t="s">
        <v>2818</v>
      </c>
      <c r="M247" s="231" t="s">
        <v>2818</v>
      </c>
      <c r="N247" s="231" t="s">
        <v>2818</v>
      </c>
      <c r="O247" s="231" t="s">
        <v>2818</v>
      </c>
      <c r="P247" s="231" t="s">
        <v>2818</v>
      </c>
      <c r="Q247" s="231" t="s">
        <v>2818</v>
      </c>
      <c r="R247" s="231" t="s">
        <v>2818</v>
      </c>
      <c r="S247" s="231" t="s">
        <v>2818</v>
      </c>
      <c r="T247" s="231" t="s">
        <v>2818</v>
      </c>
      <c r="U247" s="231" t="s">
        <v>2818</v>
      </c>
      <c r="V247" s="231" t="s">
        <v>2818</v>
      </c>
      <c r="AQ247" s="231">
        <v>20</v>
      </c>
      <c r="AR247" s="231" t="s">
        <v>2810</v>
      </c>
    </row>
    <row r="248" spans="1:44" x14ac:dyDescent="0.2">
      <c r="A248" s="231">
        <v>214171</v>
      </c>
      <c r="B248" s="231" t="s">
        <v>427</v>
      </c>
      <c r="C248" s="231" t="s">
        <v>2818</v>
      </c>
      <c r="D248" s="231" t="s">
        <v>2818</v>
      </c>
      <c r="E248" s="231" t="s">
        <v>2818</v>
      </c>
      <c r="F248" s="231" t="s">
        <v>2818</v>
      </c>
      <c r="G248" s="231" t="s">
        <v>2818</v>
      </c>
      <c r="H248" s="231" t="s">
        <v>2818</v>
      </c>
      <c r="I248" s="231" t="s">
        <v>2818</v>
      </c>
      <c r="J248" s="231" t="s">
        <v>2818</v>
      </c>
      <c r="K248" s="231" t="s">
        <v>2818</v>
      </c>
      <c r="L248" s="231" t="s">
        <v>2818</v>
      </c>
      <c r="M248" s="231" t="s">
        <v>2818</v>
      </c>
      <c r="N248" s="231" t="s">
        <v>2818</v>
      </c>
      <c r="O248" s="231" t="s">
        <v>2818</v>
      </c>
      <c r="P248" s="231" t="s">
        <v>2818</v>
      </c>
      <c r="Q248" s="231" t="s">
        <v>2818</v>
      </c>
      <c r="R248" s="231" t="s">
        <v>2818</v>
      </c>
      <c r="S248" s="231" t="s">
        <v>2818</v>
      </c>
      <c r="T248" s="231" t="s">
        <v>2818</v>
      </c>
      <c r="U248" s="231" t="s">
        <v>2818</v>
      </c>
      <c r="V248" s="231" t="s">
        <v>2818</v>
      </c>
      <c r="AQ248" s="231">
        <v>20</v>
      </c>
      <c r="AR248" s="231" t="s">
        <v>2810</v>
      </c>
    </row>
    <row r="249" spans="1:44" x14ac:dyDescent="0.2">
      <c r="A249" s="231">
        <v>214280</v>
      </c>
      <c r="B249" s="231" t="s">
        <v>427</v>
      </c>
      <c r="C249" s="231" t="s">
        <v>2818</v>
      </c>
      <c r="D249" s="231" t="s">
        <v>2818</v>
      </c>
      <c r="E249" s="231" t="s">
        <v>2818</v>
      </c>
      <c r="F249" s="231" t="s">
        <v>2818</v>
      </c>
      <c r="G249" s="231" t="s">
        <v>2818</v>
      </c>
      <c r="H249" s="231" t="s">
        <v>2818</v>
      </c>
      <c r="I249" s="231" t="s">
        <v>2818</v>
      </c>
      <c r="J249" s="231" t="s">
        <v>2818</v>
      </c>
      <c r="K249" s="231" t="s">
        <v>2818</v>
      </c>
      <c r="L249" s="231" t="s">
        <v>2818</v>
      </c>
      <c r="M249" s="231" t="s">
        <v>2818</v>
      </c>
      <c r="N249" s="231" t="s">
        <v>2818</v>
      </c>
      <c r="O249" s="231" t="s">
        <v>2818</v>
      </c>
      <c r="P249" s="231" t="s">
        <v>2818</v>
      </c>
      <c r="Q249" s="231" t="s">
        <v>2818</v>
      </c>
      <c r="R249" s="231" t="s">
        <v>2818</v>
      </c>
      <c r="S249" s="231" t="s">
        <v>2818</v>
      </c>
      <c r="T249" s="231" t="s">
        <v>2818</v>
      </c>
      <c r="U249" s="231" t="s">
        <v>2818</v>
      </c>
      <c r="V249" s="231" t="s">
        <v>2818</v>
      </c>
      <c r="AQ249" s="231">
        <v>20</v>
      </c>
      <c r="AR249" s="231" t="s">
        <v>2810</v>
      </c>
    </row>
    <row r="250" spans="1:44" x14ac:dyDescent="0.2">
      <c r="A250" s="231">
        <v>214293</v>
      </c>
      <c r="B250" s="231" t="s">
        <v>427</v>
      </c>
      <c r="C250" s="231" t="s">
        <v>2818</v>
      </c>
      <c r="D250" s="231" t="s">
        <v>2818</v>
      </c>
      <c r="E250" s="231" t="s">
        <v>2818</v>
      </c>
      <c r="F250" s="231" t="s">
        <v>2818</v>
      </c>
      <c r="G250" s="231" t="s">
        <v>2818</v>
      </c>
      <c r="H250" s="231" t="s">
        <v>2818</v>
      </c>
      <c r="I250" s="231" t="s">
        <v>2818</v>
      </c>
      <c r="J250" s="231" t="s">
        <v>2818</v>
      </c>
      <c r="K250" s="231" t="s">
        <v>2818</v>
      </c>
      <c r="L250" s="231" t="s">
        <v>2818</v>
      </c>
      <c r="M250" s="231" t="s">
        <v>2818</v>
      </c>
      <c r="N250" s="231" t="s">
        <v>2818</v>
      </c>
      <c r="O250" s="231" t="s">
        <v>2818</v>
      </c>
      <c r="P250" s="231" t="s">
        <v>2818</v>
      </c>
      <c r="Q250" s="231" t="s">
        <v>2818</v>
      </c>
      <c r="R250" s="231" t="s">
        <v>2818</v>
      </c>
      <c r="S250" s="231" t="s">
        <v>2818</v>
      </c>
      <c r="T250" s="231" t="s">
        <v>2818</v>
      </c>
      <c r="U250" s="231" t="s">
        <v>2818</v>
      </c>
      <c r="V250" s="231" t="s">
        <v>2818</v>
      </c>
      <c r="AQ250" s="231">
        <v>20</v>
      </c>
      <c r="AR250" s="231" t="s">
        <v>2810</v>
      </c>
    </row>
    <row r="251" spans="1:44" x14ac:dyDescent="0.2">
      <c r="A251" s="231">
        <v>214376</v>
      </c>
      <c r="B251" s="231" t="s">
        <v>427</v>
      </c>
      <c r="C251" s="231" t="s">
        <v>2818</v>
      </c>
      <c r="L251" s="231" t="s">
        <v>2818</v>
      </c>
      <c r="M251" s="231" t="s">
        <v>2818</v>
      </c>
      <c r="P251" s="231" t="s">
        <v>2818</v>
      </c>
      <c r="Q251" s="231" t="s">
        <v>2818</v>
      </c>
      <c r="R251" s="231" t="s">
        <v>2818</v>
      </c>
      <c r="S251" s="231" t="s">
        <v>2818</v>
      </c>
      <c r="T251" s="231" t="s">
        <v>2818</v>
      </c>
      <c r="AQ251" s="231">
        <v>8</v>
      </c>
      <c r="AR251" s="231" t="s">
        <v>2810</v>
      </c>
    </row>
    <row r="252" spans="1:44" x14ac:dyDescent="0.2">
      <c r="A252" s="231">
        <v>214405</v>
      </c>
      <c r="B252" s="231" t="s">
        <v>427</v>
      </c>
      <c r="C252" s="231" t="s">
        <v>2818</v>
      </c>
      <c r="D252" s="231" t="s">
        <v>2818</v>
      </c>
      <c r="E252" s="231" t="s">
        <v>2818</v>
      </c>
      <c r="F252" s="231" t="s">
        <v>2818</v>
      </c>
      <c r="G252" s="231" t="s">
        <v>2818</v>
      </c>
      <c r="H252" s="231" t="s">
        <v>2818</v>
      </c>
      <c r="I252" s="231" t="s">
        <v>2818</v>
      </c>
      <c r="J252" s="231" t="s">
        <v>2818</v>
      </c>
      <c r="K252" s="231" t="s">
        <v>2818</v>
      </c>
      <c r="L252" s="231" t="s">
        <v>2818</v>
      </c>
      <c r="M252" s="231" t="s">
        <v>2818</v>
      </c>
      <c r="N252" s="231" t="s">
        <v>2818</v>
      </c>
      <c r="O252" s="231" t="s">
        <v>2818</v>
      </c>
      <c r="P252" s="231" t="s">
        <v>2818</v>
      </c>
      <c r="Q252" s="231" t="s">
        <v>2818</v>
      </c>
      <c r="R252" s="231" t="s">
        <v>2818</v>
      </c>
      <c r="S252" s="231" t="s">
        <v>2818</v>
      </c>
      <c r="T252" s="231" t="s">
        <v>2818</v>
      </c>
      <c r="U252" s="231" t="s">
        <v>2818</v>
      </c>
      <c r="V252" s="231" t="s">
        <v>2818</v>
      </c>
      <c r="AQ252" s="231">
        <v>20</v>
      </c>
      <c r="AR252" s="231" t="s">
        <v>2810</v>
      </c>
    </row>
    <row r="253" spans="1:44" x14ac:dyDescent="0.2">
      <c r="A253" s="231">
        <v>214446</v>
      </c>
      <c r="B253" s="231" t="s">
        <v>427</v>
      </c>
      <c r="C253" s="231" t="s">
        <v>2818</v>
      </c>
      <c r="D253" s="231" t="s">
        <v>2818</v>
      </c>
      <c r="E253" s="231" t="s">
        <v>2818</v>
      </c>
      <c r="F253" s="231" t="s">
        <v>2818</v>
      </c>
      <c r="G253" s="231" t="s">
        <v>2818</v>
      </c>
      <c r="H253" s="231" t="s">
        <v>2818</v>
      </c>
      <c r="I253" s="231" t="s">
        <v>2818</v>
      </c>
      <c r="J253" s="231" t="s">
        <v>2818</v>
      </c>
      <c r="K253" s="231" t="s">
        <v>2818</v>
      </c>
      <c r="L253" s="231" t="s">
        <v>2818</v>
      </c>
      <c r="M253" s="231" t="s">
        <v>2818</v>
      </c>
      <c r="N253" s="231" t="s">
        <v>2818</v>
      </c>
      <c r="O253" s="231" t="s">
        <v>2818</v>
      </c>
      <c r="P253" s="231" t="s">
        <v>2818</v>
      </c>
      <c r="Q253" s="231" t="s">
        <v>2818</v>
      </c>
      <c r="R253" s="231" t="s">
        <v>2818</v>
      </c>
      <c r="S253" s="231" t="s">
        <v>2818</v>
      </c>
      <c r="T253" s="231" t="s">
        <v>2818</v>
      </c>
      <c r="U253" s="231" t="s">
        <v>2818</v>
      </c>
      <c r="V253" s="231" t="s">
        <v>2818</v>
      </c>
      <c r="AQ253" s="231">
        <v>20</v>
      </c>
      <c r="AR253" s="231" t="s">
        <v>2810</v>
      </c>
    </row>
    <row r="254" spans="1:44" x14ac:dyDescent="0.2">
      <c r="A254" s="231">
        <v>214447</v>
      </c>
      <c r="B254" s="231" t="s">
        <v>427</v>
      </c>
      <c r="C254" s="231" t="s">
        <v>2818</v>
      </c>
      <c r="D254" s="231" t="s">
        <v>2818</v>
      </c>
      <c r="E254" s="231" t="s">
        <v>2818</v>
      </c>
      <c r="F254" s="231" t="s">
        <v>2818</v>
      </c>
      <c r="G254" s="231" t="s">
        <v>2818</v>
      </c>
      <c r="H254" s="231" t="s">
        <v>2818</v>
      </c>
      <c r="I254" s="231" t="s">
        <v>2818</v>
      </c>
      <c r="J254" s="231" t="s">
        <v>2818</v>
      </c>
      <c r="K254" s="231" t="s">
        <v>2818</v>
      </c>
      <c r="L254" s="231" t="s">
        <v>2818</v>
      </c>
      <c r="M254" s="231" t="s">
        <v>2818</v>
      </c>
      <c r="N254" s="231" t="s">
        <v>2818</v>
      </c>
      <c r="O254" s="231" t="s">
        <v>2818</v>
      </c>
      <c r="P254" s="231" t="s">
        <v>2818</v>
      </c>
      <c r="Q254" s="231" t="s">
        <v>2818</v>
      </c>
      <c r="R254" s="231" t="s">
        <v>2818</v>
      </c>
      <c r="S254" s="231" t="s">
        <v>2818</v>
      </c>
      <c r="T254" s="231" t="s">
        <v>2818</v>
      </c>
      <c r="U254" s="231" t="s">
        <v>2818</v>
      </c>
      <c r="V254" s="231" t="s">
        <v>2818</v>
      </c>
      <c r="AQ254" s="231">
        <v>20</v>
      </c>
      <c r="AR254" s="231" t="s">
        <v>2810</v>
      </c>
    </row>
    <row r="255" spans="1:44" x14ac:dyDescent="0.2">
      <c r="A255" s="231">
        <v>214451</v>
      </c>
      <c r="B255" s="231" t="s">
        <v>427</v>
      </c>
      <c r="C255" s="231" t="s">
        <v>2818</v>
      </c>
      <c r="D255" s="231" t="s">
        <v>2818</v>
      </c>
      <c r="E255" s="231" t="s">
        <v>2818</v>
      </c>
      <c r="F255" s="231" t="s">
        <v>2818</v>
      </c>
      <c r="G255" s="231" t="s">
        <v>2818</v>
      </c>
      <c r="H255" s="231" t="s">
        <v>2818</v>
      </c>
      <c r="I255" s="231" t="s">
        <v>2818</v>
      </c>
      <c r="J255" s="231" t="s">
        <v>2818</v>
      </c>
      <c r="K255" s="231" t="s">
        <v>2818</v>
      </c>
      <c r="L255" s="231" t="s">
        <v>2818</v>
      </c>
      <c r="M255" s="231" t="s">
        <v>2818</v>
      </c>
      <c r="N255" s="231" t="s">
        <v>2818</v>
      </c>
      <c r="O255" s="231" t="s">
        <v>2818</v>
      </c>
      <c r="P255" s="231" t="s">
        <v>2818</v>
      </c>
      <c r="Q255" s="231" t="s">
        <v>2818</v>
      </c>
      <c r="R255" s="231" t="s">
        <v>2818</v>
      </c>
      <c r="S255" s="231" t="s">
        <v>2818</v>
      </c>
      <c r="T255" s="231" t="s">
        <v>2818</v>
      </c>
      <c r="U255" s="231" t="s">
        <v>2818</v>
      </c>
      <c r="V255" s="231" t="s">
        <v>2818</v>
      </c>
      <c r="AQ255" s="231">
        <v>20</v>
      </c>
      <c r="AR255" s="231" t="s">
        <v>2810</v>
      </c>
    </row>
    <row r="256" spans="1:44" x14ac:dyDescent="0.2">
      <c r="A256" s="231">
        <v>214461</v>
      </c>
      <c r="B256" s="231" t="s">
        <v>427</v>
      </c>
      <c r="C256" s="231" t="s">
        <v>2818</v>
      </c>
      <c r="D256" s="231" t="s">
        <v>2818</v>
      </c>
      <c r="E256" s="231" t="s">
        <v>2818</v>
      </c>
      <c r="F256" s="231" t="s">
        <v>2818</v>
      </c>
      <c r="G256" s="231" t="s">
        <v>2818</v>
      </c>
      <c r="H256" s="231" t="s">
        <v>2818</v>
      </c>
      <c r="I256" s="231" t="s">
        <v>2818</v>
      </c>
      <c r="J256" s="231" t="s">
        <v>2818</v>
      </c>
      <c r="K256" s="231" t="s">
        <v>2818</v>
      </c>
      <c r="L256" s="231" t="s">
        <v>2818</v>
      </c>
      <c r="M256" s="231" t="s">
        <v>2818</v>
      </c>
      <c r="N256" s="231" t="s">
        <v>2818</v>
      </c>
      <c r="O256" s="231" t="s">
        <v>2818</v>
      </c>
      <c r="P256" s="231" t="s">
        <v>2818</v>
      </c>
      <c r="Q256" s="231" t="s">
        <v>2818</v>
      </c>
      <c r="R256" s="231" t="s">
        <v>2818</v>
      </c>
      <c r="S256" s="231" t="s">
        <v>2818</v>
      </c>
      <c r="T256" s="231" t="s">
        <v>2818</v>
      </c>
      <c r="U256" s="231" t="s">
        <v>2818</v>
      </c>
      <c r="V256" s="231" t="s">
        <v>2818</v>
      </c>
      <c r="AQ256" s="231">
        <v>20</v>
      </c>
      <c r="AR256" s="231" t="s">
        <v>2810</v>
      </c>
    </row>
    <row r="257" spans="1:44" x14ac:dyDescent="0.2">
      <c r="A257" s="231">
        <v>214474</v>
      </c>
      <c r="B257" s="231" t="s">
        <v>427</v>
      </c>
      <c r="C257" s="231" t="s">
        <v>2818</v>
      </c>
      <c r="D257" s="231" t="s">
        <v>2818</v>
      </c>
      <c r="E257" s="231" t="s">
        <v>2818</v>
      </c>
      <c r="F257" s="231" t="s">
        <v>2818</v>
      </c>
      <c r="G257" s="231" t="s">
        <v>2818</v>
      </c>
      <c r="H257" s="231" t="s">
        <v>2818</v>
      </c>
      <c r="I257" s="231" t="s">
        <v>2818</v>
      </c>
      <c r="J257" s="231" t="s">
        <v>2818</v>
      </c>
      <c r="K257" s="231" t="s">
        <v>2818</v>
      </c>
      <c r="L257" s="231" t="s">
        <v>2818</v>
      </c>
      <c r="M257" s="231" t="s">
        <v>2818</v>
      </c>
      <c r="N257" s="231" t="s">
        <v>2818</v>
      </c>
      <c r="O257" s="231" t="s">
        <v>2818</v>
      </c>
      <c r="P257" s="231" t="s">
        <v>2818</v>
      </c>
      <c r="Q257" s="231" t="s">
        <v>2818</v>
      </c>
      <c r="R257" s="231" t="s">
        <v>2818</v>
      </c>
      <c r="S257" s="231" t="s">
        <v>2818</v>
      </c>
      <c r="T257" s="231" t="s">
        <v>2818</v>
      </c>
      <c r="U257" s="231" t="s">
        <v>2818</v>
      </c>
      <c r="V257" s="231" t="s">
        <v>2818</v>
      </c>
      <c r="AQ257" s="231">
        <v>20</v>
      </c>
      <c r="AR257" s="231" t="s">
        <v>2810</v>
      </c>
    </row>
    <row r="258" spans="1:44" x14ac:dyDescent="0.2">
      <c r="A258" s="231">
        <v>214491</v>
      </c>
      <c r="B258" s="231" t="s">
        <v>427</v>
      </c>
      <c r="C258" s="231" t="s">
        <v>2818</v>
      </c>
      <c r="D258" s="231" t="s">
        <v>2818</v>
      </c>
      <c r="E258" s="231" t="s">
        <v>2818</v>
      </c>
      <c r="F258" s="231" t="s">
        <v>2818</v>
      </c>
      <c r="G258" s="231" t="s">
        <v>2818</v>
      </c>
      <c r="H258" s="231" t="s">
        <v>2818</v>
      </c>
      <c r="I258" s="231" t="s">
        <v>2818</v>
      </c>
      <c r="J258" s="231" t="s">
        <v>2818</v>
      </c>
      <c r="K258" s="231" t="s">
        <v>2818</v>
      </c>
      <c r="L258" s="231" t="s">
        <v>2818</v>
      </c>
      <c r="M258" s="231" t="s">
        <v>2818</v>
      </c>
      <c r="N258" s="231" t="s">
        <v>2818</v>
      </c>
      <c r="O258" s="231" t="s">
        <v>2818</v>
      </c>
      <c r="P258" s="231" t="s">
        <v>2818</v>
      </c>
      <c r="Q258" s="231" t="s">
        <v>2818</v>
      </c>
      <c r="R258" s="231" t="s">
        <v>2818</v>
      </c>
      <c r="S258" s="231" t="s">
        <v>2818</v>
      </c>
      <c r="T258" s="231" t="s">
        <v>2818</v>
      </c>
      <c r="U258" s="231" t="s">
        <v>2818</v>
      </c>
      <c r="V258" s="231" t="s">
        <v>2818</v>
      </c>
      <c r="AQ258" s="231">
        <v>20</v>
      </c>
      <c r="AR258" s="231" t="s">
        <v>2810</v>
      </c>
    </row>
    <row r="259" spans="1:44" x14ac:dyDescent="0.2">
      <c r="A259" s="231">
        <v>214530</v>
      </c>
      <c r="B259" s="231" t="s">
        <v>427</v>
      </c>
      <c r="C259" s="231" t="s">
        <v>2818</v>
      </c>
      <c r="D259" s="231" t="s">
        <v>2818</v>
      </c>
      <c r="E259" s="231" t="s">
        <v>2818</v>
      </c>
      <c r="F259" s="231" t="s">
        <v>2818</v>
      </c>
      <c r="G259" s="231" t="s">
        <v>2818</v>
      </c>
      <c r="H259" s="231" t="s">
        <v>2818</v>
      </c>
      <c r="I259" s="231" t="s">
        <v>2818</v>
      </c>
      <c r="J259" s="231" t="s">
        <v>2818</v>
      </c>
      <c r="K259" s="231" t="s">
        <v>2818</v>
      </c>
      <c r="L259" s="231" t="s">
        <v>2818</v>
      </c>
      <c r="M259" s="231" t="s">
        <v>2818</v>
      </c>
      <c r="N259" s="231" t="s">
        <v>2818</v>
      </c>
      <c r="O259" s="231" t="s">
        <v>2818</v>
      </c>
      <c r="P259" s="231" t="s">
        <v>2818</v>
      </c>
      <c r="Q259" s="231" t="s">
        <v>2818</v>
      </c>
      <c r="R259" s="231" t="s">
        <v>2818</v>
      </c>
      <c r="S259" s="231" t="s">
        <v>2818</v>
      </c>
      <c r="T259" s="231" t="s">
        <v>2818</v>
      </c>
      <c r="U259" s="231" t="s">
        <v>2818</v>
      </c>
      <c r="V259" s="231" t="s">
        <v>2818</v>
      </c>
      <c r="AQ259" s="231">
        <v>20</v>
      </c>
      <c r="AR259" s="231" t="s">
        <v>2810</v>
      </c>
    </row>
    <row r="260" spans="1:44" x14ac:dyDescent="0.2">
      <c r="A260" s="231">
        <v>214536</v>
      </c>
      <c r="B260" s="231" t="s">
        <v>427</v>
      </c>
      <c r="C260" s="231" t="s">
        <v>2818</v>
      </c>
      <c r="D260" s="231" t="s">
        <v>2818</v>
      </c>
      <c r="E260" s="231" t="s">
        <v>2818</v>
      </c>
      <c r="F260" s="231" t="s">
        <v>2818</v>
      </c>
      <c r="G260" s="231" t="s">
        <v>2818</v>
      </c>
      <c r="H260" s="231" t="s">
        <v>2818</v>
      </c>
      <c r="I260" s="231" t="s">
        <v>2818</v>
      </c>
      <c r="J260" s="231" t="s">
        <v>2818</v>
      </c>
      <c r="K260" s="231" t="s">
        <v>2818</v>
      </c>
      <c r="L260" s="231" t="s">
        <v>2818</v>
      </c>
      <c r="M260" s="231" t="s">
        <v>2818</v>
      </c>
      <c r="N260" s="231" t="s">
        <v>2818</v>
      </c>
      <c r="O260" s="231" t="s">
        <v>2818</v>
      </c>
      <c r="P260" s="231" t="s">
        <v>2818</v>
      </c>
      <c r="Q260" s="231" t="s">
        <v>2818</v>
      </c>
      <c r="R260" s="231" t="s">
        <v>2818</v>
      </c>
      <c r="S260" s="231" t="s">
        <v>2818</v>
      </c>
      <c r="T260" s="231" t="s">
        <v>2818</v>
      </c>
      <c r="U260" s="231" t="s">
        <v>2818</v>
      </c>
      <c r="V260" s="231" t="s">
        <v>2818</v>
      </c>
      <c r="AQ260" s="231">
        <v>20</v>
      </c>
      <c r="AR260" s="231" t="s">
        <v>2810</v>
      </c>
    </row>
    <row r="261" spans="1:44" x14ac:dyDescent="0.2">
      <c r="A261" s="231">
        <v>214551</v>
      </c>
      <c r="B261" s="231" t="s">
        <v>427</v>
      </c>
      <c r="C261" s="231" t="s">
        <v>2818</v>
      </c>
      <c r="D261" s="231" t="s">
        <v>2818</v>
      </c>
      <c r="E261" s="231" t="s">
        <v>2818</v>
      </c>
      <c r="F261" s="231" t="s">
        <v>2818</v>
      </c>
      <c r="G261" s="231" t="s">
        <v>2818</v>
      </c>
      <c r="H261" s="231" t="s">
        <v>2818</v>
      </c>
      <c r="I261" s="231" t="s">
        <v>2818</v>
      </c>
      <c r="J261" s="231" t="s">
        <v>2818</v>
      </c>
      <c r="K261" s="231" t="s">
        <v>2818</v>
      </c>
      <c r="L261" s="231" t="s">
        <v>2818</v>
      </c>
      <c r="M261" s="231" t="s">
        <v>2818</v>
      </c>
      <c r="N261" s="231" t="s">
        <v>2818</v>
      </c>
      <c r="O261" s="231" t="s">
        <v>2818</v>
      </c>
      <c r="P261" s="231" t="s">
        <v>2818</v>
      </c>
      <c r="Q261" s="231" t="s">
        <v>2818</v>
      </c>
      <c r="R261" s="231" t="s">
        <v>2818</v>
      </c>
      <c r="S261" s="231" t="s">
        <v>2818</v>
      </c>
      <c r="T261" s="231" t="s">
        <v>2818</v>
      </c>
      <c r="U261" s="231" t="s">
        <v>2818</v>
      </c>
      <c r="V261" s="231" t="s">
        <v>2818</v>
      </c>
      <c r="AQ261" s="231">
        <v>20</v>
      </c>
      <c r="AR261" s="231" t="s">
        <v>2810</v>
      </c>
    </row>
    <row r="262" spans="1:44" x14ac:dyDescent="0.2">
      <c r="A262" s="231">
        <v>214602</v>
      </c>
      <c r="B262" s="231" t="s">
        <v>427</v>
      </c>
      <c r="C262" s="231" t="s">
        <v>2818</v>
      </c>
      <c r="D262" s="231" t="s">
        <v>2818</v>
      </c>
      <c r="E262" s="231" t="s">
        <v>2818</v>
      </c>
      <c r="F262" s="231" t="s">
        <v>2818</v>
      </c>
      <c r="G262" s="231" t="s">
        <v>2818</v>
      </c>
      <c r="H262" s="231" t="s">
        <v>2818</v>
      </c>
      <c r="I262" s="231" t="s">
        <v>2818</v>
      </c>
      <c r="J262" s="231" t="s">
        <v>2818</v>
      </c>
      <c r="K262" s="231" t="s">
        <v>2818</v>
      </c>
      <c r="L262" s="231" t="s">
        <v>2818</v>
      </c>
      <c r="M262" s="231" t="s">
        <v>2818</v>
      </c>
      <c r="N262" s="231" t="s">
        <v>2818</v>
      </c>
      <c r="O262" s="231" t="s">
        <v>2818</v>
      </c>
      <c r="P262" s="231" t="s">
        <v>2818</v>
      </c>
      <c r="Q262" s="231" t="s">
        <v>2818</v>
      </c>
      <c r="R262" s="231" t="s">
        <v>2818</v>
      </c>
      <c r="S262" s="231" t="s">
        <v>2818</v>
      </c>
      <c r="T262" s="231" t="s">
        <v>2818</v>
      </c>
      <c r="U262" s="231" t="s">
        <v>2818</v>
      </c>
      <c r="V262" s="231" t="s">
        <v>2818</v>
      </c>
      <c r="AQ262" s="231">
        <v>20</v>
      </c>
      <c r="AR262" s="231" t="s">
        <v>2810</v>
      </c>
    </row>
    <row r="263" spans="1:44" x14ac:dyDescent="0.2">
      <c r="A263" s="231">
        <v>214626</v>
      </c>
      <c r="B263" s="231" t="s">
        <v>427</v>
      </c>
      <c r="C263" s="231" t="s">
        <v>2818</v>
      </c>
      <c r="D263" s="231" t="s">
        <v>2818</v>
      </c>
      <c r="E263" s="231" t="s">
        <v>2818</v>
      </c>
      <c r="F263" s="231" t="s">
        <v>2818</v>
      </c>
      <c r="G263" s="231" t="s">
        <v>2818</v>
      </c>
      <c r="H263" s="231" t="s">
        <v>2818</v>
      </c>
      <c r="I263" s="231" t="s">
        <v>2818</v>
      </c>
      <c r="J263" s="231" t="s">
        <v>2818</v>
      </c>
      <c r="K263" s="231" t="s">
        <v>2818</v>
      </c>
      <c r="L263" s="231" t="s">
        <v>2818</v>
      </c>
      <c r="M263" s="231" t="s">
        <v>2818</v>
      </c>
      <c r="N263" s="231" t="s">
        <v>2818</v>
      </c>
      <c r="O263" s="231" t="s">
        <v>2818</v>
      </c>
      <c r="P263" s="231" t="s">
        <v>2818</v>
      </c>
      <c r="Q263" s="231" t="s">
        <v>2818</v>
      </c>
      <c r="R263" s="231" t="s">
        <v>2818</v>
      </c>
      <c r="S263" s="231" t="s">
        <v>2818</v>
      </c>
      <c r="T263" s="231" t="s">
        <v>2818</v>
      </c>
      <c r="U263" s="231" t="s">
        <v>2818</v>
      </c>
      <c r="V263" s="231" t="s">
        <v>2818</v>
      </c>
      <c r="AQ263" s="231">
        <v>20</v>
      </c>
      <c r="AR263" s="231" t="s">
        <v>2810</v>
      </c>
    </row>
    <row r="264" spans="1:44" x14ac:dyDescent="0.2">
      <c r="A264" s="231">
        <v>213300</v>
      </c>
      <c r="B264" s="231" t="s">
        <v>427</v>
      </c>
      <c r="C264" s="231" t="s">
        <v>2818</v>
      </c>
      <c r="D264" s="231" t="s">
        <v>2818</v>
      </c>
      <c r="E264" s="231" t="s">
        <v>2818</v>
      </c>
      <c r="F264" s="231" t="s">
        <v>2818</v>
      </c>
      <c r="G264" s="231" t="s">
        <v>2818</v>
      </c>
      <c r="H264" s="231" t="s">
        <v>2818</v>
      </c>
      <c r="I264" s="231" t="s">
        <v>2818</v>
      </c>
      <c r="J264" s="231" t="s">
        <v>2818</v>
      </c>
      <c r="K264" s="231" t="s">
        <v>2818</v>
      </c>
      <c r="L264" s="231" t="s">
        <v>2818</v>
      </c>
      <c r="M264" s="231" t="s">
        <v>2818</v>
      </c>
      <c r="N264" s="231" t="s">
        <v>2818</v>
      </c>
      <c r="O264" s="231" t="s">
        <v>2818</v>
      </c>
      <c r="P264" s="231" t="s">
        <v>2818</v>
      </c>
      <c r="Q264" s="231" t="s">
        <v>2818</v>
      </c>
      <c r="R264" s="231" t="s">
        <v>2818</v>
      </c>
      <c r="S264" s="231" t="s">
        <v>2818</v>
      </c>
      <c r="T264" s="231" t="s">
        <v>2818</v>
      </c>
      <c r="U264" s="231" t="s">
        <v>2818</v>
      </c>
      <c r="V264" s="231" t="s">
        <v>2818</v>
      </c>
      <c r="W264" s="231" t="s">
        <v>325</v>
      </c>
      <c r="X264" s="231" t="s">
        <v>325</v>
      </c>
      <c r="Y264" s="231" t="s">
        <v>325</v>
      </c>
      <c r="Z264" s="231" t="s">
        <v>325</v>
      </c>
      <c r="AA264" s="231" t="s">
        <v>325</v>
      </c>
      <c r="AB264" s="231" t="s">
        <v>325</v>
      </c>
      <c r="AC264" s="231" t="s">
        <v>325</v>
      </c>
      <c r="AD264" s="231" t="s">
        <v>325</v>
      </c>
      <c r="AE264" s="231" t="s">
        <v>325</v>
      </c>
      <c r="AF264" s="231" t="s">
        <v>325</v>
      </c>
      <c r="AG264" s="231" t="s">
        <v>325</v>
      </c>
      <c r="AH264" s="231" t="s">
        <v>325</v>
      </c>
      <c r="AI264" s="231" t="s">
        <v>325</v>
      </c>
      <c r="AJ264" s="231" t="s">
        <v>325</v>
      </c>
      <c r="AK264" s="231" t="s">
        <v>325</v>
      </c>
      <c r="AL264" s="231" t="s">
        <v>325</v>
      </c>
      <c r="AM264" s="231" t="s">
        <v>325</v>
      </c>
      <c r="AN264" s="231" t="s">
        <v>325</v>
      </c>
      <c r="AO264" s="231" t="s">
        <v>325</v>
      </c>
      <c r="AP264" s="231" t="s">
        <v>325</v>
      </c>
      <c r="AQ264" s="231">
        <v>213300</v>
      </c>
      <c r="AR264" s="231" t="s">
        <v>2810</v>
      </c>
    </row>
    <row r="265" spans="1:44" x14ac:dyDescent="0.2">
      <c r="A265" s="231">
        <v>209640</v>
      </c>
      <c r="B265" s="231" t="s">
        <v>427</v>
      </c>
      <c r="C265" s="231" t="s">
        <v>2818</v>
      </c>
      <c r="D265" s="231" t="s">
        <v>2818</v>
      </c>
      <c r="E265" s="231" t="s">
        <v>2818</v>
      </c>
      <c r="F265" s="231" t="s">
        <v>2818</v>
      </c>
      <c r="G265" s="231" t="s">
        <v>2818</v>
      </c>
      <c r="H265" s="231" t="s">
        <v>2818</v>
      </c>
      <c r="I265" s="231" t="s">
        <v>2818</v>
      </c>
      <c r="J265" s="231" t="s">
        <v>2818</v>
      </c>
      <c r="K265" s="231" t="s">
        <v>2818</v>
      </c>
      <c r="L265" s="231" t="s">
        <v>2818</v>
      </c>
      <c r="M265" s="231" t="s">
        <v>2818</v>
      </c>
      <c r="N265" s="231" t="s">
        <v>2818</v>
      </c>
      <c r="O265" s="231" t="s">
        <v>2818</v>
      </c>
      <c r="P265" s="231" t="s">
        <v>2818</v>
      </c>
      <c r="Q265" s="231" t="s">
        <v>2818</v>
      </c>
      <c r="R265" s="231" t="s">
        <v>2818</v>
      </c>
      <c r="S265" s="231" t="s">
        <v>2818</v>
      </c>
      <c r="T265" s="231" t="s">
        <v>2818</v>
      </c>
      <c r="U265" s="231" t="s">
        <v>2818</v>
      </c>
      <c r="V265" s="231" t="s">
        <v>2818</v>
      </c>
      <c r="AR265" s="231" t="s">
        <v>2811</v>
      </c>
    </row>
    <row r="266" spans="1:44" x14ac:dyDescent="0.2">
      <c r="A266" s="231">
        <v>209743</v>
      </c>
      <c r="B266" s="231" t="s">
        <v>427</v>
      </c>
      <c r="C266" s="231" t="s">
        <v>2818</v>
      </c>
      <c r="D266" s="231" t="s">
        <v>2818</v>
      </c>
      <c r="E266" s="231" t="s">
        <v>2818</v>
      </c>
      <c r="F266" s="231" t="s">
        <v>2818</v>
      </c>
      <c r="G266" s="231" t="s">
        <v>2818</v>
      </c>
      <c r="H266" s="231" t="s">
        <v>2818</v>
      </c>
      <c r="I266" s="231" t="s">
        <v>2818</v>
      </c>
      <c r="J266" s="231" t="s">
        <v>2818</v>
      </c>
      <c r="K266" s="231" t="s">
        <v>2818</v>
      </c>
      <c r="L266" s="231" t="s">
        <v>2818</v>
      </c>
      <c r="M266" s="231" t="s">
        <v>2818</v>
      </c>
      <c r="N266" s="231" t="s">
        <v>2818</v>
      </c>
      <c r="O266" s="231" t="s">
        <v>2818</v>
      </c>
      <c r="P266" s="231" t="s">
        <v>2818</v>
      </c>
      <c r="Q266" s="231" t="s">
        <v>2818</v>
      </c>
      <c r="R266" s="231" t="s">
        <v>2818</v>
      </c>
      <c r="S266" s="231" t="s">
        <v>2818</v>
      </c>
      <c r="T266" s="231" t="s">
        <v>2818</v>
      </c>
      <c r="U266" s="231" t="s">
        <v>2818</v>
      </c>
      <c r="V266" s="231" t="s">
        <v>2818</v>
      </c>
      <c r="AR266" s="231" t="s">
        <v>2811</v>
      </c>
    </row>
    <row r="267" spans="1:44" x14ac:dyDescent="0.2">
      <c r="A267" s="231">
        <v>210799</v>
      </c>
      <c r="B267" s="231" t="s">
        <v>427</v>
      </c>
      <c r="C267" s="231" t="s">
        <v>2818</v>
      </c>
      <c r="D267" s="231" t="s">
        <v>2818</v>
      </c>
      <c r="E267" s="231" t="s">
        <v>2818</v>
      </c>
      <c r="F267" s="231" t="s">
        <v>2818</v>
      </c>
      <c r="G267" s="231" t="s">
        <v>2818</v>
      </c>
      <c r="H267" s="231" t="s">
        <v>2818</v>
      </c>
      <c r="I267" s="231" t="s">
        <v>2818</v>
      </c>
      <c r="J267" s="231" t="s">
        <v>2818</v>
      </c>
      <c r="K267" s="231" t="s">
        <v>2818</v>
      </c>
      <c r="L267" s="231" t="s">
        <v>2818</v>
      </c>
      <c r="M267" s="231" t="s">
        <v>2818</v>
      </c>
      <c r="N267" s="231" t="s">
        <v>2818</v>
      </c>
      <c r="O267" s="231" t="s">
        <v>2818</v>
      </c>
      <c r="P267" s="231" t="s">
        <v>2818</v>
      </c>
      <c r="Q267" s="231" t="s">
        <v>2818</v>
      </c>
      <c r="R267" s="231" t="s">
        <v>2818</v>
      </c>
      <c r="S267" s="231" t="s">
        <v>2818</v>
      </c>
      <c r="T267" s="231" t="s">
        <v>2818</v>
      </c>
      <c r="U267" s="231" t="s">
        <v>2818</v>
      </c>
      <c r="V267" s="231" t="s">
        <v>2818</v>
      </c>
      <c r="AR267" s="231" t="s">
        <v>2811</v>
      </c>
    </row>
    <row r="268" spans="1:44" x14ac:dyDescent="0.2">
      <c r="A268" s="231">
        <v>211009</v>
      </c>
      <c r="B268" s="231" t="s">
        <v>427</v>
      </c>
      <c r="C268" s="231" t="s">
        <v>2818</v>
      </c>
      <c r="D268" s="231" t="s">
        <v>2818</v>
      </c>
      <c r="E268" s="231" t="s">
        <v>2818</v>
      </c>
      <c r="F268" s="231" t="s">
        <v>2818</v>
      </c>
      <c r="G268" s="231" t="s">
        <v>2818</v>
      </c>
      <c r="H268" s="231" t="s">
        <v>2818</v>
      </c>
      <c r="I268" s="231" t="s">
        <v>2818</v>
      </c>
      <c r="J268" s="231" t="s">
        <v>2818</v>
      </c>
      <c r="K268" s="231" t="s">
        <v>2818</v>
      </c>
      <c r="L268" s="231" t="s">
        <v>2818</v>
      </c>
      <c r="M268" s="231" t="s">
        <v>2818</v>
      </c>
      <c r="N268" s="231" t="s">
        <v>2818</v>
      </c>
      <c r="O268" s="231" t="s">
        <v>2818</v>
      </c>
      <c r="P268" s="231" t="s">
        <v>2818</v>
      </c>
      <c r="Q268" s="231" t="s">
        <v>2818</v>
      </c>
      <c r="R268" s="231" t="s">
        <v>2818</v>
      </c>
      <c r="S268" s="231" t="s">
        <v>2818</v>
      </c>
      <c r="T268" s="231" t="s">
        <v>2818</v>
      </c>
      <c r="U268" s="231" t="s">
        <v>2818</v>
      </c>
      <c r="V268" s="231" t="s">
        <v>2818</v>
      </c>
      <c r="AR268" s="231" t="s">
        <v>2811</v>
      </c>
    </row>
    <row r="269" spans="1:44" x14ac:dyDescent="0.2">
      <c r="A269" s="231">
        <v>211227</v>
      </c>
      <c r="B269" s="231" t="s">
        <v>427</v>
      </c>
      <c r="C269" s="231" t="s">
        <v>2818</v>
      </c>
      <c r="D269" s="231" t="s">
        <v>2818</v>
      </c>
      <c r="E269" s="231" t="s">
        <v>2818</v>
      </c>
      <c r="F269" s="231" t="s">
        <v>2818</v>
      </c>
      <c r="G269" s="231" t="s">
        <v>2818</v>
      </c>
      <c r="H269" s="231" t="s">
        <v>2818</v>
      </c>
      <c r="I269" s="231" t="s">
        <v>2818</v>
      </c>
      <c r="J269" s="231" t="s">
        <v>2818</v>
      </c>
      <c r="K269" s="231" t="s">
        <v>2818</v>
      </c>
      <c r="L269" s="231" t="s">
        <v>2818</v>
      </c>
      <c r="M269" s="231" t="s">
        <v>2818</v>
      </c>
      <c r="N269" s="231" t="s">
        <v>2818</v>
      </c>
      <c r="O269" s="231" t="s">
        <v>2818</v>
      </c>
      <c r="P269" s="231" t="s">
        <v>2818</v>
      </c>
      <c r="Q269" s="231" t="s">
        <v>2818</v>
      </c>
      <c r="R269" s="231" t="s">
        <v>2818</v>
      </c>
      <c r="S269" s="231" t="s">
        <v>2818</v>
      </c>
      <c r="T269" s="231" t="s">
        <v>2818</v>
      </c>
      <c r="U269" s="231" t="s">
        <v>2818</v>
      </c>
      <c r="V269" s="231" t="s">
        <v>2818</v>
      </c>
      <c r="AR269" s="231" t="s">
        <v>2811</v>
      </c>
    </row>
    <row r="270" spans="1:44" x14ac:dyDescent="0.2">
      <c r="A270" s="231">
        <v>211529</v>
      </c>
      <c r="B270" s="231" t="s">
        <v>427</v>
      </c>
      <c r="C270" s="231" t="s">
        <v>2818</v>
      </c>
      <c r="D270" s="231" t="s">
        <v>2818</v>
      </c>
      <c r="E270" s="231" t="s">
        <v>2818</v>
      </c>
      <c r="F270" s="231" t="s">
        <v>2818</v>
      </c>
      <c r="G270" s="231" t="s">
        <v>2818</v>
      </c>
      <c r="H270" s="231" t="s">
        <v>2818</v>
      </c>
      <c r="I270" s="231" t="s">
        <v>2818</v>
      </c>
      <c r="J270" s="231" t="s">
        <v>2818</v>
      </c>
      <c r="K270" s="231" t="s">
        <v>2818</v>
      </c>
      <c r="L270" s="231" t="s">
        <v>2818</v>
      </c>
      <c r="M270" s="231" t="s">
        <v>2818</v>
      </c>
      <c r="N270" s="231" t="s">
        <v>2818</v>
      </c>
      <c r="O270" s="231" t="s">
        <v>2818</v>
      </c>
      <c r="P270" s="231" t="s">
        <v>2818</v>
      </c>
      <c r="Q270" s="231" t="s">
        <v>2818</v>
      </c>
      <c r="R270" s="231" t="s">
        <v>2818</v>
      </c>
      <c r="S270" s="231" t="s">
        <v>2818</v>
      </c>
      <c r="T270" s="231" t="s">
        <v>2818</v>
      </c>
      <c r="U270" s="231" t="s">
        <v>2818</v>
      </c>
      <c r="V270" s="231" t="s">
        <v>2818</v>
      </c>
      <c r="AR270" s="231" t="s">
        <v>2811</v>
      </c>
    </row>
    <row r="271" spans="1:44" x14ac:dyDescent="0.2">
      <c r="A271" s="231">
        <v>211535</v>
      </c>
      <c r="B271" s="231" t="s">
        <v>427</v>
      </c>
      <c r="C271" s="231" t="s">
        <v>2818</v>
      </c>
      <c r="D271" s="231" t="s">
        <v>2818</v>
      </c>
      <c r="E271" s="231" t="s">
        <v>2818</v>
      </c>
      <c r="F271" s="231" t="s">
        <v>2818</v>
      </c>
      <c r="G271" s="231" t="s">
        <v>2818</v>
      </c>
      <c r="H271" s="231" t="s">
        <v>2818</v>
      </c>
      <c r="I271" s="231" t="s">
        <v>2818</v>
      </c>
      <c r="J271" s="231" t="s">
        <v>2818</v>
      </c>
      <c r="K271" s="231" t="s">
        <v>2818</v>
      </c>
      <c r="L271" s="231" t="s">
        <v>2818</v>
      </c>
      <c r="M271" s="231" t="s">
        <v>2818</v>
      </c>
      <c r="N271" s="231" t="s">
        <v>2818</v>
      </c>
      <c r="O271" s="231" t="s">
        <v>2818</v>
      </c>
      <c r="P271" s="231" t="s">
        <v>2818</v>
      </c>
      <c r="Q271" s="231" t="s">
        <v>2818</v>
      </c>
      <c r="R271" s="231" t="s">
        <v>2818</v>
      </c>
      <c r="S271" s="231" t="s">
        <v>2818</v>
      </c>
      <c r="T271" s="231" t="s">
        <v>2818</v>
      </c>
      <c r="U271" s="231" t="s">
        <v>2818</v>
      </c>
      <c r="V271" s="231" t="s">
        <v>2818</v>
      </c>
      <c r="AR271" s="231" t="s">
        <v>2811</v>
      </c>
    </row>
    <row r="272" spans="1:44" x14ac:dyDescent="0.2">
      <c r="A272" s="231">
        <v>211659</v>
      </c>
      <c r="B272" s="231" t="s">
        <v>427</v>
      </c>
      <c r="C272" s="231" t="s">
        <v>2818</v>
      </c>
      <c r="D272" s="231" t="s">
        <v>2818</v>
      </c>
      <c r="E272" s="231" t="s">
        <v>2818</v>
      </c>
      <c r="F272" s="231" t="s">
        <v>2818</v>
      </c>
      <c r="G272" s="231" t="s">
        <v>2818</v>
      </c>
      <c r="H272" s="231" t="s">
        <v>2818</v>
      </c>
      <c r="I272" s="231" t="s">
        <v>2818</v>
      </c>
      <c r="J272" s="231" t="s">
        <v>2818</v>
      </c>
      <c r="K272" s="231" t="s">
        <v>2818</v>
      </c>
      <c r="L272" s="231" t="s">
        <v>2818</v>
      </c>
      <c r="M272" s="231" t="s">
        <v>2818</v>
      </c>
      <c r="N272" s="231" t="s">
        <v>2818</v>
      </c>
      <c r="O272" s="231" t="s">
        <v>2818</v>
      </c>
      <c r="P272" s="231" t="s">
        <v>2818</v>
      </c>
      <c r="Q272" s="231" t="s">
        <v>2818</v>
      </c>
      <c r="R272" s="231" t="s">
        <v>2818</v>
      </c>
      <c r="S272" s="231" t="s">
        <v>2818</v>
      </c>
      <c r="T272" s="231" t="s">
        <v>2818</v>
      </c>
      <c r="U272" s="231" t="s">
        <v>2818</v>
      </c>
      <c r="V272" s="231" t="s">
        <v>2818</v>
      </c>
      <c r="AR272" s="231" t="s">
        <v>2811</v>
      </c>
    </row>
    <row r="273" spans="1:44" x14ac:dyDescent="0.2">
      <c r="A273" s="231">
        <v>211687</v>
      </c>
      <c r="B273" s="231" t="s">
        <v>427</v>
      </c>
      <c r="C273" s="231" t="s">
        <v>2818</v>
      </c>
      <c r="D273" s="231" t="s">
        <v>2818</v>
      </c>
      <c r="E273" s="231" t="s">
        <v>2818</v>
      </c>
      <c r="F273" s="231" t="s">
        <v>2818</v>
      </c>
      <c r="G273" s="231" t="s">
        <v>2818</v>
      </c>
      <c r="H273" s="231" t="s">
        <v>2818</v>
      </c>
      <c r="I273" s="231" t="s">
        <v>2818</v>
      </c>
      <c r="J273" s="231" t="s">
        <v>2818</v>
      </c>
      <c r="K273" s="231" t="s">
        <v>2818</v>
      </c>
      <c r="L273" s="231" t="s">
        <v>2818</v>
      </c>
      <c r="M273" s="231" t="s">
        <v>2818</v>
      </c>
      <c r="N273" s="231" t="s">
        <v>2818</v>
      </c>
      <c r="O273" s="231" t="s">
        <v>2818</v>
      </c>
      <c r="P273" s="231" t="s">
        <v>2818</v>
      </c>
      <c r="Q273" s="231" t="s">
        <v>2818</v>
      </c>
      <c r="R273" s="231" t="s">
        <v>2818</v>
      </c>
      <c r="S273" s="231" t="s">
        <v>2818</v>
      </c>
      <c r="T273" s="231" t="s">
        <v>2818</v>
      </c>
      <c r="U273" s="231" t="s">
        <v>2818</v>
      </c>
      <c r="V273" s="231" t="s">
        <v>2818</v>
      </c>
      <c r="AQ273" s="231">
        <v>20</v>
      </c>
      <c r="AR273" s="231" t="s">
        <v>2811</v>
      </c>
    </row>
    <row r="274" spans="1:44" x14ac:dyDescent="0.2">
      <c r="A274" s="231">
        <v>211832</v>
      </c>
      <c r="B274" s="231" t="s">
        <v>427</v>
      </c>
      <c r="C274" s="231" t="s">
        <v>2818</v>
      </c>
      <c r="D274" s="231" t="s">
        <v>2818</v>
      </c>
      <c r="E274" s="231" t="s">
        <v>2818</v>
      </c>
      <c r="F274" s="231" t="s">
        <v>2818</v>
      </c>
      <c r="G274" s="231" t="s">
        <v>2818</v>
      </c>
      <c r="H274" s="231" t="s">
        <v>2818</v>
      </c>
      <c r="I274" s="231" t="s">
        <v>2818</v>
      </c>
      <c r="J274" s="231" t="s">
        <v>2818</v>
      </c>
      <c r="K274" s="231" t="s">
        <v>2818</v>
      </c>
      <c r="L274" s="231" t="s">
        <v>2818</v>
      </c>
      <c r="M274" s="231" t="s">
        <v>2818</v>
      </c>
      <c r="N274" s="231" t="s">
        <v>2818</v>
      </c>
      <c r="O274" s="231" t="s">
        <v>2818</v>
      </c>
      <c r="P274" s="231" t="s">
        <v>2818</v>
      </c>
      <c r="Q274" s="231" t="s">
        <v>2818</v>
      </c>
      <c r="R274" s="231" t="s">
        <v>2818</v>
      </c>
      <c r="S274" s="231" t="s">
        <v>2818</v>
      </c>
      <c r="T274" s="231" t="s">
        <v>2818</v>
      </c>
      <c r="U274" s="231" t="s">
        <v>2818</v>
      </c>
      <c r="V274" s="231" t="s">
        <v>2818</v>
      </c>
      <c r="AR274" s="231" t="s">
        <v>2811</v>
      </c>
    </row>
    <row r="275" spans="1:44" x14ac:dyDescent="0.2">
      <c r="A275" s="231">
        <v>211837</v>
      </c>
      <c r="B275" s="231" t="s">
        <v>427</v>
      </c>
      <c r="C275" s="231" t="s">
        <v>2818</v>
      </c>
      <c r="D275" s="231" t="s">
        <v>2818</v>
      </c>
      <c r="E275" s="231" t="s">
        <v>2818</v>
      </c>
      <c r="F275" s="231" t="s">
        <v>2818</v>
      </c>
      <c r="G275" s="231" t="s">
        <v>2818</v>
      </c>
      <c r="H275" s="231" t="s">
        <v>2818</v>
      </c>
      <c r="I275" s="231" t="s">
        <v>2818</v>
      </c>
      <c r="J275" s="231" t="s">
        <v>2818</v>
      </c>
      <c r="K275" s="231" t="s">
        <v>2818</v>
      </c>
      <c r="L275" s="231" t="s">
        <v>2818</v>
      </c>
      <c r="M275" s="231" t="s">
        <v>2818</v>
      </c>
      <c r="N275" s="231" t="s">
        <v>2818</v>
      </c>
      <c r="O275" s="231" t="s">
        <v>2818</v>
      </c>
      <c r="P275" s="231" t="s">
        <v>2818</v>
      </c>
      <c r="Q275" s="231" t="s">
        <v>2818</v>
      </c>
      <c r="R275" s="231" t="s">
        <v>2818</v>
      </c>
      <c r="S275" s="231" t="s">
        <v>2818</v>
      </c>
      <c r="T275" s="231" t="s">
        <v>2818</v>
      </c>
      <c r="U275" s="231" t="s">
        <v>2818</v>
      </c>
      <c r="V275" s="231" t="s">
        <v>2818</v>
      </c>
      <c r="AR275" s="231" t="s">
        <v>2811</v>
      </c>
    </row>
    <row r="276" spans="1:44" x14ac:dyDescent="0.2">
      <c r="A276" s="231">
        <v>212068</v>
      </c>
      <c r="B276" s="231" t="s">
        <v>427</v>
      </c>
      <c r="C276" s="231" t="s">
        <v>2818</v>
      </c>
      <c r="D276" s="231" t="s">
        <v>2818</v>
      </c>
      <c r="E276" s="231" t="s">
        <v>2818</v>
      </c>
      <c r="F276" s="231" t="s">
        <v>2818</v>
      </c>
      <c r="G276" s="231" t="s">
        <v>2818</v>
      </c>
      <c r="H276" s="231" t="s">
        <v>2818</v>
      </c>
      <c r="I276" s="231" t="s">
        <v>2818</v>
      </c>
      <c r="J276" s="231" t="s">
        <v>2818</v>
      </c>
      <c r="K276" s="231" t="s">
        <v>2818</v>
      </c>
      <c r="L276" s="231" t="s">
        <v>2818</v>
      </c>
      <c r="M276" s="231" t="s">
        <v>2818</v>
      </c>
      <c r="N276" s="231" t="s">
        <v>2818</v>
      </c>
      <c r="O276" s="231" t="s">
        <v>2818</v>
      </c>
      <c r="P276" s="231" t="s">
        <v>2818</v>
      </c>
      <c r="Q276" s="231" t="s">
        <v>2818</v>
      </c>
      <c r="R276" s="231" t="s">
        <v>2818</v>
      </c>
      <c r="S276" s="231" t="s">
        <v>2818</v>
      </c>
      <c r="T276" s="231" t="s">
        <v>2818</v>
      </c>
      <c r="U276" s="231" t="s">
        <v>2818</v>
      </c>
      <c r="V276" s="231" t="s">
        <v>2818</v>
      </c>
      <c r="AR276" s="231" t="s">
        <v>2811</v>
      </c>
    </row>
    <row r="277" spans="1:44" x14ac:dyDescent="0.2">
      <c r="A277" s="231">
        <v>212101</v>
      </c>
      <c r="B277" s="231" t="s">
        <v>427</v>
      </c>
      <c r="C277" s="231" t="s">
        <v>2818</v>
      </c>
      <c r="D277" s="231" t="s">
        <v>2818</v>
      </c>
      <c r="E277" s="231" t="s">
        <v>2818</v>
      </c>
      <c r="F277" s="231" t="s">
        <v>2818</v>
      </c>
      <c r="G277" s="231" t="s">
        <v>2818</v>
      </c>
      <c r="H277" s="231" t="s">
        <v>2818</v>
      </c>
      <c r="I277" s="231" t="s">
        <v>2818</v>
      </c>
      <c r="J277" s="231" t="s">
        <v>2818</v>
      </c>
      <c r="K277" s="231" t="s">
        <v>2818</v>
      </c>
      <c r="L277" s="231" t="s">
        <v>2818</v>
      </c>
      <c r="M277" s="231" t="s">
        <v>2818</v>
      </c>
      <c r="N277" s="231" t="s">
        <v>2818</v>
      </c>
      <c r="O277" s="231" t="s">
        <v>2818</v>
      </c>
      <c r="P277" s="231" t="s">
        <v>2818</v>
      </c>
      <c r="Q277" s="231" t="s">
        <v>2818</v>
      </c>
      <c r="R277" s="231" t="s">
        <v>2818</v>
      </c>
      <c r="S277" s="231" t="s">
        <v>2818</v>
      </c>
      <c r="T277" s="231" t="s">
        <v>2818</v>
      </c>
      <c r="U277" s="231" t="s">
        <v>2818</v>
      </c>
      <c r="V277" s="231" t="s">
        <v>2818</v>
      </c>
      <c r="AR277" s="231" t="s">
        <v>2811</v>
      </c>
    </row>
    <row r="278" spans="1:44" x14ac:dyDescent="0.2">
      <c r="A278" s="231">
        <v>212161</v>
      </c>
      <c r="B278" s="231" t="s">
        <v>427</v>
      </c>
      <c r="C278" s="231" t="s">
        <v>2818</v>
      </c>
      <c r="D278" s="231" t="s">
        <v>2818</v>
      </c>
      <c r="E278" s="231" t="s">
        <v>2818</v>
      </c>
      <c r="F278" s="231" t="s">
        <v>2818</v>
      </c>
      <c r="G278" s="231" t="s">
        <v>2818</v>
      </c>
      <c r="H278" s="231" t="s">
        <v>2818</v>
      </c>
      <c r="I278" s="231" t="s">
        <v>2818</v>
      </c>
      <c r="J278" s="231" t="s">
        <v>2818</v>
      </c>
      <c r="K278" s="231" t="s">
        <v>2818</v>
      </c>
      <c r="L278" s="231" t="s">
        <v>2818</v>
      </c>
      <c r="M278" s="231" t="s">
        <v>2818</v>
      </c>
      <c r="N278" s="231" t="s">
        <v>2818</v>
      </c>
      <c r="O278" s="231" t="s">
        <v>2818</v>
      </c>
      <c r="P278" s="231" t="s">
        <v>2818</v>
      </c>
      <c r="Q278" s="231" t="s">
        <v>2818</v>
      </c>
      <c r="R278" s="231" t="s">
        <v>2818</v>
      </c>
      <c r="S278" s="231" t="s">
        <v>2818</v>
      </c>
      <c r="T278" s="231" t="s">
        <v>2818</v>
      </c>
      <c r="U278" s="231" t="s">
        <v>2818</v>
      </c>
      <c r="V278" s="231" t="s">
        <v>2818</v>
      </c>
      <c r="AR278" s="231" t="s">
        <v>2811</v>
      </c>
    </row>
    <row r="279" spans="1:44" x14ac:dyDescent="0.2">
      <c r="A279" s="231">
        <v>212170</v>
      </c>
      <c r="B279" s="231" t="s">
        <v>427</v>
      </c>
      <c r="C279" s="231" t="s">
        <v>2818</v>
      </c>
      <c r="D279" s="231" t="s">
        <v>2818</v>
      </c>
      <c r="E279" s="231" t="s">
        <v>2818</v>
      </c>
      <c r="F279" s="231" t="s">
        <v>2818</v>
      </c>
      <c r="G279" s="231" t="s">
        <v>2818</v>
      </c>
      <c r="H279" s="231" t="s">
        <v>2818</v>
      </c>
      <c r="I279" s="231" t="s">
        <v>2818</v>
      </c>
      <c r="J279" s="231" t="s">
        <v>2818</v>
      </c>
      <c r="K279" s="231" t="s">
        <v>2818</v>
      </c>
      <c r="L279" s="231" t="s">
        <v>2818</v>
      </c>
      <c r="M279" s="231" t="s">
        <v>2818</v>
      </c>
      <c r="N279" s="231" t="s">
        <v>2818</v>
      </c>
      <c r="O279" s="231" t="s">
        <v>2818</v>
      </c>
      <c r="P279" s="231" t="s">
        <v>2818</v>
      </c>
      <c r="Q279" s="231" t="s">
        <v>2818</v>
      </c>
      <c r="R279" s="231" t="s">
        <v>2818</v>
      </c>
      <c r="S279" s="231" t="s">
        <v>2818</v>
      </c>
      <c r="T279" s="231" t="s">
        <v>2818</v>
      </c>
      <c r="U279" s="231" t="s">
        <v>2818</v>
      </c>
      <c r="V279" s="231" t="s">
        <v>2818</v>
      </c>
      <c r="AR279" s="231" t="s">
        <v>2811</v>
      </c>
    </row>
    <row r="280" spans="1:44" x14ac:dyDescent="0.2">
      <c r="A280" s="231">
        <v>212457</v>
      </c>
      <c r="B280" s="231" t="s">
        <v>427</v>
      </c>
      <c r="C280" s="231" t="s">
        <v>2818</v>
      </c>
      <c r="D280" s="231" t="s">
        <v>2818</v>
      </c>
      <c r="E280" s="231" t="s">
        <v>2818</v>
      </c>
      <c r="F280" s="231" t="s">
        <v>2818</v>
      </c>
      <c r="G280" s="231" t="s">
        <v>2818</v>
      </c>
      <c r="H280" s="231" t="s">
        <v>2818</v>
      </c>
      <c r="I280" s="231" t="s">
        <v>2818</v>
      </c>
      <c r="J280" s="231" t="s">
        <v>2818</v>
      </c>
      <c r="K280" s="231" t="s">
        <v>2818</v>
      </c>
      <c r="L280" s="231" t="s">
        <v>2818</v>
      </c>
      <c r="M280" s="231" t="s">
        <v>2818</v>
      </c>
      <c r="N280" s="231" t="s">
        <v>2818</v>
      </c>
      <c r="O280" s="231" t="s">
        <v>2818</v>
      </c>
      <c r="P280" s="231" t="s">
        <v>2818</v>
      </c>
      <c r="Q280" s="231" t="s">
        <v>2818</v>
      </c>
      <c r="R280" s="231" t="s">
        <v>2818</v>
      </c>
      <c r="S280" s="231" t="s">
        <v>2818</v>
      </c>
      <c r="T280" s="231" t="s">
        <v>2818</v>
      </c>
      <c r="U280" s="231" t="s">
        <v>2818</v>
      </c>
      <c r="V280" s="231" t="s">
        <v>2818</v>
      </c>
      <c r="AR280" s="231" t="s">
        <v>2811</v>
      </c>
    </row>
    <row r="281" spans="1:44" x14ac:dyDescent="0.2">
      <c r="A281" s="231">
        <v>212463</v>
      </c>
      <c r="B281" s="231" t="s">
        <v>427</v>
      </c>
      <c r="C281" s="231" t="s">
        <v>2818</v>
      </c>
      <c r="D281" s="231" t="s">
        <v>2818</v>
      </c>
      <c r="E281" s="231" t="s">
        <v>2818</v>
      </c>
      <c r="F281" s="231" t="s">
        <v>2818</v>
      </c>
      <c r="G281" s="231" t="s">
        <v>2818</v>
      </c>
      <c r="H281" s="231" t="s">
        <v>2818</v>
      </c>
      <c r="I281" s="231" t="s">
        <v>2818</v>
      </c>
      <c r="J281" s="231" t="s">
        <v>2818</v>
      </c>
      <c r="K281" s="231" t="s">
        <v>2818</v>
      </c>
      <c r="L281" s="231" t="s">
        <v>2818</v>
      </c>
      <c r="M281" s="231" t="s">
        <v>2818</v>
      </c>
      <c r="N281" s="231" t="s">
        <v>2818</v>
      </c>
      <c r="O281" s="231" t="s">
        <v>2818</v>
      </c>
      <c r="P281" s="231" t="s">
        <v>2818</v>
      </c>
      <c r="Q281" s="231" t="s">
        <v>2818</v>
      </c>
      <c r="R281" s="231" t="s">
        <v>2818</v>
      </c>
      <c r="S281" s="231" t="s">
        <v>2818</v>
      </c>
      <c r="T281" s="231" t="s">
        <v>2818</v>
      </c>
      <c r="U281" s="231" t="s">
        <v>2818</v>
      </c>
      <c r="V281" s="231" t="s">
        <v>2818</v>
      </c>
      <c r="AR281" s="231" t="s">
        <v>2811</v>
      </c>
    </row>
    <row r="282" spans="1:44" x14ac:dyDescent="0.2">
      <c r="A282" s="231">
        <v>212714</v>
      </c>
      <c r="B282" s="231" t="s">
        <v>427</v>
      </c>
      <c r="C282" s="231" t="s">
        <v>2818</v>
      </c>
      <c r="D282" s="231" t="s">
        <v>2818</v>
      </c>
      <c r="E282" s="231" t="s">
        <v>2818</v>
      </c>
      <c r="F282" s="231" t="s">
        <v>2818</v>
      </c>
      <c r="G282" s="231" t="s">
        <v>2818</v>
      </c>
      <c r="H282" s="231" t="s">
        <v>2818</v>
      </c>
      <c r="I282" s="231" t="s">
        <v>2818</v>
      </c>
      <c r="J282" s="231" t="s">
        <v>2818</v>
      </c>
      <c r="K282" s="231" t="s">
        <v>2818</v>
      </c>
      <c r="L282" s="231" t="s">
        <v>2818</v>
      </c>
      <c r="M282" s="231" t="s">
        <v>2818</v>
      </c>
      <c r="N282" s="231" t="s">
        <v>2818</v>
      </c>
      <c r="O282" s="231" t="s">
        <v>2818</v>
      </c>
      <c r="P282" s="231" t="s">
        <v>2818</v>
      </c>
      <c r="Q282" s="231" t="s">
        <v>2818</v>
      </c>
      <c r="R282" s="231" t="s">
        <v>2818</v>
      </c>
      <c r="S282" s="231" t="s">
        <v>2818</v>
      </c>
      <c r="T282" s="231" t="s">
        <v>2818</v>
      </c>
      <c r="U282" s="231" t="s">
        <v>2818</v>
      </c>
      <c r="V282" s="231" t="s">
        <v>2818</v>
      </c>
      <c r="AR282" s="231" t="s">
        <v>2811</v>
      </c>
    </row>
    <row r="283" spans="1:44" x14ac:dyDescent="0.2">
      <c r="A283" s="231">
        <v>212814</v>
      </c>
      <c r="B283" s="231" t="s">
        <v>427</v>
      </c>
      <c r="C283" s="231" t="s">
        <v>2818</v>
      </c>
      <c r="D283" s="231" t="s">
        <v>2818</v>
      </c>
      <c r="E283" s="231" t="s">
        <v>2818</v>
      </c>
      <c r="F283" s="231" t="s">
        <v>2818</v>
      </c>
      <c r="G283" s="231" t="s">
        <v>2818</v>
      </c>
      <c r="H283" s="231" t="s">
        <v>2818</v>
      </c>
      <c r="I283" s="231" t="s">
        <v>2818</v>
      </c>
      <c r="J283" s="231" t="s">
        <v>2818</v>
      </c>
      <c r="K283" s="231" t="s">
        <v>2818</v>
      </c>
      <c r="L283" s="231" t="s">
        <v>2818</v>
      </c>
      <c r="M283" s="231" t="s">
        <v>2818</v>
      </c>
      <c r="N283" s="231" t="s">
        <v>2818</v>
      </c>
      <c r="O283" s="231" t="s">
        <v>2818</v>
      </c>
      <c r="P283" s="231" t="s">
        <v>2818</v>
      </c>
      <c r="Q283" s="231" t="s">
        <v>2818</v>
      </c>
      <c r="R283" s="231" t="s">
        <v>2818</v>
      </c>
      <c r="S283" s="231" t="s">
        <v>2818</v>
      </c>
      <c r="T283" s="231" t="s">
        <v>2818</v>
      </c>
      <c r="U283" s="231" t="s">
        <v>2818</v>
      </c>
      <c r="V283" s="231" t="s">
        <v>2818</v>
      </c>
      <c r="AR283" s="231" t="s">
        <v>2811</v>
      </c>
    </row>
    <row r="284" spans="1:44" x14ac:dyDescent="0.2">
      <c r="A284" s="231">
        <v>212858</v>
      </c>
      <c r="B284" s="231" t="s">
        <v>427</v>
      </c>
      <c r="C284" s="231" t="s">
        <v>2818</v>
      </c>
      <c r="D284" s="231" t="s">
        <v>2818</v>
      </c>
      <c r="E284" s="231" t="s">
        <v>2818</v>
      </c>
      <c r="F284" s="231" t="s">
        <v>2818</v>
      </c>
      <c r="G284" s="231" t="s">
        <v>2818</v>
      </c>
      <c r="H284" s="231" t="s">
        <v>2818</v>
      </c>
      <c r="I284" s="231" t="s">
        <v>2818</v>
      </c>
      <c r="J284" s="231" t="s">
        <v>2818</v>
      </c>
      <c r="K284" s="231" t="s">
        <v>2818</v>
      </c>
      <c r="L284" s="231" t="s">
        <v>2818</v>
      </c>
      <c r="M284" s="231" t="s">
        <v>2818</v>
      </c>
      <c r="N284" s="231" t="s">
        <v>2818</v>
      </c>
      <c r="O284" s="231" t="s">
        <v>2818</v>
      </c>
      <c r="P284" s="231" t="s">
        <v>2818</v>
      </c>
      <c r="Q284" s="231" t="s">
        <v>2818</v>
      </c>
      <c r="R284" s="231" t="s">
        <v>2818</v>
      </c>
      <c r="S284" s="231" t="s">
        <v>2818</v>
      </c>
      <c r="T284" s="231" t="s">
        <v>2818</v>
      </c>
      <c r="U284" s="231" t="s">
        <v>2818</v>
      </c>
      <c r="V284" s="231" t="s">
        <v>2818</v>
      </c>
      <c r="AR284" s="231" t="s">
        <v>2811</v>
      </c>
    </row>
    <row r="285" spans="1:44" x14ac:dyDescent="0.2">
      <c r="A285" s="231">
        <v>212898</v>
      </c>
      <c r="B285" s="231" t="s">
        <v>427</v>
      </c>
      <c r="C285" s="231" t="s">
        <v>2818</v>
      </c>
      <c r="D285" s="231" t="s">
        <v>2818</v>
      </c>
      <c r="E285" s="231" t="s">
        <v>2818</v>
      </c>
      <c r="F285" s="231" t="s">
        <v>2818</v>
      </c>
      <c r="G285" s="231" t="s">
        <v>2818</v>
      </c>
      <c r="H285" s="231" t="s">
        <v>2818</v>
      </c>
      <c r="I285" s="231" t="s">
        <v>2818</v>
      </c>
      <c r="J285" s="231" t="s">
        <v>2818</v>
      </c>
      <c r="K285" s="231" t="s">
        <v>2818</v>
      </c>
      <c r="L285" s="231" t="s">
        <v>2818</v>
      </c>
      <c r="M285" s="231" t="s">
        <v>2818</v>
      </c>
      <c r="N285" s="231" t="s">
        <v>2818</v>
      </c>
      <c r="O285" s="231" t="s">
        <v>2818</v>
      </c>
      <c r="P285" s="231" t="s">
        <v>2818</v>
      </c>
      <c r="Q285" s="231" t="s">
        <v>2818</v>
      </c>
      <c r="R285" s="231" t="s">
        <v>2818</v>
      </c>
      <c r="S285" s="231" t="s">
        <v>2818</v>
      </c>
      <c r="T285" s="231" t="s">
        <v>2818</v>
      </c>
      <c r="U285" s="231" t="s">
        <v>2818</v>
      </c>
      <c r="V285" s="231" t="s">
        <v>2818</v>
      </c>
      <c r="AR285" s="231" t="s">
        <v>2811</v>
      </c>
    </row>
    <row r="286" spans="1:44" x14ac:dyDescent="0.2">
      <c r="A286" s="231">
        <v>213000</v>
      </c>
      <c r="B286" s="231" t="s">
        <v>427</v>
      </c>
      <c r="C286" s="231" t="s">
        <v>2818</v>
      </c>
      <c r="D286" s="231" t="s">
        <v>2818</v>
      </c>
      <c r="E286" s="231" t="s">
        <v>2818</v>
      </c>
      <c r="F286" s="231" t="s">
        <v>2818</v>
      </c>
      <c r="G286" s="231" t="s">
        <v>2818</v>
      </c>
      <c r="H286" s="231" t="s">
        <v>2818</v>
      </c>
      <c r="I286" s="231" t="s">
        <v>2818</v>
      </c>
      <c r="J286" s="231" t="s">
        <v>2818</v>
      </c>
      <c r="K286" s="231" t="s">
        <v>2818</v>
      </c>
      <c r="L286" s="231" t="s">
        <v>2818</v>
      </c>
      <c r="M286" s="231" t="s">
        <v>2818</v>
      </c>
      <c r="N286" s="231" t="s">
        <v>2818</v>
      </c>
      <c r="O286" s="231" t="s">
        <v>2818</v>
      </c>
      <c r="P286" s="231" t="s">
        <v>2818</v>
      </c>
      <c r="Q286" s="231" t="s">
        <v>2818</v>
      </c>
      <c r="R286" s="231" t="s">
        <v>2818</v>
      </c>
      <c r="S286" s="231" t="s">
        <v>2818</v>
      </c>
      <c r="T286" s="231" t="s">
        <v>2818</v>
      </c>
      <c r="U286" s="231" t="s">
        <v>2818</v>
      </c>
      <c r="V286" s="231" t="s">
        <v>2818</v>
      </c>
      <c r="AR286" s="231" t="s">
        <v>2811</v>
      </c>
    </row>
    <row r="287" spans="1:44" x14ac:dyDescent="0.2">
      <c r="A287" s="231">
        <v>213058</v>
      </c>
      <c r="B287" s="231" t="s">
        <v>427</v>
      </c>
      <c r="C287" s="231" t="s">
        <v>2818</v>
      </c>
      <c r="D287" s="231" t="s">
        <v>2818</v>
      </c>
      <c r="E287" s="231" t="s">
        <v>2818</v>
      </c>
      <c r="F287" s="231" t="s">
        <v>2818</v>
      </c>
      <c r="G287" s="231" t="s">
        <v>2818</v>
      </c>
      <c r="H287" s="231" t="s">
        <v>2818</v>
      </c>
      <c r="I287" s="231" t="s">
        <v>2818</v>
      </c>
      <c r="J287" s="231" t="s">
        <v>2818</v>
      </c>
      <c r="K287" s="231" t="s">
        <v>2818</v>
      </c>
      <c r="L287" s="231" t="s">
        <v>2818</v>
      </c>
      <c r="M287" s="231" t="s">
        <v>2818</v>
      </c>
      <c r="N287" s="231" t="s">
        <v>2818</v>
      </c>
      <c r="O287" s="231" t="s">
        <v>2818</v>
      </c>
      <c r="P287" s="231" t="s">
        <v>2818</v>
      </c>
      <c r="Q287" s="231" t="s">
        <v>2818</v>
      </c>
      <c r="R287" s="231" t="s">
        <v>2818</v>
      </c>
      <c r="S287" s="231" t="s">
        <v>2818</v>
      </c>
      <c r="T287" s="231" t="s">
        <v>2818</v>
      </c>
      <c r="U287" s="231" t="s">
        <v>2818</v>
      </c>
      <c r="V287" s="231" t="s">
        <v>2818</v>
      </c>
      <c r="AR287" s="231" t="s">
        <v>2811</v>
      </c>
    </row>
    <row r="288" spans="1:44" x14ac:dyDescent="0.2">
      <c r="A288" s="231">
        <v>213265</v>
      </c>
      <c r="B288" s="231" t="s">
        <v>427</v>
      </c>
      <c r="C288" s="231" t="s">
        <v>2818</v>
      </c>
      <c r="D288" s="231" t="s">
        <v>2818</v>
      </c>
      <c r="E288" s="231" t="s">
        <v>2818</v>
      </c>
      <c r="F288" s="231" t="s">
        <v>2818</v>
      </c>
      <c r="G288" s="231" t="s">
        <v>2818</v>
      </c>
      <c r="H288" s="231" t="s">
        <v>2818</v>
      </c>
      <c r="I288" s="231" t="s">
        <v>2818</v>
      </c>
      <c r="J288" s="231" t="s">
        <v>2818</v>
      </c>
      <c r="K288" s="231" t="s">
        <v>2818</v>
      </c>
      <c r="L288" s="231" t="s">
        <v>2818</v>
      </c>
      <c r="M288" s="231" t="s">
        <v>2818</v>
      </c>
      <c r="N288" s="231" t="s">
        <v>2818</v>
      </c>
      <c r="O288" s="231" t="s">
        <v>2818</v>
      </c>
      <c r="P288" s="231" t="s">
        <v>2818</v>
      </c>
      <c r="Q288" s="231" t="s">
        <v>2818</v>
      </c>
      <c r="R288" s="231" t="s">
        <v>2818</v>
      </c>
      <c r="S288" s="231" t="s">
        <v>2818</v>
      </c>
      <c r="T288" s="231" t="s">
        <v>2818</v>
      </c>
      <c r="U288" s="231" t="s">
        <v>2818</v>
      </c>
      <c r="V288" s="231" t="s">
        <v>2818</v>
      </c>
      <c r="AR288" s="231" t="s">
        <v>2811</v>
      </c>
    </row>
    <row r="289" spans="1:44" x14ac:dyDescent="0.2">
      <c r="A289" s="231">
        <v>213430</v>
      </c>
      <c r="B289" s="231" t="s">
        <v>427</v>
      </c>
      <c r="C289" s="231" t="s">
        <v>2818</v>
      </c>
      <c r="D289" s="231" t="s">
        <v>2818</v>
      </c>
      <c r="E289" s="231" t="s">
        <v>2818</v>
      </c>
      <c r="F289" s="231" t="s">
        <v>2818</v>
      </c>
      <c r="G289" s="231" t="s">
        <v>2818</v>
      </c>
      <c r="H289" s="231" t="s">
        <v>2818</v>
      </c>
      <c r="I289" s="231" t="s">
        <v>2818</v>
      </c>
      <c r="J289" s="231" t="s">
        <v>2818</v>
      </c>
      <c r="K289" s="231" t="s">
        <v>2818</v>
      </c>
      <c r="L289" s="231" t="s">
        <v>2818</v>
      </c>
      <c r="M289" s="231" t="s">
        <v>2818</v>
      </c>
      <c r="N289" s="231" t="s">
        <v>2818</v>
      </c>
      <c r="O289" s="231" t="s">
        <v>2818</v>
      </c>
      <c r="P289" s="231" t="s">
        <v>2818</v>
      </c>
      <c r="Q289" s="231" t="s">
        <v>2818</v>
      </c>
      <c r="R289" s="231" t="s">
        <v>2818</v>
      </c>
      <c r="S289" s="231" t="s">
        <v>2818</v>
      </c>
      <c r="T289" s="231" t="s">
        <v>2818</v>
      </c>
      <c r="U289" s="231" t="s">
        <v>2818</v>
      </c>
      <c r="V289" s="231" t="s">
        <v>2818</v>
      </c>
      <c r="AR289" s="231" t="s">
        <v>2811</v>
      </c>
    </row>
    <row r="290" spans="1:44" x14ac:dyDescent="0.2">
      <c r="A290" s="231">
        <v>213774</v>
      </c>
      <c r="B290" s="231" t="s">
        <v>427</v>
      </c>
      <c r="C290" s="231" t="s">
        <v>2818</v>
      </c>
      <c r="D290" s="231" t="s">
        <v>2818</v>
      </c>
      <c r="E290" s="231" t="s">
        <v>2818</v>
      </c>
      <c r="F290" s="231" t="s">
        <v>2818</v>
      </c>
      <c r="G290" s="231" t="s">
        <v>2818</v>
      </c>
      <c r="H290" s="231" t="s">
        <v>2818</v>
      </c>
      <c r="I290" s="231" t="s">
        <v>2818</v>
      </c>
      <c r="J290" s="231" t="s">
        <v>2818</v>
      </c>
      <c r="K290" s="231" t="s">
        <v>2818</v>
      </c>
      <c r="L290" s="231" t="s">
        <v>2818</v>
      </c>
      <c r="M290" s="231" t="s">
        <v>2818</v>
      </c>
      <c r="N290" s="231" t="s">
        <v>2818</v>
      </c>
      <c r="O290" s="231" t="s">
        <v>2818</v>
      </c>
      <c r="P290" s="231" t="s">
        <v>2818</v>
      </c>
      <c r="Q290" s="231" t="s">
        <v>2818</v>
      </c>
      <c r="R290" s="231" t="s">
        <v>2818</v>
      </c>
      <c r="S290" s="231" t="s">
        <v>2818</v>
      </c>
      <c r="T290" s="231" t="s">
        <v>2818</v>
      </c>
      <c r="U290" s="231" t="s">
        <v>2818</v>
      </c>
      <c r="V290" s="231" t="s">
        <v>2818</v>
      </c>
      <c r="AR290" s="231" t="s">
        <v>2811</v>
      </c>
    </row>
    <row r="291" spans="1:44" x14ac:dyDescent="0.2">
      <c r="A291" s="231">
        <v>213869</v>
      </c>
      <c r="B291" s="231" t="s">
        <v>427</v>
      </c>
      <c r="C291" s="231" t="s">
        <v>2818</v>
      </c>
      <c r="D291" s="231" t="s">
        <v>2818</v>
      </c>
      <c r="E291" s="231" t="s">
        <v>2818</v>
      </c>
      <c r="F291" s="231" t="s">
        <v>2818</v>
      </c>
      <c r="G291" s="231" t="s">
        <v>2818</v>
      </c>
      <c r="H291" s="231" t="s">
        <v>2818</v>
      </c>
      <c r="I291" s="231" t="s">
        <v>2818</v>
      </c>
      <c r="J291" s="231" t="s">
        <v>2818</v>
      </c>
      <c r="K291" s="231" t="s">
        <v>2818</v>
      </c>
      <c r="L291" s="231" t="s">
        <v>2818</v>
      </c>
      <c r="M291" s="231" t="s">
        <v>2818</v>
      </c>
      <c r="N291" s="231" t="s">
        <v>2818</v>
      </c>
      <c r="O291" s="231" t="s">
        <v>2818</v>
      </c>
      <c r="P291" s="231" t="s">
        <v>2818</v>
      </c>
      <c r="Q291" s="231" t="s">
        <v>2818</v>
      </c>
      <c r="R291" s="231" t="s">
        <v>2818</v>
      </c>
      <c r="S291" s="231" t="s">
        <v>2818</v>
      </c>
      <c r="T291" s="231" t="s">
        <v>2818</v>
      </c>
      <c r="U291" s="231" t="s">
        <v>2818</v>
      </c>
      <c r="V291" s="231" t="s">
        <v>2818</v>
      </c>
      <c r="AR291" s="231" t="s">
        <v>2811</v>
      </c>
    </row>
    <row r="292" spans="1:44" x14ac:dyDescent="0.2">
      <c r="A292" s="231">
        <v>213976</v>
      </c>
      <c r="B292" s="231" t="s">
        <v>427</v>
      </c>
      <c r="C292" s="231" t="s">
        <v>2818</v>
      </c>
      <c r="D292" s="231" t="s">
        <v>2818</v>
      </c>
      <c r="E292" s="231" t="s">
        <v>2818</v>
      </c>
      <c r="F292" s="231" t="s">
        <v>2818</v>
      </c>
      <c r="G292" s="231" t="s">
        <v>2818</v>
      </c>
      <c r="H292" s="231" t="s">
        <v>2818</v>
      </c>
      <c r="I292" s="231" t="s">
        <v>2818</v>
      </c>
      <c r="J292" s="231" t="s">
        <v>2818</v>
      </c>
      <c r="K292" s="231" t="s">
        <v>2818</v>
      </c>
      <c r="L292" s="231" t="s">
        <v>2818</v>
      </c>
      <c r="M292" s="231" t="s">
        <v>2818</v>
      </c>
      <c r="N292" s="231" t="s">
        <v>2818</v>
      </c>
      <c r="O292" s="231" t="s">
        <v>2818</v>
      </c>
      <c r="P292" s="231" t="s">
        <v>2818</v>
      </c>
      <c r="Q292" s="231" t="s">
        <v>2818</v>
      </c>
      <c r="R292" s="231" t="s">
        <v>2818</v>
      </c>
      <c r="S292" s="231" t="s">
        <v>2818</v>
      </c>
      <c r="T292" s="231" t="s">
        <v>2818</v>
      </c>
      <c r="U292" s="231" t="s">
        <v>2818</v>
      </c>
      <c r="V292" s="231" t="s">
        <v>2818</v>
      </c>
      <c r="AR292" s="231" t="s">
        <v>2811</v>
      </c>
    </row>
    <row r="293" spans="1:44" x14ac:dyDescent="0.2">
      <c r="A293" s="231">
        <v>213979</v>
      </c>
      <c r="B293" s="231" t="s">
        <v>427</v>
      </c>
      <c r="C293" s="231" t="s">
        <v>2818</v>
      </c>
      <c r="D293" s="231" t="s">
        <v>2818</v>
      </c>
      <c r="E293" s="231" t="s">
        <v>2818</v>
      </c>
      <c r="F293" s="231" t="s">
        <v>2818</v>
      </c>
      <c r="G293" s="231" t="s">
        <v>2818</v>
      </c>
      <c r="H293" s="231" t="s">
        <v>2818</v>
      </c>
      <c r="I293" s="231" t="s">
        <v>2818</v>
      </c>
      <c r="J293" s="231" t="s">
        <v>2818</v>
      </c>
      <c r="K293" s="231" t="s">
        <v>2818</v>
      </c>
      <c r="L293" s="231" t="s">
        <v>2818</v>
      </c>
      <c r="M293" s="231" t="s">
        <v>2818</v>
      </c>
      <c r="N293" s="231" t="s">
        <v>2818</v>
      </c>
      <c r="O293" s="231" t="s">
        <v>2818</v>
      </c>
      <c r="P293" s="231" t="s">
        <v>2818</v>
      </c>
      <c r="Q293" s="231" t="s">
        <v>2818</v>
      </c>
      <c r="R293" s="231" t="s">
        <v>2818</v>
      </c>
      <c r="S293" s="231" t="s">
        <v>2818</v>
      </c>
      <c r="T293" s="231" t="s">
        <v>2818</v>
      </c>
      <c r="U293" s="231" t="s">
        <v>2818</v>
      </c>
      <c r="V293" s="231" t="s">
        <v>2818</v>
      </c>
      <c r="AR293" s="231" t="s">
        <v>2811</v>
      </c>
    </row>
    <row r="294" spans="1:44" x14ac:dyDescent="0.2">
      <c r="A294" s="231">
        <v>214177</v>
      </c>
      <c r="B294" s="231" t="s">
        <v>427</v>
      </c>
      <c r="C294" s="231" t="s">
        <v>2818</v>
      </c>
      <c r="D294" s="231" t="s">
        <v>2818</v>
      </c>
      <c r="E294" s="231" t="s">
        <v>2818</v>
      </c>
      <c r="F294" s="231" t="s">
        <v>2818</v>
      </c>
      <c r="G294" s="231" t="s">
        <v>2818</v>
      </c>
      <c r="H294" s="231" t="s">
        <v>2818</v>
      </c>
      <c r="I294" s="231" t="s">
        <v>2818</v>
      </c>
      <c r="J294" s="231" t="s">
        <v>2818</v>
      </c>
      <c r="K294" s="231" t="s">
        <v>2818</v>
      </c>
      <c r="L294" s="231" t="s">
        <v>2818</v>
      </c>
      <c r="M294" s="231" t="s">
        <v>2818</v>
      </c>
      <c r="N294" s="231" t="s">
        <v>2818</v>
      </c>
      <c r="O294" s="231" t="s">
        <v>2818</v>
      </c>
      <c r="P294" s="231" t="s">
        <v>2818</v>
      </c>
      <c r="Q294" s="231" t="s">
        <v>2818</v>
      </c>
      <c r="R294" s="231" t="s">
        <v>2818</v>
      </c>
      <c r="S294" s="231" t="s">
        <v>2818</v>
      </c>
      <c r="T294" s="231" t="s">
        <v>2818</v>
      </c>
      <c r="U294" s="231" t="s">
        <v>2818</v>
      </c>
      <c r="V294" s="231" t="s">
        <v>2818</v>
      </c>
      <c r="AR294" s="231" t="s">
        <v>2811</v>
      </c>
    </row>
    <row r="295" spans="1:44" x14ac:dyDescent="0.2">
      <c r="A295" s="231">
        <v>214191</v>
      </c>
      <c r="B295" s="231" t="s">
        <v>427</v>
      </c>
      <c r="C295" s="231" t="s">
        <v>2818</v>
      </c>
      <c r="D295" s="231" t="s">
        <v>2818</v>
      </c>
      <c r="E295" s="231" t="s">
        <v>2818</v>
      </c>
      <c r="F295" s="231" t="s">
        <v>2818</v>
      </c>
      <c r="G295" s="231" t="s">
        <v>2818</v>
      </c>
      <c r="H295" s="231" t="s">
        <v>2818</v>
      </c>
      <c r="I295" s="231" t="s">
        <v>2818</v>
      </c>
      <c r="J295" s="231" t="s">
        <v>2818</v>
      </c>
      <c r="K295" s="231" t="s">
        <v>2818</v>
      </c>
      <c r="L295" s="231" t="s">
        <v>2818</v>
      </c>
      <c r="M295" s="231" t="s">
        <v>2818</v>
      </c>
      <c r="N295" s="231" t="s">
        <v>2818</v>
      </c>
      <c r="O295" s="231" t="s">
        <v>2818</v>
      </c>
      <c r="P295" s="231" t="s">
        <v>2818</v>
      </c>
      <c r="Q295" s="231" t="s">
        <v>2818</v>
      </c>
      <c r="R295" s="231" t="s">
        <v>2818</v>
      </c>
      <c r="S295" s="231" t="s">
        <v>2818</v>
      </c>
      <c r="T295" s="231" t="s">
        <v>2818</v>
      </c>
      <c r="U295" s="231" t="s">
        <v>2818</v>
      </c>
      <c r="V295" s="231" t="s">
        <v>2818</v>
      </c>
      <c r="AR295" s="231" t="s">
        <v>2811</v>
      </c>
    </row>
    <row r="296" spans="1:44" x14ac:dyDescent="0.2">
      <c r="A296" s="231">
        <v>214193</v>
      </c>
      <c r="B296" s="231" t="s">
        <v>427</v>
      </c>
      <c r="C296" s="231" t="s">
        <v>2818</v>
      </c>
      <c r="D296" s="231" t="s">
        <v>2818</v>
      </c>
      <c r="E296" s="231" t="s">
        <v>2818</v>
      </c>
      <c r="F296" s="231" t="s">
        <v>2818</v>
      </c>
      <c r="G296" s="231" t="s">
        <v>2818</v>
      </c>
      <c r="H296" s="231" t="s">
        <v>2818</v>
      </c>
      <c r="I296" s="231" t="s">
        <v>2818</v>
      </c>
      <c r="J296" s="231" t="s">
        <v>2818</v>
      </c>
      <c r="K296" s="231" t="s">
        <v>2818</v>
      </c>
      <c r="L296" s="231" t="s">
        <v>2818</v>
      </c>
      <c r="M296" s="231" t="s">
        <v>2818</v>
      </c>
      <c r="N296" s="231" t="s">
        <v>2818</v>
      </c>
      <c r="O296" s="231" t="s">
        <v>2818</v>
      </c>
      <c r="P296" s="231" t="s">
        <v>2818</v>
      </c>
      <c r="Q296" s="231" t="s">
        <v>2818</v>
      </c>
      <c r="R296" s="231" t="s">
        <v>2818</v>
      </c>
      <c r="S296" s="231" t="s">
        <v>2818</v>
      </c>
      <c r="T296" s="231" t="s">
        <v>2818</v>
      </c>
      <c r="U296" s="231" t="s">
        <v>2818</v>
      </c>
      <c r="V296" s="231" t="s">
        <v>2818</v>
      </c>
      <c r="AR296" s="231" t="s">
        <v>2811</v>
      </c>
    </row>
    <row r="297" spans="1:44" x14ac:dyDescent="0.2">
      <c r="A297" s="231">
        <v>214240</v>
      </c>
      <c r="B297" s="231" t="s">
        <v>427</v>
      </c>
      <c r="C297" s="231" t="s">
        <v>2818</v>
      </c>
      <c r="D297" s="231" t="s">
        <v>2818</v>
      </c>
      <c r="E297" s="231" t="s">
        <v>2818</v>
      </c>
      <c r="F297" s="231" t="s">
        <v>2818</v>
      </c>
      <c r="G297" s="231" t="s">
        <v>2818</v>
      </c>
      <c r="H297" s="231" t="s">
        <v>2818</v>
      </c>
      <c r="I297" s="231" t="s">
        <v>2818</v>
      </c>
      <c r="J297" s="231" t="s">
        <v>2818</v>
      </c>
      <c r="K297" s="231" t="s">
        <v>2818</v>
      </c>
      <c r="L297" s="231" t="s">
        <v>2818</v>
      </c>
      <c r="M297" s="231" t="s">
        <v>2818</v>
      </c>
      <c r="N297" s="231" t="s">
        <v>2818</v>
      </c>
      <c r="O297" s="231" t="s">
        <v>2818</v>
      </c>
      <c r="P297" s="231" t="s">
        <v>2818</v>
      </c>
      <c r="Q297" s="231" t="s">
        <v>2818</v>
      </c>
      <c r="R297" s="231" t="s">
        <v>2818</v>
      </c>
      <c r="S297" s="231" t="s">
        <v>2818</v>
      </c>
      <c r="T297" s="231" t="s">
        <v>2818</v>
      </c>
      <c r="U297" s="231" t="s">
        <v>2818</v>
      </c>
      <c r="V297" s="231" t="s">
        <v>2818</v>
      </c>
      <c r="AR297" s="231" t="s">
        <v>2811</v>
      </c>
    </row>
    <row r="298" spans="1:44" x14ac:dyDescent="0.2">
      <c r="A298" s="231">
        <v>214283</v>
      </c>
      <c r="B298" s="231" t="s">
        <v>427</v>
      </c>
      <c r="C298" s="231" t="s">
        <v>2818</v>
      </c>
      <c r="D298" s="231" t="s">
        <v>2818</v>
      </c>
      <c r="E298" s="231" t="s">
        <v>2818</v>
      </c>
      <c r="F298" s="231" t="s">
        <v>2818</v>
      </c>
      <c r="G298" s="231" t="s">
        <v>2818</v>
      </c>
      <c r="H298" s="231" t="s">
        <v>2818</v>
      </c>
      <c r="I298" s="231" t="s">
        <v>2818</v>
      </c>
      <c r="J298" s="231" t="s">
        <v>2818</v>
      </c>
      <c r="K298" s="231" t="s">
        <v>2818</v>
      </c>
      <c r="L298" s="231" t="s">
        <v>2818</v>
      </c>
      <c r="M298" s="231" t="s">
        <v>2818</v>
      </c>
      <c r="N298" s="231" t="s">
        <v>2818</v>
      </c>
      <c r="O298" s="231" t="s">
        <v>2818</v>
      </c>
      <c r="P298" s="231" t="s">
        <v>2818</v>
      </c>
      <c r="Q298" s="231" t="s">
        <v>2818</v>
      </c>
      <c r="R298" s="231" t="s">
        <v>2818</v>
      </c>
      <c r="S298" s="231" t="s">
        <v>2818</v>
      </c>
      <c r="T298" s="231" t="s">
        <v>2818</v>
      </c>
      <c r="U298" s="231" t="s">
        <v>2818</v>
      </c>
      <c r="V298" s="231" t="s">
        <v>2818</v>
      </c>
      <c r="AR298" s="231" t="s">
        <v>2811</v>
      </c>
    </row>
    <row r="299" spans="1:44" x14ac:dyDescent="0.2">
      <c r="A299" s="231">
        <v>214329</v>
      </c>
      <c r="B299" s="231" t="s">
        <v>427</v>
      </c>
      <c r="C299" s="231" t="s">
        <v>2818</v>
      </c>
      <c r="D299" s="231" t="s">
        <v>2818</v>
      </c>
      <c r="E299" s="231" t="s">
        <v>2818</v>
      </c>
      <c r="F299" s="231" t="s">
        <v>2818</v>
      </c>
      <c r="G299" s="231" t="s">
        <v>2818</v>
      </c>
      <c r="H299" s="231" t="s">
        <v>2818</v>
      </c>
      <c r="I299" s="231" t="s">
        <v>2818</v>
      </c>
      <c r="J299" s="231" t="s">
        <v>2818</v>
      </c>
      <c r="K299" s="231" t="s">
        <v>2818</v>
      </c>
      <c r="L299" s="231" t="s">
        <v>2818</v>
      </c>
      <c r="M299" s="231" t="s">
        <v>2818</v>
      </c>
      <c r="N299" s="231" t="s">
        <v>2818</v>
      </c>
      <c r="O299" s="231" t="s">
        <v>2818</v>
      </c>
      <c r="P299" s="231" t="s">
        <v>2818</v>
      </c>
      <c r="Q299" s="231" t="s">
        <v>2818</v>
      </c>
      <c r="R299" s="231" t="s">
        <v>2818</v>
      </c>
      <c r="S299" s="231" t="s">
        <v>2818</v>
      </c>
      <c r="T299" s="231" t="s">
        <v>2818</v>
      </c>
      <c r="U299" s="231" t="s">
        <v>2818</v>
      </c>
      <c r="V299" s="231" t="s">
        <v>2818</v>
      </c>
      <c r="AR299" s="231" t="s">
        <v>2811</v>
      </c>
    </row>
    <row r="300" spans="1:44" x14ac:dyDescent="0.2">
      <c r="A300" s="231">
        <v>214534</v>
      </c>
      <c r="B300" s="231" t="s">
        <v>427</v>
      </c>
      <c r="C300" s="231" t="s">
        <v>2818</v>
      </c>
      <c r="D300" s="231" t="s">
        <v>2818</v>
      </c>
      <c r="E300" s="231" t="s">
        <v>2818</v>
      </c>
      <c r="F300" s="231" t="s">
        <v>2818</v>
      </c>
      <c r="G300" s="231" t="s">
        <v>2818</v>
      </c>
      <c r="H300" s="231" t="s">
        <v>2818</v>
      </c>
      <c r="I300" s="231" t="s">
        <v>2818</v>
      </c>
      <c r="J300" s="231" t="s">
        <v>2818</v>
      </c>
      <c r="K300" s="231" t="s">
        <v>2818</v>
      </c>
      <c r="L300" s="231" t="s">
        <v>2818</v>
      </c>
      <c r="M300" s="231" t="s">
        <v>2818</v>
      </c>
      <c r="N300" s="231" t="s">
        <v>2818</v>
      </c>
      <c r="O300" s="231" t="s">
        <v>2818</v>
      </c>
      <c r="P300" s="231" t="s">
        <v>2818</v>
      </c>
      <c r="Q300" s="231" t="s">
        <v>2818</v>
      </c>
      <c r="R300" s="231" t="s">
        <v>2818</v>
      </c>
      <c r="S300" s="231" t="s">
        <v>2818</v>
      </c>
      <c r="T300" s="231" t="s">
        <v>2818</v>
      </c>
      <c r="U300" s="231" t="s">
        <v>2818</v>
      </c>
      <c r="V300" s="231" t="s">
        <v>2818</v>
      </c>
      <c r="AR300" s="231" t="s">
        <v>2811</v>
      </c>
    </row>
    <row r="301" spans="1:44" x14ac:dyDescent="0.2">
      <c r="A301" s="231">
        <v>203553</v>
      </c>
      <c r="B301" s="231" t="s">
        <v>427</v>
      </c>
      <c r="C301" s="231" t="s">
        <v>2818</v>
      </c>
      <c r="D301" s="231" t="s">
        <v>2818</v>
      </c>
      <c r="E301" s="231" t="s">
        <v>2818</v>
      </c>
      <c r="F301" s="231" t="s">
        <v>2818</v>
      </c>
      <c r="G301" s="231" t="s">
        <v>2818</v>
      </c>
      <c r="H301" s="231" t="s">
        <v>2818</v>
      </c>
      <c r="I301" s="231" t="s">
        <v>2818</v>
      </c>
      <c r="J301" s="231" t="s">
        <v>2818</v>
      </c>
      <c r="K301" s="231" t="s">
        <v>2818</v>
      </c>
      <c r="L301" s="231" t="s">
        <v>2818</v>
      </c>
      <c r="M301" s="231" t="s">
        <v>2818</v>
      </c>
      <c r="N301" s="231" t="s">
        <v>2818</v>
      </c>
      <c r="O301" s="231" t="s">
        <v>2818</v>
      </c>
      <c r="P301" s="231" t="s">
        <v>2818</v>
      </c>
      <c r="Q301" s="231" t="s">
        <v>2818</v>
      </c>
      <c r="R301" s="231" t="s">
        <v>2818</v>
      </c>
      <c r="S301" s="231" t="s">
        <v>2818</v>
      </c>
      <c r="T301" s="231" t="s">
        <v>2818</v>
      </c>
      <c r="U301" s="231" t="s">
        <v>2818</v>
      </c>
      <c r="V301" s="231" t="s">
        <v>2818</v>
      </c>
      <c r="W301" s="231" t="s">
        <v>325</v>
      </c>
      <c r="X301" s="231" t="s">
        <v>325</v>
      </c>
      <c r="Y301" s="231" t="s">
        <v>325</v>
      </c>
      <c r="Z301" s="231" t="s">
        <v>325</v>
      </c>
      <c r="AA301" s="231" t="s">
        <v>325</v>
      </c>
      <c r="AB301" s="231" t="s">
        <v>325</v>
      </c>
      <c r="AC301" s="231" t="s">
        <v>325</v>
      </c>
      <c r="AD301" s="231" t="s">
        <v>325</v>
      </c>
      <c r="AE301" s="231" t="s">
        <v>325</v>
      </c>
      <c r="AF301" s="231" t="s">
        <v>325</v>
      </c>
      <c r="AG301" s="231" t="s">
        <v>325</v>
      </c>
      <c r="AH301" s="231" t="s">
        <v>325</v>
      </c>
      <c r="AI301" s="231" t="s">
        <v>325</v>
      </c>
      <c r="AJ301" s="231" t="s">
        <v>325</v>
      </c>
      <c r="AK301" s="231" t="s">
        <v>325</v>
      </c>
      <c r="AL301" s="231" t="s">
        <v>325</v>
      </c>
      <c r="AM301" s="231" t="s">
        <v>325</v>
      </c>
      <c r="AN301" s="231" t="s">
        <v>325</v>
      </c>
      <c r="AO301" s="231" t="s">
        <v>325</v>
      </c>
      <c r="AP301" s="231" t="s">
        <v>325</v>
      </c>
      <c r="AQ301" s="231">
        <v>203553</v>
      </c>
      <c r="AR301" s="231" t="s">
        <v>2811</v>
      </c>
    </row>
    <row r="302" spans="1:44" x14ac:dyDescent="0.2">
      <c r="A302" s="231">
        <v>206639</v>
      </c>
      <c r="B302" s="231" t="s">
        <v>427</v>
      </c>
      <c r="C302" s="231" t="s">
        <v>2818</v>
      </c>
      <c r="D302" s="231" t="s">
        <v>2818</v>
      </c>
      <c r="E302" s="231" t="s">
        <v>2818</v>
      </c>
      <c r="F302" s="231" t="s">
        <v>2818</v>
      </c>
      <c r="G302" s="231" t="s">
        <v>2818</v>
      </c>
      <c r="H302" s="231" t="s">
        <v>2818</v>
      </c>
      <c r="I302" s="231" t="s">
        <v>2818</v>
      </c>
      <c r="J302" s="231" t="s">
        <v>2818</v>
      </c>
      <c r="K302" s="231" t="s">
        <v>2818</v>
      </c>
      <c r="L302" s="231" t="s">
        <v>2818</v>
      </c>
      <c r="M302" s="231" t="s">
        <v>2818</v>
      </c>
      <c r="N302" s="231" t="s">
        <v>2818</v>
      </c>
      <c r="O302" s="231" t="s">
        <v>2818</v>
      </c>
      <c r="P302" s="231" t="s">
        <v>2818</v>
      </c>
      <c r="Q302" s="231" t="s">
        <v>2818</v>
      </c>
      <c r="R302" s="231" t="s">
        <v>2818</v>
      </c>
      <c r="S302" s="231" t="s">
        <v>2818</v>
      </c>
      <c r="T302" s="231" t="s">
        <v>2818</v>
      </c>
      <c r="U302" s="231" t="s">
        <v>2818</v>
      </c>
      <c r="V302" s="231" t="s">
        <v>2818</v>
      </c>
      <c r="W302" s="231" t="s">
        <v>325</v>
      </c>
      <c r="X302" s="231" t="s">
        <v>325</v>
      </c>
      <c r="Y302" s="231" t="s">
        <v>325</v>
      </c>
      <c r="Z302" s="231" t="s">
        <v>325</v>
      </c>
      <c r="AA302" s="231" t="s">
        <v>325</v>
      </c>
      <c r="AB302" s="231" t="s">
        <v>325</v>
      </c>
      <c r="AC302" s="231" t="s">
        <v>325</v>
      </c>
      <c r="AD302" s="231" t="s">
        <v>325</v>
      </c>
      <c r="AE302" s="231" t="s">
        <v>325</v>
      </c>
      <c r="AF302" s="231" t="s">
        <v>325</v>
      </c>
      <c r="AG302" s="231" t="s">
        <v>325</v>
      </c>
      <c r="AH302" s="231" t="s">
        <v>325</v>
      </c>
      <c r="AI302" s="231" t="s">
        <v>325</v>
      </c>
      <c r="AJ302" s="231" t="s">
        <v>325</v>
      </c>
      <c r="AK302" s="231" t="s">
        <v>325</v>
      </c>
      <c r="AL302" s="231" t="s">
        <v>325</v>
      </c>
      <c r="AM302" s="231" t="s">
        <v>325</v>
      </c>
      <c r="AN302" s="231" t="s">
        <v>325</v>
      </c>
      <c r="AO302" s="231" t="s">
        <v>325</v>
      </c>
      <c r="AP302" s="231" t="s">
        <v>325</v>
      </c>
      <c r="AQ302" s="231">
        <v>206639</v>
      </c>
      <c r="AR302" s="231" t="s">
        <v>2811</v>
      </c>
    </row>
    <row r="303" spans="1:44" x14ac:dyDescent="0.2">
      <c r="A303" s="231">
        <v>207030</v>
      </c>
      <c r="B303" s="231" t="s">
        <v>427</v>
      </c>
      <c r="C303" s="231" t="s">
        <v>2818</v>
      </c>
      <c r="D303" s="231" t="s">
        <v>2818</v>
      </c>
      <c r="E303" s="231" t="s">
        <v>2818</v>
      </c>
      <c r="F303" s="231" t="s">
        <v>2818</v>
      </c>
      <c r="G303" s="231" t="s">
        <v>2818</v>
      </c>
      <c r="H303" s="231" t="s">
        <v>2818</v>
      </c>
      <c r="I303" s="231" t="s">
        <v>2818</v>
      </c>
      <c r="J303" s="231" t="s">
        <v>2818</v>
      </c>
      <c r="K303" s="231" t="s">
        <v>2818</v>
      </c>
      <c r="L303" s="231" t="s">
        <v>2818</v>
      </c>
      <c r="M303" s="231" t="s">
        <v>2818</v>
      </c>
      <c r="N303" s="231" t="s">
        <v>2818</v>
      </c>
      <c r="O303" s="231" t="s">
        <v>2818</v>
      </c>
      <c r="P303" s="231" t="s">
        <v>2818</v>
      </c>
      <c r="Q303" s="231" t="s">
        <v>2818</v>
      </c>
      <c r="R303" s="231" t="s">
        <v>2818</v>
      </c>
      <c r="S303" s="231" t="s">
        <v>2818</v>
      </c>
      <c r="T303" s="231" t="s">
        <v>2818</v>
      </c>
      <c r="U303" s="231" t="s">
        <v>2818</v>
      </c>
      <c r="V303" s="231" t="s">
        <v>2818</v>
      </c>
      <c r="W303" s="231" t="s">
        <v>325</v>
      </c>
      <c r="X303" s="231" t="s">
        <v>325</v>
      </c>
      <c r="Y303" s="231" t="s">
        <v>325</v>
      </c>
      <c r="Z303" s="231" t="s">
        <v>325</v>
      </c>
      <c r="AA303" s="231" t="s">
        <v>325</v>
      </c>
      <c r="AB303" s="231" t="s">
        <v>325</v>
      </c>
      <c r="AC303" s="231" t="s">
        <v>325</v>
      </c>
      <c r="AD303" s="231" t="s">
        <v>325</v>
      </c>
      <c r="AE303" s="231" t="s">
        <v>325</v>
      </c>
      <c r="AF303" s="231" t="s">
        <v>325</v>
      </c>
      <c r="AG303" s="231" t="s">
        <v>325</v>
      </c>
      <c r="AH303" s="231" t="s">
        <v>325</v>
      </c>
      <c r="AI303" s="231" t="s">
        <v>325</v>
      </c>
      <c r="AJ303" s="231" t="s">
        <v>325</v>
      </c>
      <c r="AK303" s="231" t="s">
        <v>325</v>
      </c>
      <c r="AL303" s="231" t="s">
        <v>325</v>
      </c>
      <c r="AM303" s="231" t="s">
        <v>325</v>
      </c>
      <c r="AN303" s="231" t="s">
        <v>325</v>
      </c>
      <c r="AO303" s="231" t="s">
        <v>325</v>
      </c>
      <c r="AP303" s="231" t="s">
        <v>325</v>
      </c>
      <c r="AQ303" s="231">
        <v>207030</v>
      </c>
      <c r="AR303" s="231" t="s">
        <v>2811</v>
      </c>
    </row>
    <row r="304" spans="1:44" x14ac:dyDescent="0.2">
      <c r="A304" s="231">
        <v>203255</v>
      </c>
      <c r="B304" s="231" t="s">
        <v>427</v>
      </c>
      <c r="C304" s="231" t="s">
        <v>200</v>
      </c>
      <c r="D304" s="231" t="s">
        <v>200</v>
      </c>
      <c r="E304" s="231" t="s">
        <v>200</v>
      </c>
      <c r="F304" s="231" t="s">
        <v>200</v>
      </c>
      <c r="G304" s="231" t="s">
        <v>202</v>
      </c>
      <c r="H304" s="231" t="s">
        <v>202</v>
      </c>
      <c r="I304" s="231" t="s">
        <v>200</v>
      </c>
      <c r="J304" s="231" t="s">
        <v>200</v>
      </c>
      <c r="K304" s="231" t="s">
        <v>202</v>
      </c>
      <c r="L304" s="231" t="s">
        <v>200</v>
      </c>
      <c r="M304" s="231" t="s">
        <v>200</v>
      </c>
      <c r="N304" s="231" t="s">
        <v>200</v>
      </c>
      <c r="O304" s="231" t="s">
        <v>202</v>
      </c>
      <c r="P304" s="231" t="s">
        <v>200</v>
      </c>
      <c r="Q304" s="231" t="s">
        <v>200</v>
      </c>
      <c r="R304" s="231" t="s">
        <v>202</v>
      </c>
      <c r="S304" s="231" t="s">
        <v>202</v>
      </c>
      <c r="T304" s="231" t="s">
        <v>202</v>
      </c>
      <c r="U304" s="231" t="s">
        <v>202</v>
      </c>
      <c r="V304" s="231" t="s">
        <v>201</v>
      </c>
      <c r="AQ304" s="231">
        <v>20</v>
      </c>
    </row>
    <row r="305" spans="1:43" x14ac:dyDescent="0.2">
      <c r="A305" s="231">
        <v>204444</v>
      </c>
      <c r="B305" s="231" t="s">
        <v>427</v>
      </c>
      <c r="C305" s="231" t="s">
        <v>200</v>
      </c>
      <c r="D305" s="231" t="s">
        <v>200</v>
      </c>
      <c r="E305" s="231" t="s">
        <v>200</v>
      </c>
      <c r="F305" s="231" t="s">
        <v>202</v>
      </c>
      <c r="G305" s="231" t="s">
        <v>200</v>
      </c>
      <c r="H305" s="231" t="s">
        <v>201</v>
      </c>
      <c r="I305" s="231" t="s">
        <v>200</v>
      </c>
      <c r="J305" s="231" t="s">
        <v>200</v>
      </c>
      <c r="K305" s="231" t="s">
        <v>200</v>
      </c>
      <c r="L305" s="231" t="s">
        <v>200</v>
      </c>
      <c r="M305" s="231" t="s">
        <v>200</v>
      </c>
      <c r="N305" s="231" t="s">
        <v>202</v>
      </c>
      <c r="O305" s="231" t="s">
        <v>202</v>
      </c>
      <c r="P305" s="231" t="s">
        <v>201</v>
      </c>
      <c r="Q305" s="231" t="s">
        <v>200</v>
      </c>
      <c r="R305" s="231" t="s">
        <v>201</v>
      </c>
      <c r="S305" s="231" t="s">
        <v>200</v>
      </c>
      <c r="T305" s="231" t="s">
        <v>200</v>
      </c>
      <c r="U305" s="231" t="s">
        <v>202</v>
      </c>
      <c r="V305" s="231" t="s">
        <v>200</v>
      </c>
      <c r="AQ305" s="231">
        <v>20</v>
      </c>
    </row>
    <row r="306" spans="1:43" x14ac:dyDescent="0.2">
      <c r="A306" s="231">
        <v>204682</v>
      </c>
      <c r="B306" s="231" t="s">
        <v>427</v>
      </c>
      <c r="C306" s="231" t="s">
        <v>200</v>
      </c>
      <c r="D306" s="231" t="s">
        <v>202</v>
      </c>
      <c r="E306" s="231" t="s">
        <v>202</v>
      </c>
      <c r="F306" s="231" t="s">
        <v>202</v>
      </c>
      <c r="G306" s="231" t="s">
        <v>202</v>
      </c>
      <c r="H306" s="231" t="s">
        <v>202</v>
      </c>
      <c r="I306" s="231" t="s">
        <v>200</v>
      </c>
      <c r="J306" s="231" t="s">
        <v>200</v>
      </c>
      <c r="K306" s="231" t="s">
        <v>200</v>
      </c>
      <c r="L306" s="231" t="s">
        <v>202</v>
      </c>
      <c r="M306" s="231" t="s">
        <v>200</v>
      </c>
      <c r="N306" s="231" t="s">
        <v>202</v>
      </c>
      <c r="O306" s="231" t="s">
        <v>202</v>
      </c>
      <c r="P306" s="231" t="s">
        <v>200</v>
      </c>
      <c r="Q306" s="231" t="s">
        <v>200</v>
      </c>
      <c r="R306" s="231" t="s">
        <v>200</v>
      </c>
      <c r="S306" s="231" t="s">
        <v>202</v>
      </c>
      <c r="T306" s="231" t="s">
        <v>202</v>
      </c>
      <c r="U306" s="231" t="s">
        <v>200</v>
      </c>
      <c r="V306" s="231" t="s">
        <v>200</v>
      </c>
      <c r="AQ306" s="231">
        <v>20</v>
      </c>
    </row>
    <row r="307" spans="1:43" x14ac:dyDescent="0.2">
      <c r="A307" s="231">
        <v>205174</v>
      </c>
      <c r="B307" s="231" t="s">
        <v>427</v>
      </c>
      <c r="C307" s="231" t="s">
        <v>201</v>
      </c>
      <c r="D307" s="231" t="s">
        <v>201</v>
      </c>
      <c r="E307" s="231" t="s">
        <v>201</v>
      </c>
      <c r="F307" s="231" t="s">
        <v>201</v>
      </c>
      <c r="G307" s="231" t="s">
        <v>201</v>
      </c>
      <c r="H307" s="231" t="s">
        <v>200</v>
      </c>
      <c r="I307" s="231" t="s">
        <v>200</v>
      </c>
      <c r="J307" s="231" t="s">
        <v>202</v>
      </c>
      <c r="K307" s="231" t="s">
        <v>200</v>
      </c>
      <c r="L307" s="231" t="s">
        <v>200</v>
      </c>
      <c r="M307" s="231" t="s">
        <v>202</v>
      </c>
      <c r="N307" s="231" t="s">
        <v>202</v>
      </c>
      <c r="O307" s="231" t="s">
        <v>200</v>
      </c>
      <c r="P307" s="231" t="s">
        <v>202</v>
      </c>
      <c r="Q307" s="231" t="s">
        <v>202</v>
      </c>
      <c r="R307" s="231" t="s">
        <v>201</v>
      </c>
      <c r="S307" s="231" t="s">
        <v>202</v>
      </c>
      <c r="T307" s="231" t="s">
        <v>202</v>
      </c>
      <c r="U307" s="231" t="s">
        <v>202</v>
      </c>
      <c r="V307" s="231" t="s">
        <v>202</v>
      </c>
      <c r="AQ307" s="231">
        <v>20</v>
      </c>
    </row>
    <row r="308" spans="1:43" x14ac:dyDescent="0.2">
      <c r="A308" s="231">
        <v>208822</v>
      </c>
      <c r="B308" s="231" t="s">
        <v>427</v>
      </c>
      <c r="C308" s="231" t="s">
        <v>200</v>
      </c>
      <c r="D308" s="231" t="s">
        <v>202</v>
      </c>
      <c r="E308" s="231" t="s">
        <v>202</v>
      </c>
      <c r="F308" s="231" t="s">
        <v>202</v>
      </c>
      <c r="G308" s="231" t="s">
        <v>200</v>
      </c>
      <c r="H308" s="231" t="s">
        <v>200</v>
      </c>
      <c r="I308" s="231" t="s">
        <v>200</v>
      </c>
      <c r="J308" s="231" t="s">
        <v>200</v>
      </c>
      <c r="K308" s="231" t="s">
        <v>200</v>
      </c>
      <c r="L308" s="231" t="s">
        <v>200</v>
      </c>
      <c r="M308" s="231" t="s">
        <v>201</v>
      </c>
      <c r="N308" s="231" t="s">
        <v>202</v>
      </c>
      <c r="O308" s="231" t="s">
        <v>201</v>
      </c>
      <c r="P308" s="231" t="s">
        <v>202</v>
      </c>
      <c r="Q308" s="231" t="s">
        <v>201</v>
      </c>
      <c r="R308" s="231" t="s">
        <v>201</v>
      </c>
      <c r="S308" s="231" t="s">
        <v>201</v>
      </c>
      <c r="T308" s="231" t="s">
        <v>201</v>
      </c>
      <c r="U308" s="231" t="s">
        <v>201</v>
      </c>
      <c r="V308" s="231" t="s">
        <v>201</v>
      </c>
      <c r="AQ308" s="231">
        <v>20</v>
      </c>
    </row>
    <row r="309" spans="1:43" x14ac:dyDescent="0.2">
      <c r="A309" s="231">
        <v>208966</v>
      </c>
      <c r="B309" s="231" t="s">
        <v>427</v>
      </c>
      <c r="C309" s="231" t="s">
        <v>200</v>
      </c>
      <c r="D309" s="231" t="s">
        <v>200</v>
      </c>
      <c r="E309" s="231" t="s">
        <v>200</v>
      </c>
      <c r="F309" s="231" t="s">
        <v>202</v>
      </c>
      <c r="G309" s="231" t="s">
        <v>201</v>
      </c>
      <c r="H309" s="231" t="s">
        <v>201</v>
      </c>
      <c r="I309" s="231" t="s">
        <v>201</v>
      </c>
      <c r="J309" s="231" t="s">
        <v>202</v>
      </c>
      <c r="K309" s="231" t="s">
        <v>202</v>
      </c>
      <c r="L309" s="231" t="s">
        <v>201</v>
      </c>
      <c r="M309" s="231" t="s">
        <v>201</v>
      </c>
      <c r="N309" s="231" t="s">
        <v>201</v>
      </c>
      <c r="O309" s="231" t="s">
        <v>201</v>
      </c>
      <c r="P309" s="231" t="s">
        <v>201</v>
      </c>
      <c r="Q309" s="231" t="s">
        <v>201</v>
      </c>
      <c r="R309" s="231" t="s">
        <v>201</v>
      </c>
      <c r="S309" s="231" t="s">
        <v>201</v>
      </c>
      <c r="T309" s="231" t="s">
        <v>201</v>
      </c>
      <c r="U309" s="231" t="s">
        <v>201</v>
      </c>
      <c r="V309" s="231" t="s">
        <v>201</v>
      </c>
      <c r="AQ309" s="231">
        <v>20</v>
      </c>
    </row>
    <row r="310" spans="1:43" x14ac:dyDescent="0.2">
      <c r="A310" s="231">
        <v>209099</v>
      </c>
      <c r="B310" s="231" t="s">
        <v>427</v>
      </c>
      <c r="C310" s="231" t="s">
        <v>200</v>
      </c>
      <c r="D310" s="231" t="s">
        <v>202</v>
      </c>
      <c r="E310" s="231" t="s">
        <v>200</v>
      </c>
      <c r="F310" s="231" t="s">
        <v>200</v>
      </c>
      <c r="G310" s="231" t="s">
        <v>202</v>
      </c>
      <c r="H310" s="231" t="s">
        <v>201</v>
      </c>
      <c r="I310" s="231" t="s">
        <v>202</v>
      </c>
      <c r="J310" s="231" t="s">
        <v>201</v>
      </c>
      <c r="K310" s="231" t="s">
        <v>202</v>
      </c>
      <c r="L310" s="231" t="s">
        <v>202</v>
      </c>
      <c r="M310" s="231" t="s">
        <v>201</v>
      </c>
      <c r="N310" s="231" t="s">
        <v>201</v>
      </c>
      <c r="O310" s="231" t="s">
        <v>201</v>
      </c>
      <c r="P310" s="231" t="s">
        <v>201</v>
      </c>
      <c r="Q310" s="231" t="s">
        <v>202</v>
      </c>
      <c r="R310" s="231" t="s">
        <v>201</v>
      </c>
      <c r="S310" s="231" t="s">
        <v>201</v>
      </c>
      <c r="T310" s="231" t="s">
        <v>201</v>
      </c>
      <c r="U310" s="231" t="s">
        <v>201</v>
      </c>
      <c r="V310" s="231" t="s">
        <v>202</v>
      </c>
      <c r="AQ310" s="231">
        <v>20</v>
      </c>
    </row>
    <row r="311" spans="1:43" x14ac:dyDescent="0.2">
      <c r="A311" s="231">
        <v>209281</v>
      </c>
      <c r="B311" s="231" t="s">
        <v>427</v>
      </c>
      <c r="C311" s="231" t="s">
        <v>202</v>
      </c>
      <c r="D311" s="231" t="s">
        <v>201</v>
      </c>
      <c r="E311" s="231" t="s">
        <v>200</v>
      </c>
      <c r="F311" s="231" t="s">
        <v>202</v>
      </c>
      <c r="G311" s="231" t="s">
        <v>200</v>
      </c>
      <c r="H311" s="231" t="s">
        <v>202</v>
      </c>
      <c r="I311" s="231" t="s">
        <v>200</v>
      </c>
      <c r="J311" s="231" t="s">
        <v>200</v>
      </c>
      <c r="K311" s="231" t="s">
        <v>200</v>
      </c>
      <c r="L311" s="231" t="s">
        <v>200</v>
      </c>
      <c r="M311" s="231" t="s">
        <v>202</v>
      </c>
      <c r="N311" s="231" t="s">
        <v>202</v>
      </c>
      <c r="O311" s="231" t="s">
        <v>202</v>
      </c>
      <c r="P311" s="231" t="s">
        <v>202</v>
      </c>
      <c r="Q311" s="231" t="s">
        <v>202</v>
      </c>
      <c r="R311" s="231" t="s">
        <v>201</v>
      </c>
      <c r="S311" s="231" t="s">
        <v>201</v>
      </c>
      <c r="T311" s="231" t="s">
        <v>201</v>
      </c>
      <c r="U311" s="231" t="s">
        <v>201</v>
      </c>
      <c r="V311" s="231" t="s">
        <v>201</v>
      </c>
      <c r="AQ311" s="231">
        <v>20</v>
      </c>
    </row>
    <row r="312" spans="1:43" x14ac:dyDescent="0.2">
      <c r="A312" s="231">
        <v>209443</v>
      </c>
      <c r="B312" s="231" t="s">
        <v>427</v>
      </c>
      <c r="C312" s="231" t="s">
        <v>202</v>
      </c>
      <c r="D312" s="231" t="s">
        <v>202</v>
      </c>
      <c r="E312" s="231" t="s">
        <v>200</v>
      </c>
      <c r="F312" s="231" t="s">
        <v>202</v>
      </c>
      <c r="G312" s="231" t="s">
        <v>202</v>
      </c>
      <c r="H312" s="231" t="s">
        <v>202</v>
      </c>
      <c r="I312" s="231" t="s">
        <v>201</v>
      </c>
      <c r="J312" s="231" t="s">
        <v>202</v>
      </c>
      <c r="K312" s="231" t="s">
        <v>202</v>
      </c>
      <c r="L312" s="231" t="s">
        <v>200</v>
      </c>
      <c r="M312" s="231" t="s">
        <v>202</v>
      </c>
      <c r="N312" s="231" t="s">
        <v>201</v>
      </c>
      <c r="O312" s="231" t="s">
        <v>202</v>
      </c>
      <c r="P312" s="231" t="s">
        <v>202</v>
      </c>
      <c r="Q312" s="231" t="s">
        <v>202</v>
      </c>
      <c r="R312" s="231" t="s">
        <v>202</v>
      </c>
      <c r="S312" s="231" t="s">
        <v>201</v>
      </c>
      <c r="T312" s="231" t="s">
        <v>202</v>
      </c>
      <c r="U312" s="231" t="s">
        <v>202</v>
      </c>
      <c r="V312" s="231" t="s">
        <v>202</v>
      </c>
      <c r="AQ312" s="231">
        <v>20</v>
      </c>
    </row>
    <row r="313" spans="1:43" x14ac:dyDescent="0.2">
      <c r="A313" s="231">
        <v>209706</v>
      </c>
      <c r="B313" s="231" t="s">
        <v>427</v>
      </c>
      <c r="C313" s="231" t="s">
        <v>200</v>
      </c>
      <c r="D313" s="231" t="s">
        <v>202</v>
      </c>
      <c r="E313" s="231" t="s">
        <v>200</v>
      </c>
      <c r="F313" s="231" t="s">
        <v>202</v>
      </c>
      <c r="G313" s="231" t="s">
        <v>200</v>
      </c>
      <c r="H313" s="231" t="s">
        <v>202</v>
      </c>
      <c r="I313" s="231" t="s">
        <v>202</v>
      </c>
      <c r="J313" s="231" t="s">
        <v>200</v>
      </c>
      <c r="K313" s="231" t="s">
        <v>202</v>
      </c>
      <c r="L313" s="231" t="s">
        <v>201</v>
      </c>
      <c r="M313" s="231" t="s">
        <v>202</v>
      </c>
      <c r="N313" s="231" t="s">
        <v>202</v>
      </c>
      <c r="O313" s="231" t="s">
        <v>201</v>
      </c>
      <c r="P313" s="231" t="s">
        <v>202</v>
      </c>
      <c r="Q313" s="231" t="s">
        <v>202</v>
      </c>
      <c r="R313" s="231" t="s">
        <v>201</v>
      </c>
      <c r="S313" s="231" t="s">
        <v>201</v>
      </c>
      <c r="T313" s="231" t="s">
        <v>201</v>
      </c>
      <c r="U313" s="231" t="s">
        <v>201</v>
      </c>
      <c r="V313" s="231" t="s">
        <v>201</v>
      </c>
      <c r="AQ313" s="231">
        <v>20</v>
      </c>
    </row>
    <row r="314" spans="1:43" x14ac:dyDescent="0.2">
      <c r="A314" s="231">
        <v>210117</v>
      </c>
      <c r="B314" s="231" t="s">
        <v>427</v>
      </c>
      <c r="C314" s="231" t="s">
        <v>202</v>
      </c>
      <c r="D314" s="231" t="s">
        <v>200</v>
      </c>
      <c r="E314" s="231" t="s">
        <v>200</v>
      </c>
      <c r="F314" s="231" t="s">
        <v>200</v>
      </c>
      <c r="G314" s="231" t="s">
        <v>202</v>
      </c>
      <c r="H314" s="231" t="s">
        <v>201</v>
      </c>
      <c r="I314" s="231" t="s">
        <v>202</v>
      </c>
      <c r="J314" s="231" t="s">
        <v>202</v>
      </c>
      <c r="K314" s="231" t="s">
        <v>202</v>
      </c>
      <c r="L314" s="231" t="s">
        <v>202</v>
      </c>
      <c r="M314" s="231" t="s">
        <v>201</v>
      </c>
      <c r="N314" s="231" t="s">
        <v>202</v>
      </c>
      <c r="O314" s="231" t="s">
        <v>202</v>
      </c>
      <c r="P314" s="231" t="s">
        <v>201</v>
      </c>
      <c r="Q314" s="231" t="s">
        <v>201</v>
      </c>
      <c r="R314" s="231" t="s">
        <v>201</v>
      </c>
      <c r="S314" s="231" t="s">
        <v>201</v>
      </c>
      <c r="T314" s="231" t="s">
        <v>201</v>
      </c>
      <c r="U314" s="231" t="s">
        <v>201</v>
      </c>
      <c r="V314" s="231" t="s">
        <v>201</v>
      </c>
      <c r="AQ314" s="231">
        <v>20</v>
      </c>
    </row>
    <row r="315" spans="1:43" x14ac:dyDescent="0.2">
      <c r="A315" s="231">
        <v>210305</v>
      </c>
      <c r="B315" s="231" t="s">
        <v>427</v>
      </c>
      <c r="C315" s="231" t="s">
        <v>200</v>
      </c>
      <c r="D315" s="231" t="s">
        <v>200</v>
      </c>
      <c r="E315" s="231" t="s">
        <v>200</v>
      </c>
      <c r="F315" s="231" t="s">
        <v>200</v>
      </c>
      <c r="G315" s="231" t="s">
        <v>201</v>
      </c>
      <c r="H315" s="231" t="s">
        <v>200</v>
      </c>
      <c r="I315" s="231" t="s">
        <v>200</v>
      </c>
      <c r="J315" s="231" t="s">
        <v>200</v>
      </c>
      <c r="K315" s="231" t="s">
        <v>202</v>
      </c>
      <c r="L315" s="231" t="s">
        <v>200</v>
      </c>
      <c r="M315" s="231" t="s">
        <v>202</v>
      </c>
      <c r="N315" s="231" t="s">
        <v>202</v>
      </c>
      <c r="O315" s="231" t="s">
        <v>202</v>
      </c>
      <c r="P315" s="231" t="s">
        <v>202</v>
      </c>
      <c r="Q315" s="231" t="s">
        <v>202</v>
      </c>
      <c r="R315" s="231" t="s">
        <v>201</v>
      </c>
      <c r="S315" s="231" t="s">
        <v>202</v>
      </c>
      <c r="T315" s="231" t="s">
        <v>202</v>
      </c>
      <c r="U315" s="231" t="s">
        <v>202</v>
      </c>
      <c r="V315" s="231" t="s">
        <v>202</v>
      </c>
      <c r="AQ315" s="231">
        <v>20</v>
      </c>
    </row>
    <row r="316" spans="1:43" x14ac:dyDescent="0.2">
      <c r="A316" s="231">
        <v>210343</v>
      </c>
      <c r="B316" s="231" t="s">
        <v>427</v>
      </c>
      <c r="C316" s="231" t="s">
        <v>200</v>
      </c>
      <c r="D316" s="231" t="s">
        <v>200</v>
      </c>
      <c r="E316" s="231" t="s">
        <v>200</v>
      </c>
      <c r="F316" s="231" t="s">
        <v>200</v>
      </c>
      <c r="G316" s="231" t="s">
        <v>202</v>
      </c>
      <c r="H316" s="231" t="s">
        <v>200</v>
      </c>
      <c r="I316" s="231" t="s">
        <v>200</v>
      </c>
      <c r="J316" s="231" t="s">
        <v>200</v>
      </c>
      <c r="K316" s="231" t="s">
        <v>200</v>
      </c>
      <c r="L316" s="231" t="s">
        <v>200</v>
      </c>
      <c r="M316" s="231" t="s">
        <v>202</v>
      </c>
      <c r="N316" s="231" t="s">
        <v>200</v>
      </c>
      <c r="O316" s="231" t="s">
        <v>200</v>
      </c>
      <c r="P316" s="231" t="s">
        <v>202</v>
      </c>
      <c r="Q316" s="231" t="s">
        <v>202</v>
      </c>
      <c r="R316" s="231" t="s">
        <v>200</v>
      </c>
      <c r="S316" s="231" t="s">
        <v>202</v>
      </c>
      <c r="T316" s="231" t="s">
        <v>200</v>
      </c>
      <c r="U316" s="231" t="s">
        <v>200</v>
      </c>
      <c r="V316" s="231" t="s">
        <v>200</v>
      </c>
      <c r="AQ316" s="231">
        <v>20</v>
      </c>
    </row>
    <row r="317" spans="1:43" x14ac:dyDescent="0.2">
      <c r="A317" s="231">
        <v>210430</v>
      </c>
      <c r="B317" s="231" t="s">
        <v>427</v>
      </c>
      <c r="C317" s="231" t="s">
        <v>200</v>
      </c>
      <c r="D317" s="231" t="s">
        <v>200</v>
      </c>
      <c r="E317" s="231" t="s">
        <v>200</v>
      </c>
      <c r="F317" s="231" t="s">
        <v>200</v>
      </c>
      <c r="G317" s="231" t="s">
        <v>200</v>
      </c>
      <c r="H317" s="231" t="s">
        <v>202</v>
      </c>
      <c r="I317" s="231" t="s">
        <v>202</v>
      </c>
      <c r="J317" s="231" t="s">
        <v>202</v>
      </c>
      <c r="K317" s="231" t="s">
        <v>202</v>
      </c>
      <c r="L317" s="231" t="s">
        <v>200</v>
      </c>
      <c r="M317" s="231" t="s">
        <v>201</v>
      </c>
      <c r="N317" s="231" t="s">
        <v>201</v>
      </c>
      <c r="O317" s="231" t="s">
        <v>202</v>
      </c>
      <c r="P317" s="231" t="s">
        <v>201</v>
      </c>
      <c r="Q317" s="231" t="s">
        <v>202</v>
      </c>
      <c r="R317" s="231" t="s">
        <v>201</v>
      </c>
      <c r="S317" s="231" t="s">
        <v>201</v>
      </c>
      <c r="T317" s="231" t="s">
        <v>201</v>
      </c>
      <c r="U317" s="231" t="s">
        <v>201</v>
      </c>
      <c r="V317" s="231" t="s">
        <v>201</v>
      </c>
      <c r="AQ317" s="231">
        <v>20</v>
      </c>
    </row>
    <row r="318" spans="1:43" x14ac:dyDescent="0.2">
      <c r="A318" s="231">
        <v>210529</v>
      </c>
      <c r="B318" s="231" t="s">
        <v>427</v>
      </c>
      <c r="C318" s="231" t="s">
        <v>200</v>
      </c>
      <c r="D318" s="231" t="s">
        <v>202</v>
      </c>
      <c r="E318" s="231" t="s">
        <v>200</v>
      </c>
      <c r="F318" s="231" t="s">
        <v>200</v>
      </c>
      <c r="G318" s="231" t="s">
        <v>200</v>
      </c>
      <c r="H318" s="231" t="s">
        <v>200</v>
      </c>
      <c r="I318" s="231" t="s">
        <v>200</v>
      </c>
      <c r="J318" s="231" t="s">
        <v>202</v>
      </c>
      <c r="K318" s="231" t="s">
        <v>200</v>
      </c>
      <c r="L318" s="231" t="s">
        <v>202</v>
      </c>
      <c r="M318" s="231" t="s">
        <v>202</v>
      </c>
      <c r="N318" s="231" t="s">
        <v>202</v>
      </c>
      <c r="O318" s="231" t="s">
        <v>202</v>
      </c>
      <c r="P318" s="231" t="s">
        <v>202</v>
      </c>
      <c r="Q318" s="231" t="s">
        <v>202</v>
      </c>
      <c r="R318" s="231" t="s">
        <v>201</v>
      </c>
      <c r="S318" s="231" t="s">
        <v>201</v>
      </c>
      <c r="T318" s="231" t="s">
        <v>201</v>
      </c>
      <c r="U318" s="231" t="s">
        <v>201</v>
      </c>
      <c r="V318" s="231" t="s">
        <v>201</v>
      </c>
      <c r="AQ318" s="231">
        <v>20</v>
      </c>
    </row>
    <row r="319" spans="1:43" x14ac:dyDescent="0.2">
      <c r="A319" s="231">
        <v>210535</v>
      </c>
      <c r="B319" s="231" t="s">
        <v>427</v>
      </c>
      <c r="C319" s="231" t="s">
        <v>200</v>
      </c>
      <c r="D319" s="231" t="s">
        <v>200</v>
      </c>
      <c r="E319" s="231" t="s">
        <v>200</v>
      </c>
      <c r="F319" s="231" t="s">
        <v>200</v>
      </c>
      <c r="G319" s="231" t="s">
        <v>200</v>
      </c>
      <c r="H319" s="231" t="s">
        <v>202</v>
      </c>
      <c r="I319" s="231" t="s">
        <v>200</v>
      </c>
      <c r="J319" s="231" t="s">
        <v>200</v>
      </c>
      <c r="K319" s="231" t="s">
        <v>200</v>
      </c>
      <c r="L319" s="231" t="s">
        <v>202</v>
      </c>
      <c r="M319" s="231" t="s">
        <v>200</v>
      </c>
      <c r="N319" s="231" t="s">
        <v>202</v>
      </c>
      <c r="O319" s="231" t="s">
        <v>200</v>
      </c>
      <c r="P319" s="231" t="s">
        <v>201</v>
      </c>
      <c r="Q319" s="231" t="s">
        <v>202</v>
      </c>
      <c r="R319" s="231" t="s">
        <v>201</v>
      </c>
      <c r="S319" s="231" t="s">
        <v>202</v>
      </c>
      <c r="T319" s="231" t="s">
        <v>202</v>
      </c>
      <c r="U319" s="231" t="s">
        <v>200</v>
      </c>
      <c r="V319" s="231" t="s">
        <v>202</v>
      </c>
      <c r="AQ319" s="231">
        <v>20</v>
      </c>
    </row>
    <row r="320" spans="1:43" x14ac:dyDescent="0.2">
      <c r="A320" s="231">
        <v>210595</v>
      </c>
      <c r="B320" s="231" t="s">
        <v>427</v>
      </c>
      <c r="C320" s="231" t="s">
        <v>202</v>
      </c>
      <c r="D320" s="231" t="s">
        <v>202</v>
      </c>
      <c r="E320" s="231" t="s">
        <v>200</v>
      </c>
      <c r="F320" s="231" t="s">
        <v>202</v>
      </c>
      <c r="G320" s="231" t="s">
        <v>200</v>
      </c>
      <c r="H320" s="231" t="s">
        <v>200</v>
      </c>
      <c r="I320" s="231" t="s">
        <v>200</v>
      </c>
      <c r="J320" s="231" t="s">
        <v>200</v>
      </c>
      <c r="K320" s="231" t="s">
        <v>200</v>
      </c>
      <c r="L320" s="231" t="s">
        <v>200</v>
      </c>
      <c r="M320" s="231" t="s">
        <v>200</v>
      </c>
      <c r="N320" s="231" t="s">
        <v>202</v>
      </c>
      <c r="O320" s="231" t="s">
        <v>202</v>
      </c>
      <c r="P320" s="231" t="s">
        <v>200</v>
      </c>
      <c r="Q320" s="231" t="s">
        <v>202</v>
      </c>
      <c r="R320" s="231" t="s">
        <v>202</v>
      </c>
      <c r="S320" s="231" t="s">
        <v>202</v>
      </c>
      <c r="T320" s="231" t="s">
        <v>202</v>
      </c>
      <c r="U320" s="231" t="s">
        <v>202</v>
      </c>
      <c r="V320" s="231" t="s">
        <v>202</v>
      </c>
      <c r="AQ320" s="231">
        <v>20</v>
      </c>
    </row>
    <row r="321" spans="1:43" x14ac:dyDescent="0.2">
      <c r="A321" s="231">
        <v>210624</v>
      </c>
      <c r="B321" s="231" t="s">
        <v>427</v>
      </c>
      <c r="C321" s="231" t="s">
        <v>200</v>
      </c>
      <c r="D321" s="231" t="s">
        <v>202</v>
      </c>
      <c r="E321" s="231" t="s">
        <v>202</v>
      </c>
      <c r="F321" s="231" t="s">
        <v>200</v>
      </c>
      <c r="G321" s="231" t="s">
        <v>200</v>
      </c>
      <c r="H321" s="231" t="s">
        <v>201</v>
      </c>
      <c r="I321" s="231" t="s">
        <v>202</v>
      </c>
      <c r="J321" s="231" t="s">
        <v>202</v>
      </c>
      <c r="K321" s="231" t="s">
        <v>200</v>
      </c>
      <c r="L321" s="231" t="s">
        <v>202</v>
      </c>
      <c r="M321" s="231" t="s">
        <v>200</v>
      </c>
      <c r="N321" s="231" t="s">
        <v>200</v>
      </c>
      <c r="O321" s="231" t="s">
        <v>200</v>
      </c>
      <c r="P321" s="231" t="s">
        <v>201</v>
      </c>
      <c r="Q321" s="231" t="s">
        <v>202</v>
      </c>
      <c r="R321" s="231" t="s">
        <v>201</v>
      </c>
      <c r="S321" s="231" t="s">
        <v>202</v>
      </c>
      <c r="T321" s="231" t="s">
        <v>201</v>
      </c>
      <c r="U321" s="231" t="s">
        <v>201</v>
      </c>
      <c r="V321" s="231" t="s">
        <v>202</v>
      </c>
      <c r="AQ321" s="231">
        <v>20</v>
      </c>
    </row>
    <row r="322" spans="1:43" x14ac:dyDescent="0.2">
      <c r="A322" s="231">
        <v>210716</v>
      </c>
      <c r="B322" s="231" t="s">
        <v>427</v>
      </c>
      <c r="C322" s="231" t="s">
        <v>200</v>
      </c>
      <c r="D322" s="231" t="s">
        <v>200</v>
      </c>
      <c r="E322" s="231" t="s">
        <v>202</v>
      </c>
      <c r="F322" s="231" t="s">
        <v>200</v>
      </c>
      <c r="G322" s="231" t="s">
        <v>200</v>
      </c>
      <c r="H322" s="231" t="s">
        <v>201</v>
      </c>
      <c r="I322" s="231" t="s">
        <v>200</v>
      </c>
      <c r="J322" s="231" t="s">
        <v>200</v>
      </c>
      <c r="K322" s="231" t="s">
        <v>200</v>
      </c>
      <c r="L322" s="231" t="s">
        <v>202</v>
      </c>
      <c r="M322" s="231" t="s">
        <v>202</v>
      </c>
      <c r="N322" s="231" t="s">
        <v>202</v>
      </c>
      <c r="O322" s="231" t="s">
        <v>202</v>
      </c>
      <c r="P322" s="231" t="s">
        <v>201</v>
      </c>
      <c r="Q322" s="231" t="s">
        <v>201</v>
      </c>
      <c r="R322" s="231" t="s">
        <v>201</v>
      </c>
      <c r="S322" s="231" t="s">
        <v>201</v>
      </c>
      <c r="T322" s="231" t="s">
        <v>202</v>
      </c>
      <c r="U322" s="231" t="s">
        <v>202</v>
      </c>
      <c r="V322" s="231" t="s">
        <v>202</v>
      </c>
      <c r="AQ322" s="231">
        <v>20</v>
      </c>
    </row>
    <row r="323" spans="1:43" x14ac:dyDescent="0.2">
      <c r="A323" s="231">
        <v>210827</v>
      </c>
      <c r="B323" s="231" t="s">
        <v>427</v>
      </c>
      <c r="C323" s="231" t="s">
        <v>200</v>
      </c>
      <c r="D323" s="231" t="s">
        <v>202</v>
      </c>
      <c r="E323" s="231" t="s">
        <v>200</v>
      </c>
      <c r="F323" s="231" t="s">
        <v>200</v>
      </c>
      <c r="G323" s="231" t="s">
        <v>202</v>
      </c>
      <c r="H323" s="231" t="s">
        <v>202</v>
      </c>
      <c r="I323" s="231" t="s">
        <v>200</v>
      </c>
      <c r="J323" s="231" t="s">
        <v>202</v>
      </c>
      <c r="K323" s="231" t="s">
        <v>200</v>
      </c>
      <c r="L323" s="231" t="s">
        <v>202</v>
      </c>
      <c r="M323" s="231" t="s">
        <v>202</v>
      </c>
      <c r="N323" s="231" t="s">
        <v>202</v>
      </c>
      <c r="O323" s="231" t="s">
        <v>202</v>
      </c>
      <c r="P323" s="231" t="s">
        <v>201</v>
      </c>
      <c r="Q323" s="231" t="s">
        <v>202</v>
      </c>
      <c r="R323" s="231" t="s">
        <v>201</v>
      </c>
      <c r="S323" s="231" t="s">
        <v>202</v>
      </c>
      <c r="T323" s="231" t="s">
        <v>202</v>
      </c>
      <c r="U323" s="231" t="s">
        <v>202</v>
      </c>
      <c r="V323" s="231" t="s">
        <v>202</v>
      </c>
      <c r="AQ323" s="231">
        <v>20</v>
      </c>
    </row>
    <row r="324" spans="1:43" x14ac:dyDescent="0.2">
      <c r="A324" s="231">
        <v>210916</v>
      </c>
      <c r="B324" s="231" t="s">
        <v>427</v>
      </c>
      <c r="C324" s="231" t="s">
        <v>200</v>
      </c>
      <c r="D324" s="231" t="s">
        <v>200</v>
      </c>
      <c r="E324" s="231" t="s">
        <v>200</v>
      </c>
      <c r="F324" s="231" t="s">
        <v>200</v>
      </c>
      <c r="G324" s="231" t="s">
        <v>201</v>
      </c>
      <c r="H324" s="231" t="s">
        <v>201</v>
      </c>
      <c r="I324" s="231" t="s">
        <v>200</v>
      </c>
      <c r="J324" s="231" t="s">
        <v>200</v>
      </c>
      <c r="K324" s="231" t="s">
        <v>202</v>
      </c>
      <c r="L324" s="231" t="s">
        <v>200</v>
      </c>
      <c r="M324" s="231" t="s">
        <v>200</v>
      </c>
      <c r="N324" s="231" t="s">
        <v>201</v>
      </c>
      <c r="O324" s="231" t="s">
        <v>202</v>
      </c>
      <c r="P324" s="231" t="s">
        <v>201</v>
      </c>
      <c r="Q324" s="231" t="s">
        <v>201</v>
      </c>
      <c r="R324" s="231" t="s">
        <v>201</v>
      </c>
      <c r="S324" s="231" t="s">
        <v>201</v>
      </c>
      <c r="T324" s="231" t="s">
        <v>201</v>
      </c>
      <c r="U324" s="231" t="s">
        <v>201</v>
      </c>
      <c r="V324" s="231" t="s">
        <v>201</v>
      </c>
      <c r="AQ324" s="231">
        <v>20</v>
      </c>
    </row>
    <row r="325" spans="1:43" x14ac:dyDescent="0.2">
      <c r="A325" s="231">
        <v>210920</v>
      </c>
      <c r="B325" s="231" t="s">
        <v>427</v>
      </c>
      <c r="C325" s="231" t="s">
        <v>200</v>
      </c>
      <c r="D325" s="231" t="s">
        <v>202</v>
      </c>
      <c r="E325" s="231" t="s">
        <v>200</v>
      </c>
      <c r="F325" s="231" t="s">
        <v>200</v>
      </c>
      <c r="G325" s="231" t="s">
        <v>201</v>
      </c>
      <c r="H325" s="231" t="s">
        <v>201</v>
      </c>
      <c r="I325" s="231" t="s">
        <v>202</v>
      </c>
      <c r="J325" s="231" t="s">
        <v>200</v>
      </c>
      <c r="K325" s="231" t="s">
        <v>200</v>
      </c>
      <c r="L325" s="231" t="s">
        <v>201</v>
      </c>
      <c r="M325" s="231" t="s">
        <v>201</v>
      </c>
      <c r="N325" s="231" t="s">
        <v>202</v>
      </c>
      <c r="O325" s="231" t="s">
        <v>202</v>
      </c>
      <c r="P325" s="231" t="s">
        <v>201</v>
      </c>
      <c r="Q325" s="231" t="s">
        <v>201</v>
      </c>
      <c r="R325" s="231" t="s">
        <v>201</v>
      </c>
      <c r="S325" s="231" t="s">
        <v>201</v>
      </c>
      <c r="T325" s="231" t="s">
        <v>202</v>
      </c>
      <c r="U325" s="231" t="s">
        <v>202</v>
      </c>
      <c r="V325" s="231" t="s">
        <v>202</v>
      </c>
      <c r="AQ325" s="231">
        <v>20</v>
      </c>
    </row>
    <row r="326" spans="1:43" x14ac:dyDescent="0.2">
      <c r="A326" s="231">
        <v>211000</v>
      </c>
      <c r="B326" s="231" t="s">
        <v>427</v>
      </c>
      <c r="C326" s="231" t="s">
        <v>202</v>
      </c>
      <c r="D326" s="231" t="s">
        <v>200</v>
      </c>
      <c r="E326" s="231" t="s">
        <v>202</v>
      </c>
      <c r="F326" s="231" t="s">
        <v>200</v>
      </c>
      <c r="G326" s="231" t="s">
        <v>200</v>
      </c>
      <c r="H326" s="231" t="s">
        <v>200</v>
      </c>
      <c r="I326" s="231" t="s">
        <v>202</v>
      </c>
      <c r="J326" s="231" t="s">
        <v>200</v>
      </c>
      <c r="K326" s="231" t="s">
        <v>200</v>
      </c>
      <c r="L326" s="231" t="s">
        <v>200</v>
      </c>
      <c r="M326" s="231" t="s">
        <v>202</v>
      </c>
      <c r="N326" s="231" t="s">
        <v>201</v>
      </c>
      <c r="O326" s="231" t="s">
        <v>200</v>
      </c>
      <c r="P326" s="231" t="s">
        <v>200</v>
      </c>
      <c r="Q326" s="231" t="s">
        <v>200</v>
      </c>
      <c r="R326" s="231" t="s">
        <v>201</v>
      </c>
      <c r="S326" s="231" t="s">
        <v>202</v>
      </c>
      <c r="T326" s="231" t="s">
        <v>202</v>
      </c>
      <c r="U326" s="231" t="s">
        <v>202</v>
      </c>
      <c r="V326" s="231" t="s">
        <v>202</v>
      </c>
      <c r="AQ326" s="231">
        <v>20</v>
      </c>
    </row>
    <row r="327" spans="1:43" x14ac:dyDescent="0.2">
      <c r="A327" s="231">
        <v>211006</v>
      </c>
      <c r="B327" s="231" t="s">
        <v>427</v>
      </c>
      <c r="C327" s="231" t="s">
        <v>202</v>
      </c>
      <c r="D327" s="231" t="s">
        <v>200</v>
      </c>
      <c r="E327" s="231" t="s">
        <v>200</v>
      </c>
      <c r="F327" s="231" t="s">
        <v>200</v>
      </c>
      <c r="G327" s="231" t="s">
        <v>200</v>
      </c>
      <c r="H327" s="231" t="s">
        <v>202</v>
      </c>
      <c r="I327" s="231" t="s">
        <v>200</v>
      </c>
      <c r="J327" s="231" t="s">
        <v>200</v>
      </c>
      <c r="K327" s="231" t="s">
        <v>200</v>
      </c>
      <c r="L327" s="231" t="s">
        <v>200</v>
      </c>
      <c r="M327" s="231" t="s">
        <v>200</v>
      </c>
      <c r="N327" s="231" t="s">
        <v>202</v>
      </c>
      <c r="O327" s="231" t="s">
        <v>200</v>
      </c>
      <c r="P327" s="231" t="s">
        <v>202</v>
      </c>
      <c r="Q327" s="231" t="s">
        <v>201</v>
      </c>
      <c r="R327" s="231" t="s">
        <v>202</v>
      </c>
      <c r="S327" s="231" t="s">
        <v>201</v>
      </c>
      <c r="T327" s="231" t="s">
        <v>202</v>
      </c>
      <c r="U327" s="231" t="s">
        <v>201</v>
      </c>
      <c r="V327" s="231" t="s">
        <v>202</v>
      </c>
      <c r="AQ327" s="231">
        <v>20</v>
      </c>
    </row>
    <row r="328" spans="1:43" x14ac:dyDescent="0.2">
      <c r="A328" s="231">
        <v>211014</v>
      </c>
      <c r="B328" s="231" t="s">
        <v>427</v>
      </c>
      <c r="C328" s="231" t="s">
        <v>200</v>
      </c>
      <c r="D328" s="231" t="s">
        <v>202</v>
      </c>
      <c r="E328" s="231" t="s">
        <v>202</v>
      </c>
      <c r="F328" s="231" t="s">
        <v>200</v>
      </c>
      <c r="G328" s="231" t="s">
        <v>202</v>
      </c>
      <c r="H328" s="231" t="s">
        <v>202</v>
      </c>
      <c r="I328" s="231" t="s">
        <v>202</v>
      </c>
      <c r="J328" s="231" t="s">
        <v>202</v>
      </c>
      <c r="K328" s="231" t="s">
        <v>200</v>
      </c>
      <c r="L328" s="231" t="s">
        <v>202</v>
      </c>
      <c r="M328" s="231" t="s">
        <v>201</v>
      </c>
      <c r="N328" s="231" t="s">
        <v>201</v>
      </c>
      <c r="O328" s="231" t="s">
        <v>201</v>
      </c>
      <c r="P328" s="231" t="s">
        <v>201</v>
      </c>
      <c r="Q328" s="231" t="s">
        <v>201</v>
      </c>
      <c r="R328" s="231" t="s">
        <v>201</v>
      </c>
      <c r="S328" s="231" t="s">
        <v>201</v>
      </c>
      <c r="T328" s="231" t="s">
        <v>201</v>
      </c>
      <c r="U328" s="231" t="s">
        <v>201</v>
      </c>
      <c r="V328" s="231" t="s">
        <v>201</v>
      </c>
      <c r="AQ328" s="231">
        <v>20</v>
      </c>
    </row>
    <row r="329" spans="1:43" x14ac:dyDescent="0.2">
      <c r="A329" s="231">
        <v>211091</v>
      </c>
      <c r="B329" s="231" t="s">
        <v>427</v>
      </c>
      <c r="C329" s="231" t="s">
        <v>200</v>
      </c>
      <c r="D329" s="231" t="s">
        <v>202</v>
      </c>
      <c r="E329" s="231" t="s">
        <v>200</v>
      </c>
      <c r="F329" s="231" t="s">
        <v>202</v>
      </c>
      <c r="G329" s="231" t="s">
        <v>201</v>
      </c>
      <c r="H329" s="231" t="s">
        <v>202</v>
      </c>
      <c r="I329" s="231" t="s">
        <v>200</v>
      </c>
      <c r="J329" s="231" t="s">
        <v>202</v>
      </c>
      <c r="K329" s="231" t="s">
        <v>200</v>
      </c>
      <c r="L329" s="231" t="s">
        <v>200</v>
      </c>
      <c r="M329" s="231" t="s">
        <v>202</v>
      </c>
      <c r="N329" s="231" t="s">
        <v>202</v>
      </c>
      <c r="O329" s="231" t="s">
        <v>200</v>
      </c>
      <c r="P329" s="231" t="s">
        <v>201</v>
      </c>
      <c r="Q329" s="231" t="s">
        <v>202</v>
      </c>
      <c r="R329" s="231" t="s">
        <v>201</v>
      </c>
      <c r="S329" s="231" t="s">
        <v>202</v>
      </c>
      <c r="T329" s="231" t="s">
        <v>202</v>
      </c>
      <c r="U329" s="231" t="s">
        <v>200</v>
      </c>
      <c r="V329" s="231" t="s">
        <v>200</v>
      </c>
      <c r="AQ329" s="231">
        <v>20</v>
      </c>
    </row>
    <row r="330" spans="1:43" x14ac:dyDescent="0.2">
      <c r="A330" s="231">
        <v>211094</v>
      </c>
      <c r="B330" s="231" t="s">
        <v>427</v>
      </c>
      <c r="C330" s="231" t="s">
        <v>202</v>
      </c>
      <c r="D330" s="231" t="s">
        <v>200</v>
      </c>
      <c r="E330" s="231" t="s">
        <v>200</v>
      </c>
      <c r="F330" s="231" t="s">
        <v>200</v>
      </c>
      <c r="G330" s="231" t="s">
        <v>202</v>
      </c>
      <c r="H330" s="231" t="s">
        <v>201</v>
      </c>
      <c r="I330" s="231" t="s">
        <v>200</v>
      </c>
      <c r="J330" s="231" t="s">
        <v>200</v>
      </c>
      <c r="K330" s="231" t="s">
        <v>202</v>
      </c>
      <c r="L330" s="231" t="s">
        <v>202</v>
      </c>
      <c r="M330" s="231" t="s">
        <v>201</v>
      </c>
      <c r="N330" s="231" t="s">
        <v>201</v>
      </c>
      <c r="O330" s="231" t="s">
        <v>201</v>
      </c>
      <c r="P330" s="231" t="s">
        <v>201</v>
      </c>
      <c r="Q330" s="231" t="s">
        <v>201</v>
      </c>
      <c r="R330" s="231" t="s">
        <v>201</v>
      </c>
      <c r="S330" s="231" t="s">
        <v>201</v>
      </c>
      <c r="T330" s="231" t="s">
        <v>201</v>
      </c>
      <c r="U330" s="231" t="s">
        <v>201</v>
      </c>
      <c r="V330" s="231" t="s">
        <v>201</v>
      </c>
      <c r="AQ330" s="231">
        <v>20</v>
      </c>
    </row>
    <row r="331" spans="1:43" x14ac:dyDescent="0.2">
      <c r="A331" s="231">
        <v>211136</v>
      </c>
      <c r="B331" s="231" t="s">
        <v>427</v>
      </c>
      <c r="C331" s="231" t="s">
        <v>200</v>
      </c>
      <c r="D331" s="231" t="s">
        <v>202</v>
      </c>
      <c r="E331" s="231" t="s">
        <v>200</v>
      </c>
      <c r="F331" s="231" t="s">
        <v>202</v>
      </c>
      <c r="G331" s="231" t="s">
        <v>201</v>
      </c>
      <c r="H331" s="231" t="s">
        <v>201</v>
      </c>
      <c r="I331" s="231" t="s">
        <v>200</v>
      </c>
      <c r="J331" s="231" t="s">
        <v>202</v>
      </c>
      <c r="K331" s="231" t="s">
        <v>200</v>
      </c>
      <c r="L331" s="231" t="s">
        <v>200</v>
      </c>
      <c r="M331" s="231" t="s">
        <v>201</v>
      </c>
      <c r="N331" s="231" t="s">
        <v>201</v>
      </c>
      <c r="O331" s="231" t="s">
        <v>201</v>
      </c>
      <c r="P331" s="231" t="s">
        <v>201</v>
      </c>
      <c r="Q331" s="231" t="s">
        <v>201</v>
      </c>
      <c r="R331" s="231" t="s">
        <v>201</v>
      </c>
      <c r="S331" s="231" t="s">
        <v>201</v>
      </c>
      <c r="T331" s="231" t="s">
        <v>201</v>
      </c>
      <c r="U331" s="231" t="s">
        <v>201</v>
      </c>
      <c r="V331" s="231" t="s">
        <v>201</v>
      </c>
      <c r="AQ331" s="231">
        <v>20</v>
      </c>
    </row>
    <row r="332" spans="1:43" x14ac:dyDescent="0.2">
      <c r="A332" s="231">
        <v>211240</v>
      </c>
      <c r="B332" s="231" t="s">
        <v>427</v>
      </c>
      <c r="C332" s="231" t="s">
        <v>202</v>
      </c>
      <c r="D332" s="231" t="s">
        <v>202</v>
      </c>
      <c r="E332" s="231" t="s">
        <v>202</v>
      </c>
      <c r="F332" s="231" t="s">
        <v>201</v>
      </c>
      <c r="G332" s="231" t="s">
        <v>201</v>
      </c>
      <c r="H332" s="231" t="s">
        <v>201</v>
      </c>
      <c r="I332" s="231" t="s">
        <v>202</v>
      </c>
      <c r="J332" s="231" t="s">
        <v>202</v>
      </c>
      <c r="K332" s="231" t="s">
        <v>202</v>
      </c>
      <c r="L332" s="231" t="s">
        <v>202</v>
      </c>
      <c r="M332" s="231" t="s">
        <v>201</v>
      </c>
      <c r="N332" s="231" t="s">
        <v>201</v>
      </c>
      <c r="O332" s="231" t="s">
        <v>201</v>
      </c>
      <c r="P332" s="231" t="s">
        <v>201</v>
      </c>
      <c r="Q332" s="231" t="s">
        <v>201</v>
      </c>
      <c r="R332" s="231" t="s">
        <v>201</v>
      </c>
      <c r="S332" s="231" t="s">
        <v>201</v>
      </c>
      <c r="T332" s="231" t="s">
        <v>201</v>
      </c>
      <c r="U332" s="231" t="s">
        <v>201</v>
      </c>
      <c r="V332" s="231" t="s">
        <v>201</v>
      </c>
      <c r="AQ332" s="231">
        <v>20</v>
      </c>
    </row>
    <row r="333" spans="1:43" x14ac:dyDescent="0.2">
      <c r="A333" s="231">
        <v>211252</v>
      </c>
      <c r="B333" s="231" t="s">
        <v>427</v>
      </c>
      <c r="C333" s="231" t="s">
        <v>202</v>
      </c>
      <c r="D333" s="231" t="s">
        <v>202</v>
      </c>
      <c r="E333" s="231" t="s">
        <v>202</v>
      </c>
      <c r="F333" s="231" t="s">
        <v>202</v>
      </c>
      <c r="G333" s="231" t="s">
        <v>202</v>
      </c>
      <c r="H333" s="231" t="s">
        <v>201</v>
      </c>
      <c r="I333" s="231" t="s">
        <v>202</v>
      </c>
      <c r="J333" s="231" t="s">
        <v>200</v>
      </c>
      <c r="K333" s="231" t="s">
        <v>200</v>
      </c>
      <c r="L333" s="231" t="s">
        <v>200</v>
      </c>
      <c r="M333" s="231" t="s">
        <v>202</v>
      </c>
      <c r="N333" s="231" t="s">
        <v>202</v>
      </c>
      <c r="O333" s="231" t="s">
        <v>202</v>
      </c>
      <c r="P333" s="231" t="s">
        <v>200</v>
      </c>
      <c r="Q333" s="231" t="s">
        <v>201</v>
      </c>
      <c r="R333" s="231" t="s">
        <v>202</v>
      </c>
      <c r="S333" s="231" t="s">
        <v>202</v>
      </c>
      <c r="T333" s="231" t="s">
        <v>202</v>
      </c>
      <c r="U333" s="231" t="s">
        <v>202</v>
      </c>
      <c r="V333" s="231" t="s">
        <v>202</v>
      </c>
      <c r="AQ333" s="231">
        <v>20</v>
      </c>
    </row>
    <row r="334" spans="1:43" x14ac:dyDescent="0.2">
      <c r="A334" s="231">
        <v>211348</v>
      </c>
      <c r="B334" s="231" t="s">
        <v>427</v>
      </c>
      <c r="C334" s="231" t="s">
        <v>200</v>
      </c>
      <c r="D334" s="231" t="s">
        <v>202</v>
      </c>
      <c r="E334" s="231" t="s">
        <v>200</v>
      </c>
      <c r="F334" s="231" t="s">
        <v>200</v>
      </c>
      <c r="G334" s="231" t="s">
        <v>200</v>
      </c>
      <c r="H334" s="231" t="s">
        <v>200</v>
      </c>
      <c r="I334" s="231" t="s">
        <v>200</v>
      </c>
      <c r="J334" s="231" t="s">
        <v>200</v>
      </c>
      <c r="K334" s="231" t="s">
        <v>200</v>
      </c>
      <c r="L334" s="231" t="s">
        <v>200</v>
      </c>
      <c r="M334" s="231" t="s">
        <v>202</v>
      </c>
      <c r="N334" s="231" t="s">
        <v>202</v>
      </c>
      <c r="O334" s="231" t="s">
        <v>200</v>
      </c>
      <c r="P334" s="231" t="s">
        <v>202</v>
      </c>
      <c r="Q334" s="231" t="s">
        <v>200</v>
      </c>
      <c r="R334" s="231" t="s">
        <v>201</v>
      </c>
      <c r="S334" s="231" t="s">
        <v>202</v>
      </c>
      <c r="T334" s="231" t="s">
        <v>200</v>
      </c>
      <c r="U334" s="231" t="s">
        <v>200</v>
      </c>
      <c r="V334" s="231" t="s">
        <v>200</v>
      </c>
      <c r="AQ334" s="231">
        <v>20</v>
      </c>
    </row>
    <row r="335" spans="1:43" x14ac:dyDescent="0.2">
      <c r="A335" s="231">
        <v>211351</v>
      </c>
      <c r="B335" s="231" t="s">
        <v>427</v>
      </c>
      <c r="C335" s="231" t="s">
        <v>200</v>
      </c>
      <c r="D335" s="231" t="s">
        <v>200</v>
      </c>
      <c r="E335" s="231" t="s">
        <v>200</v>
      </c>
      <c r="F335" s="231" t="s">
        <v>200</v>
      </c>
      <c r="G335" s="231" t="s">
        <v>200</v>
      </c>
      <c r="H335" s="231" t="s">
        <v>202</v>
      </c>
      <c r="I335" s="231" t="s">
        <v>202</v>
      </c>
      <c r="J335" s="231" t="s">
        <v>201</v>
      </c>
      <c r="K335" s="231" t="s">
        <v>202</v>
      </c>
      <c r="L335" s="231" t="s">
        <v>202</v>
      </c>
      <c r="M335" s="231" t="s">
        <v>202</v>
      </c>
      <c r="N335" s="231" t="s">
        <v>202</v>
      </c>
      <c r="O335" s="231" t="s">
        <v>202</v>
      </c>
      <c r="P335" s="231" t="s">
        <v>202</v>
      </c>
      <c r="Q335" s="231" t="s">
        <v>202</v>
      </c>
      <c r="R335" s="231" t="s">
        <v>202</v>
      </c>
      <c r="S335" s="231" t="s">
        <v>202</v>
      </c>
      <c r="T335" s="231" t="s">
        <v>202</v>
      </c>
      <c r="U335" s="231" t="s">
        <v>202</v>
      </c>
      <c r="V335" s="231" t="s">
        <v>202</v>
      </c>
      <c r="AQ335" s="231">
        <v>20</v>
      </c>
    </row>
    <row r="336" spans="1:43" x14ac:dyDescent="0.2">
      <c r="A336" s="231">
        <v>211356</v>
      </c>
      <c r="B336" s="231" t="s">
        <v>427</v>
      </c>
      <c r="C336" s="231" t="s">
        <v>200</v>
      </c>
      <c r="D336" s="231" t="s">
        <v>202</v>
      </c>
      <c r="E336" s="231" t="s">
        <v>202</v>
      </c>
      <c r="F336" s="231" t="s">
        <v>200</v>
      </c>
      <c r="G336" s="231" t="s">
        <v>200</v>
      </c>
      <c r="H336" s="231" t="s">
        <v>202</v>
      </c>
      <c r="I336" s="231" t="s">
        <v>202</v>
      </c>
      <c r="J336" s="231" t="s">
        <v>201</v>
      </c>
      <c r="K336" s="231" t="s">
        <v>202</v>
      </c>
      <c r="L336" s="231" t="s">
        <v>202</v>
      </c>
      <c r="M336" s="231" t="s">
        <v>201</v>
      </c>
      <c r="N336" s="231" t="s">
        <v>200</v>
      </c>
      <c r="O336" s="231" t="s">
        <v>201</v>
      </c>
      <c r="P336" s="231" t="s">
        <v>202</v>
      </c>
      <c r="Q336" s="231" t="s">
        <v>201</v>
      </c>
      <c r="R336" s="231" t="s">
        <v>202</v>
      </c>
      <c r="S336" s="231" t="s">
        <v>202</v>
      </c>
      <c r="T336" s="231" t="s">
        <v>201</v>
      </c>
      <c r="U336" s="231" t="s">
        <v>201</v>
      </c>
      <c r="V336" s="231" t="s">
        <v>202</v>
      </c>
      <c r="AQ336" s="231">
        <v>20</v>
      </c>
    </row>
    <row r="337" spans="1:43" x14ac:dyDescent="0.2">
      <c r="A337" s="231">
        <v>211400</v>
      </c>
      <c r="B337" s="231" t="s">
        <v>427</v>
      </c>
      <c r="C337" s="231" t="s">
        <v>200</v>
      </c>
      <c r="D337" s="231" t="s">
        <v>202</v>
      </c>
      <c r="E337" s="231" t="s">
        <v>200</v>
      </c>
      <c r="F337" s="231" t="s">
        <v>200</v>
      </c>
      <c r="G337" s="231" t="s">
        <v>200</v>
      </c>
      <c r="H337" s="231" t="s">
        <v>200</v>
      </c>
      <c r="I337" s="231" t="s">
        <v>200</v>
      </c>
      <c r="J337" s="231" t="s">
        <v>202</v>
      </c>
      <c r="K337" s="231" t="s">
        <v>200</v>
      </c>
      <c r="L337" s="231" t="s">
        <v>200</v>
      </c>
      <c r="M337" s="231" t="s">
        <v>200</v>
      </c>
      <c r="N337" s="231" t="s">
        <v>202</v>
      </c>
      <c r="O337" s="231" t="s">
        <v>201</v>
      </c>
      <c r="P337" s="231" t="s">
        <v>202</v>
      </c>
      <c r="Q337" s="231" t="s">
        <v>200</v>
      </c>
      <c r="R337" s="231" t="s">
        <v>202</v>
      </c>
      <c r="S337" s="231" t="s">
        <v>200</v>
      </c>
      <c r="T337" s="231" t="s">
        <v>200</v>
      </c>
      <c r="U337" s="231" t="s">
        <v>200</v>
      </c>
      <c r="V337" s="231" t="s">
        <v>200</v>
      </c>
      <c r="AQ337" s="231">
        <v>20</v>
      </c>
    </row>
    <row r="338" spans="1:43" x14ac:dyDescent="0.2">
      <c r="A338" s="231">
        <v>211478</v>
      </c>
      <c r="B338" s="231" t="s">
        <v>427</v>
      </c>
      <c r="C338" s="231" t="s">
        <v>200</v>
      </c>
      <c r="D338" s="231" t="s">
        <v>202</v>
      </c>
      <c r="E338" s="231" t="s">
        <v>200</v>
      </c>
      <c r="F338" s="231" t="s">
        <v>200</v>
      </c>
      <c r="G338" s="231" t="s">
        <v>200</v>
      </c>
      <c r="H338" s="231" t="s">
        <v>202</v>
      </c>
      <c r="I338" s="231" t="s">
        <v>200</v>
      </c>
      <c r="J338" s="231" t="s">
        <v>200</v>
      </c>
      <c r="K338" s="231" t="s">
        <v>202</v>
      </c>
      <c r="L338" s="231" t="s">
        <v>202</v>
      </c>
      <c r="M338" s="231" t="s">
        <v>201</v>
      </c>
      <c r="N338" s="231" t="s">
        <v>200</v>
      </c>
      <c r="O338" s="231" t="s">
        <v>202</v>
      </c>
      <c r="P338" s="231" t="s">
        <v>201</v>
      </c>
      <c r="Q338" s="231" t="s">
        <v>200</v>
      </c>
      <c r="R338" s="231" t="s">
        <v>201</v>
      </c>
      <c r="S338" s="231" t="s">
        <v>202</v>
      </c>
      <c r="T338" s="231" t="s">
        <v>202</v>
      </c>
      <c r="U338" s="231" t="s">
        <v>202</v>
      </c>
      <c r="V338" s="231" t="s">
        <v>202</v>
      </c>
      <c r="AQ338" s="231">
        <v>20</v>
      </c>
    </row>
    <row r="339" spans="1:43" x14ac:dyDescent="0.2">
      <c r="A339" s="231">
        <v>211485</v>
      </c>
      <c r="B339" s="231" t="s">
        <v>427</v>
      </c>
      <c r="C339" s="231" t="s">
        <v>202</v>
      </c>
      <c r="D339" s="231" t="s">
        <v>202</v>
      </c>
      <c r="E339" s="231" t="s">
        <v>202</v>
      </c>
      <c r="F339" s="231" t="s">
        <v>202</v>
      </c>
      <c r="G339" s="231" t="s">
        <v>202</v>
      </c>
      <c r="H339" s="231" t="s">
        <v>202</v>
      </c>
      <c r="I339" s="231" t="s">
        <v>202</v>
      </c>
      <c r="J339" s="231" t="s">
        <v>201</v>
      </c>
      <c r="K339" s="231" t="s">
        <v>202</v>
      </c>
      <c r="L339" s="231" t="s">
        <v>202</v>
      </c>
      <c r="M339" s="231" t="s">
        <v>201</v>
      </c>
      <c r="N339" s="231" t="s">
        <v>201</v>
      </c>
      <c r="O339" s="231" t="s">
        <v>202</v>
      </c>
      <c r="P339" s="231" t="s">
        <v>202</v>
      </c>
      <c r="Q339" s="231" t="s">
        <v>201</v>
      </c>
      <c r="R339" s="231" t="s">
        <v>201</v>
      </c>
      <c r="S339" s="231" t="s">
        <v>201</v>
      </c>
      <c r="T339" s="231" t="s">
        <v>201</v>
      </c>
      <c r="U339" s="231" t="s">
        <v>202</v>
      </c>
      <c r="V339" s="231" t="s">
        <v>202</v>
      </c>
      <c r="AQ339" s="231">
        <v>20</v>
      </c>
    </row>
    <row r="340" spans="1:43" x14ac:dyDescent="0.2">
      <c r="A340" s="231">
        <v>211559</v>
      </c>
      <c r="B340" s="231" t="s">
        <v>427</v>
      </c>
      <c r="C340" s="231" t="s">
        <v>200</v>
      </c>
      <c r="D340" s="231" t="s">
        <v>202</v>
      </c>
      <c r="E340" s="231" t="s">
        <v>200</v>
      </c>
      <c r="F340" s="231" t="s">
        <v>200</v>
      </c>
      <c r="G340" s="231" t="s">
        <v>200</v>
      </c>
      <c r="H340" s="231" t="s">
        <v>200</v>
      </c>
      <c r="I340" s="231" t="s">
        <v>200</v>
      </c>
      <c r="J340" s="231" t="s">
        <v>200</v>
      </c>
      <c r="K340" s="231" t="s">
        <v>200</v>
      </c>
      <c r="L340" s="231" t="s">
        <v>200</v>
      </c>
      <c r="M340" s="231" t="s">
        <v>200</v>
      </c>
      <c r="N340" s="231" t="s">
        <v>202</v>
      </c>
      <c r="O340" s="231" t="s">
        <v>200</v>
      </c>
      <c r="P340" s="231" t="s">
        <v>202</v>
      </c>
      <c r="Q340" s="231" t="s">
        <v>200</v>
      </c>
      <c r="R340" s="231" t="s">
        <v>201</v>
      </c>
      <c r="S340" s="231" t="s">
        <v>201</v>
      </c>
      <c r="T340" s="231" t="s">
        <v>202</v>
      </c>
      <c r="U340" s="231" t="s">
        <v>201</v>
      </c>
      <c r="V340" s="231" t="s">
        <v>200</v>
      </c>
      <c r="AQ340" s="231">
        <v>20</v>
      </c>
    </row>
    <row r="341" spans="1:43" x14ac:dyDescent="0.2">
      <c r="A341" s="231">
        <v>211574</v>
      </c>
      <c r="B341" s="231" t="s">
        <v>427</v>
      </c>
      <c r="C341" s="231" t="s">
        <v>200</v>
      </c>
      <c r="D341" s="231" t="s">
        <v>202</v>
      </c>
      <c r="E341" s="231" t="s">
        <v>200</v>
      </c>
      <c r="F341" s="231" t="s">
        <v>200</v>
      </c>
      <c r="G341" s="231" t="s">
        <v>200</v>
      </c>
      <c r="H341" s="231" t="s">
        <v>200</v>
      </c>
      <c r="I341" s="231" t="s">
        <v>200</v>
      </c>
      <c r="J341" s="231" t="s">
        <v>200</v>
      </c>
      <c r="K341" s="231" t="s">
        <v>200</v>
      </c>
      <c r="L341" s="231" t="s">
        <v>200</v>
      </c>
      <c r="M341" s="231" t="s">
        <v>202</v>
      </c>
      <c r="N341" s="231" t="s">
        <v>201</v>
      </c>
      <c r="O341" s="231" t="s">
        <v>200</v>
      </c>
      <c r="P341" s="231" t="s">
        <v>200</v>
      </c>
      <c r="Q341" s="231" t="s">
        <v>202</v>
      </c>
      <c r="R341" s="231" t="s">
        <v>201</v>
      </c>
      <c r="S341" s="231" t="s">
        <v>201</v>
      </c>
      <c r="T341" s="231" t="s">
        <v>202</v>
      </c>
      <c r="U341" s="231" t="s">
        <v>201</v>
      </c>
      <c r="V341" s="231" t="s">
        <v>201</v>
      </c>
      <c r="AQ341" s="231">
        <v>20</v>
      </c>
    </row>
    <row r="342" spans="1:43" x14ac:dyDescent="0.2">
      <c r="A342" s="231">
        <v>211606</v>
      </c>
      <c r="B342" s="231" t="s">
        <v>427</v>
      </c>
      <c r="C342" s="231" t="s">
        <v>200</v>
      </c>
      <c r="D342" s="231" t="s">
        <v>200</v>
      </c>
      <c r="E342" s="231" t="s">
        <v>200</v>
      </c>
      <c r="F342" s="231" t="s">
        <v>200</v>
      </c>
      <c r="G342" s="231" t="s">
        <v>200</v>
      </c>
      <c r="H342" s="231" t="s">
        <v>200</v>
      </c>
      <c r="I342" s="231" t="s">
        <v>202</v>
      </c>
      <c r="J342" s="231" t="s">
        <v>200</v>
      </c>
      <c r="K342" s="231" t="s">
        <v>200</v>
      </c>
      <c r="L342" s="231" t="s">
        <v>202</v>
      </c>
      <c r="M342" s="231" t="s">
        <v>200</v>
      </c>
      <c r="N342" s="231" t="s">
        <v>202</v>
      </c>
      <c r="O342" s="231" t="s">
        <v>200</v>
      </c>
      <c r="P342" s="231" t="s">
        <v>200</v>
      </c>
      <c r="Q342" s="231" t="s">
        <v>200</v>
      </c>
      <c r="R342" s="231" t="s">
        <v>202</v>
      </c>
      <c r="S342" s="231" t="s">
        <v>200</v>
      </c>
      <c r="T342" s="231" t="s">
        <v>200</v>
      </c>
      <c r="U342" s="231" t="s">
        <v>200</v>
      </c>
      <c r="V342" s="231" t="s">
        <v>200</v>
      </c>
      <c r="AQ342" s="231">
        <v>20</v>
      </c>
    </row>
    <row r="343" spans="1:43" x14ac:dyDescent="0.2">
      <c r="A343" s="231">
        <v>211613</v>
      </c>
      <c r="B343" s="231" t="s">
        <v>427</v>
      </c>
      <c r="C343" s="231" t="s">
        <v>200</v>
      </c>
      <c r="D343" s="231" t="s">
        <v>202</v>
      </c>
      <c r="E343" s="231" t="s">
        <v>200</v>
      </c>
      <c r="F343" s="231" t="s">
        <v>200</v>
      </c>
      <c r="G343" s="231" t="s">
        <v>202</v>
      </c>
      <c r="H343" s="231" t="s">
        <v>202</v>
      </c>
      <c r="I343" s="231" t="s">
        <v>202</v>
      </c>
      <c r="J343" s="231" t="s">
        <v>200</v>
      </c>
      <c r="K343" s="231" t="s">
        <v>200</v>
      </c>
      <c r="L343" s="231" t="s">
        <v>200</v>
      </c>
      <c r="M343" s="231" t="s">
        <v>202</v>
      </c>
      <c r="N343" s="231" t="s">
        <v>202</v>
      </c>
      <c r="O343" s="231" t="s">
        <v>202</v>
      </c>
      <c r="P343" s="231" t="s">
        <v>202</v>
      </c>
      <c r="Q343" s="231" t="s">
        <v>202</v>
      </c>
      <c r="R343" s="231" t="s">
        <v>202</v>
      </c>
      <c r="S343" s="231" t="s">
        <v>202</v>
      </c>
      <c r="T343" s="231" t="s">
        <v>200</v>
      </c>
      <c r="U343" s="231" t="s">
        <v>200</v>
      </c>
      <c r="V343" s="231" t="s">
        <v>202</v>
      </c>
      <c r="AQ343" s="231">
        <v>20</v>
      </c>
    </row>
    <row r="344" spans="1:43" x14ac:dyDescent="0.2">
      <c r="A344" s="231">
        <v>211643</v>
      </c>
      <c r="B344" s="231" t="s">
        <v>427</v>
      </c>
      <c r="C344" s="231" t="s">
        <v>200</v>
      </c>
      <c r="D344" s="231" t="s">
        <v>202</v>
      </c>
      <c r="E344" s="231" t="s">
        <v>200</v>
      </c>
      <c r="F344" s="231" t="s">
        <v>200</v>
      </c>
      <c r="G344" s="231" t="s">
        <v>202</v>
      </c>
      <c r="H344" s="231" t="s">
        <v>202</v>
      </c>
      <c r="I344" s="231" t="s">
        <v>200</v>
      </c>
      <c r="J344" s="231" t="s">
        <v>201</v>
      </c>
      <c r="K344" s="231" t="s">
        <v>202</v>
      </c>
      <c r="L344" s="231" t="s">
        <v>201</v>
      </c>
      <c r="M344" s="231" t="s">
        <v>201</v>
      </c>
      <c r="N344" s="231" t="s">
        <v>201</v>
      </c>
      <c r="O344" s="231" t="s">
        <v>201</v>
      </c>
      <c r="P344" s="231" t="s">
        <v>201</v>
      </c>
      <c r="Q344" s="231" t="s">
        <v>201</v>
      </c>
      <c r="R344" s="231" t="s">
        <v>201</v>
      </c>
      <c r="S344" s="231" t="s">
        <v>201</v>
      </c>
      <c r="T344" s="231" t="s">
        <v>201</v>
      </c>
      <c r="U344" s="231" t="s">
        <v>201</v>
      </c>
      <c r="V344" s="231" t="s">
        <v>201</v>
      </c>
      <c r="AQ344" s="231">
        <v>20</v>
      </c>
    </row>
    <row r="345" spans="1:43" x14ac:dyDescent="0.2">
      <c r="A345" s="231">
        <v>211688</v>
      </c>
      <c r="B345" s="231" t="s">
        <v>427</v>
      </c>
      <c r="C345" s="231" t="s">
        <v>200</v>
      </c>
      <c r="D345" s="231" t="s">
        <v>202</v>
      </c>
      <c r="E345" s="231" t="s">
        <v>200</v>
      </c>
      <c r="F345" s="231" t="s">
        <v>200</v>
      </c>
      <c r="G345" s="231" t="s">
        <v>200</v>
      </c>
      <c r="H345" s="231" t="s">
        <v>200</v>
      </c>
      <c r="I345" s="231" t="s">
        <v>202</v>
      </c>
      <c r="J345" s="231" t="s">
        <v>200</v>
      </c>
      <c r="K345" s="231" t="s">
        <v>200</v>
      </c>
      <c r="L345" s="231" t="s">
        <v>202</v>
      </c>
      <c r="M345" s="231" t="s">
        <v>201</v>
      </c>
      <c r="N345" s="231" t="s">
        <v>200</v>
      </c>
      <c r="O345" s="231" t="s">
        <v>202</v>
      </c>
      <c r="P345" s="231" t="s">
        <v>201</v>
      </c>
      <c r="Q345" s="231" t="s">
        <v>201</v>
      </c>
      <c r="R345" s="231" t="s">
        <v>201</v>
      </c>
      <c r="S345" s="231" t="s">
        <v>201</v>
      </c>
      <c r="T345" s="231" t="s">
        <v>200</v>
      </c>
      <c r="U345" s="231" t="s">
        <v>200</v>
      </c>
      <c r="V345" s="231" t="s">
        <v>200</v>
      </c>
      <c r="AQ345" s="231">
        <v>20</v>
      </c>
    </row>
    <row r="346" spans="1:43" x14ac:dyDescent="0.2">
      <c r="A346" s="231">
        <v>211698</v>
      </c>
      <c r="B346" s="231" t="s">
        <v>427</v>
      </c>
      <c r="C346" s="231" t="s">
        <v>200</v>
      </c>
      <c r="D346" s="231" t="s">
        <v>200</v>
      </c>
      <c r="E346" s="231" t="s">
        <v>200</v>
      </c>
      <c r="F346" s="231" t="s">
        <v>200</v>
      </c>
      <c r="G346" s="231" t="s">
        <v>202</v>
      </c>
      <c r="H346" s="231" t="s">
        <v>200</v>
      </c>
      <c r="I346" s="231" t="s">
        <v>202</v>
      </c>
      <c r="J346" s="231" t="s">
        <v>200</v>
      </c>
      <c r="K346" s="231" t="s">
        <v>200</v>
      </c>
      <c r="L346" s="231" t="s">
        <v>202</v>
      </c>
      <c r="M346" s="231" t="s">
        <v>202</v>
      </c>
      <c r="N346" s="231" t="s">
        <v>201</v>
      </c>
      <c r="O346" s="231" t="s">
        <v>202</v>
      </c>
      <c r="P346" s="231" t="s">
        <v>202</v>
      </c>
      <c r="Q346" s="231" t="s">
        <v>202</v>
      </c>
      <c r="R346" s="231" t="s">
        <v>201</v>
      </c>
      <c r="S346" s="231" t="s">
        <v>201</v>
      </c>
      <c r="T346" s="231" t="s">
        <v>201</v>
      </c>
      <c r="U346" s="231" t="s">
        <v>202</v>
      </c>
      <c r="V346" s="231" t="s">
        <v>201</v>
      </c>
      <c r="AQ346" s="231">
        <v>20</v>
      </c>
    </row>
    <row r="347" spans="1:43" x14ac:dyDescent="0.2">
      <c r="A347" s="231">
        <v>211706</v>
      </c>
      <c r="B347" s="231" t="s">
        <v>427</v>
      </c>
      <c r="C347" s="231" t="s">
        <v>200</v>
      </c>
      <c r="D347" s="231" t="s">
        <v>202</v>
      </c>
      <c r="E347" s="231" t="s">
        <v>200</v>
      </c>
      <c r="F347" s="231" t="s">
        <v>202</v>
      </c>
      <c r="G347" s="231" t="s">
        <v>202</v>
      </c>
      <c r="H347" s="231" t="s">
        <v>201</v>
      </c>
      <c r="I347" s="231" t="s">
        <v>202</v>
      </c>
      <c r="J347" s="231" t="s">
        <v>200</v>
      </c>
      <c r="K347" s="231" t="s">
        <v>202</v>
      </c>
      <c r="L347" s="231" t="s">
        <v>202</v>
      </c>
      <c r="M347" s="231" t="s">
        <v>200</v>
      </c>
      <c r="N347" s="231" t="s">
        <v>200</v>
      </c>
      <c r="O347" s="231" t="s">
        <v>200</v>
      </c>
      <c r="P347" s="231" t="s">
        <v>201</v>
      </c>
      <c r="Q347" s="231" t="s">
        <v>202</v>
      </c>
      <c r="R347" s="231" t="s">
        <v>201</v>
      </c>
      <c r="S347" s="231" t="s">
        <v>202</v>
      </c>
      <c r="T347" s="231" t="s">
        <v>202</v>
      </c>
      <c r="U347" s="231" t="s">
        <v>202</v>
      </c>
      <c r="V347" s="231" t="s">
        <v>200</v>
      </c>
      <c r="AQ347" s="231">
        <v>20</v>
      </c>
    </row>
    <row r="348" spans="1:43" x14ac:dyDescent="0.2">
      <c r="A348" s="231">
        <v>211708</v>
      </c>
      <c r="B348" s="231" t="s">
        <v>427</v>
      </c>
      <c r="C348" s="231" t="s">
        <v>200</v>
      </c>
      <c r="D348" s="231" t="s">
        <v>200</v>
      </c>
      <c r="E348" s="231" t="s">
        <v>202</v>
      </c>
      <c r="F348" s="231" t="s">
        <v>200</v>
      </c>
      <c r="G348" s="231" t="s">
        <v>200</v>
      </c>
      <c r="H348" s="231" t="s">
        <v>202</v>
      </c>
      <c r="I348" s="231" t="s">
        <v>202</v>
      </c>
      <c r="J348" s="231" t="s">
        <v>202</v>
      </c>
      <c r="K348" s="231" t="s">
        <v>200</v>
      </c>
      <c r="L348" s="231" t="s">
        <v>202</v>
      </c>
      <c r="M348" s="231" t="s">
        <v>200</v>
      </c>
      <c r="N348" s="231" t="s">
        <v>200</v>
      </c>
      <c r="O348" s="231" t="s">
        <v>200</v>
      </c>
      <c r="P348" s="231" t="s">
        <v>202</v>
      </c>
      <c r="Q348" s="231" t="s">
        <v>200</v>
      </c>
      <c r="R348" s="231" t="s">
        <v>202</v>
      </c>
      <c r="S348" s="231" t="s">
        <v>200</v>
      </c>
      <c r="T348" s="231" t="s">
        <v>202</v>
      </c>
      <c r="U348" s="231" t="s">
        <v>202</v>
      </c>
      <c r="V348" s="231" t="s">
        <v>202</v>
      </c>
      <c r="AQ348" s="231">
        <v>20</v>
      </c>
    </row>
    <row r="349" spans="1:43" x14ac:dyDescent="0.2">
      <c r="A349" s="231">
        <v>211713</v>
      </c>
      <c r="B349" s="231" t="s">
        <v>427</v>
      </c>
      <c r="C349" s="231" t="s">
        <v>200</v>
      </c>
      <c r="D349" s="231" t="s">
        <v>200</v>
      </c>
      <c r="E349" s="231" t="s">
        <v>200</v>
      </c>
      <c r="F349" s="231" t="s">
        <v>200</v>
      </c>
      <c r="G349" s="231" t="s">
        <v>200</v>
      </c>
      <c r="H349" s="231" t="s">
        <v>202</v>
      </c>
      <c r="I349" s="231" t="s">
        <v>200</v>
      </c>
      <c r="J349" s="231" t="s">
        <v>200</v>
      </c>
      <c r="K349" s="231" t="s">
        <v>200</v>
      </c>
      <c r="L349" s="231" t="s">
        <v>202</v>
      </c>
      <c r="M349" s="231" t="s">
        <v>200</v>
      </c>
      <c r="N349" s="231" t="s">
        <v>200</v>
      </c>
      <c r="O349" s="231" t="s">
        <v>202</v>
      </c>
      <c r="P349" s="231" t="s">
        <v>202</v>
      </c>
      <c r="Q349" s="231" t="s">
        <v>201</v>
      </c>
      <c r="R349" s="231" t="s">
        <v>202</v>
      </c>
      <c r="S349" s="231" t="s">
        <v>201</v>
      </c>
      <c r="T349" s="231" t="s">
        <v>202</v>
      </c>
      <c r="U349" s="231" t="s">
        <v>200</v>
      </c>
      <c r="V349" s="231" t="s">
        <v>200</v>
      </c>
      <c r="AQ349" s="231">
        <v>20</v>
      </c>
    </row>
    <row r="350" spans="1:43" x14ac:dyDescent="0.2">
      <c r="A350" s="231">
        <v>211722</v>
      </c>
      <c r="B350" s="231" t="s">
        <v>427</v>
      </c>
      <c r="C350" s="231" t="s">
        <v>202</v>
      </c>
      <c r="D350" s="231" t="s">
        <v>202</v>
      </c>
      <c r="E350" s="231" t="s">
        <v>202</v>
      </c>
      <c r="F350" s="231" t="s">
        <v>201</v>
      </c>
      <c r="G350" s="231" t="s">
        <v>201</v>
      </c>
      <c r="H350" s="231" t="s">
        <v>201</v>
      </c>
      <c r="I350" s="231" t="s">
        <v>200</v>
      </c>
      <c r="J350" s="231" t="s">
        <v>200</v>
      </c>
      <c r="K350" s="231" t="s">
        <v>202</v>
      </c>
      <c r="L350" s="231" t="s">
        <v>200</v>
      </c>
      <c r="M350" s="231" t="s">
        <v>202</v>
      </c>
      <c r="N350" s="231" t="s">
        <v>202</v>
      </c>
      <c r="O350" s="231" t="s">
        <v>202</v>
      </c>
      <c r="P350" s="231" t="s">
        <v>202</v>
      </c>
      <c r="Q350" s="231" t="s">
        <v>201</v>
      </c>
      <c r="R350" s="231" t="s">
        <v>201</v>
      </c>
      <c r="S350" s="231" t="s">
        <v>201</v>
      </c>
      <c r="T350" s="231" t="s">
        <v>201</v>
      </c>
      <c r="U350" s="231" t="s">
        <v>201</v>
      </c>
      <c r="V350" s="231" t="s">
        <v>201</v>
      </c>
      <c r="AQ350" s="231">
        <v>20</v>
      </c>
    </row>
    <row r="351" spans="1:43" x14ac:dyDescent="0.2">
      <c r="A351" s="231">
        <v>211726</v>
      </c>
      <c r="B351" s="231" t="s">
        <v>427</v>
      </c>
      <c r="C351" s="231" t="s">
        <v>200</v>
      </c>
      <c r="D351" s="231" t="s">
        <v>200</v>
      </c>
      <c r="E351" s="231" t="s">
        <v>200</v>
      </c>
      <c r="F351" s="231" t="s">
        <v>200</v>
      </c>
      <c r="G351" s="231" t="s">
        <v>200</v>
      </c>
      <c r="H351" s="231" t="s">
        <v>202</v>
      </c>
      <c r="I351" s="231" t="s">
        <v>200</v>
      </c>
      <c r="J351" s="231" t="s">
        <v>200</v>
      </c>
      <c r="K351" s="231" t="s">
        <v>200</v>
      </c>
      <c r="L351" s="231" t="s">
        <v>200</v>
      </c>
      <c r="M351" s="231" t="s">
        <v>202</v>
      </c>
      <c r="N351" s="231" t="s">
        <v>202</v>
      </c>
      <c r="O351" s="231" t="s">
        <v>202</v>
      </c>
      <c r="P351" s="231" t="s">
        <v>202</v>
      </c>
      <c r="Q351" s="231" t="s">
        <v>202</v>
      </c>
      <c r="R351" s="231" t="s">
        <v>201</v>
      </c>
      <c r="S351" s="231" t="s">
        <v>201</v>
      </c>
      <c r="T351" s="231" t="s">
        <v>201</v>
      </c>
      <c r="U351" s="231" t="s">
        <v>201</v>
      </c>
      <c r="V351" s="231" t="s">
        <v>201</v>
      </c>
      <c r="AQ351" s="231">
        <v>20</v>
      </c>
    </row>
    <row r="352" spans="1:43" x14ac:dyDescent="0.2">
      <c r="A352" s="231">
        <v>211769</v>
      </c>
      <c r="B352" s="231" t="s">
        <v>427</v>
      </c>
      <c r="C352" s="231" t="s">
        <v>200</v>
      </c>
      <c r="D352" s="231" t="s">
        <v>202</v>
      </c>
      <c r="E352" s="231" t="s">
        <v>200</v>
      </c>
      <c r="F352" s="231" t="s">
        <v>200</v>
      </c>
      <c r="G352" s="231" t="s">
        <v>202</v>
      </c>
      <c r="H352" s="231" t="s">
        <v>202</v>
      </c>
      <c r="I352" s="231" t="s">
        <v>202</v>
      </c>
      <c r="J352" s="231" t="s">
        <v>200</v>
      </c>
      <c r="K352" s="231" t="s">
        <v>200</v>
      </c>
      <c r="L352" s="231" t="s">
        <v>202</v>
      </c>
      <c r="M352" s="231" t="s">
        <v>201</v>
      </c>
      <c r="N352" s="231" t="s">
        <v>202</v>
      </c>
      <c r="O352" s="231" t="s">
        <v>202</v>
      </c>
      <c r="P352" s="231" t="s">
        <v>201</v>
      </c>
      <c r="Q352" s="231" t="s">
        <v>201</v>
      </c>
      <c r="R352" s="231" t="s">
        <v>201</v>
      </c>
      <c r="S352" s="231" t="s">
        <v>201</v>
      </c>
      <c r="T352" s="231" t="s">
        <v>201</v>
      </c>
      <c r="U352" s="231" t="s">
        <v>201</v>
      </c>
      <c r="V352" s="231" t="s">
        <v>201</v>
      </c>
      <c r="AQ352" s="231">
        <v>20</v>
      </c>
    </row>
    <row r="353" spans="1:43" x14ac:dyDescent="0.2">
      <c r="A353" s="231">
        <v>211793</v>
      </c>
      <c r="B353" s="231" t="s">
        <v>427</v>
      </c>
      <c r="C353" s="231" t="s">
        <v>200</v>
      </c>
      <c r="D353" s="231" t="s">
        <v>200</v>
      </c>
      <c r="E353" s="231" t="s">
        <v>200</v>
      </c>
      <c r="F353" s="231" t="s">
        <v>202</v>
      </c>
      <c r="G353" s="231" t="s">
        <v>202</v>
      </c>
      <c r="H353" s="231" t="s">
        <v>202</v>
      </c>
      <c r="I353" s="231" t="s">
        <v>202</v>
      </c>
      <c r="J353" s="231" t="s">
        <v>200</v>
      </c>
      <c r="K353" s="231" t="s">
        <v>200</v>
      </c>
      <c r="L353" s="231" t="s">
        <v>202</v>
      </c>
      <c r="M353" s="231" t="s">
        <v>202</v>
      </c>
      <c r="N353" s="231" t="s">
        <v>200</v>
      </c>
      <c r="O353" s="231" t="s">
        <v>200</v>
      </c>
      <c r="P353" s="231" t="s">
        <v>200</v>
      </c>
      <c r="Q353" s="231" t="s">
        <v>202</v>
      </c>
      <c r="R353" s="231" t="s">
        <v>202</v>
      </c>
      <c r="S353" s="231" t="s">
        <v>202</v>
      </c>
      <c r="T353" s="231" t="s">
        <v>202</v>
      </c>
      <c r="U353" s="231" t="s">
        <v>202</v>
      </c>
      <c r="V353" s="231" t="s">
        <v>202</v>
      </c>
      <c r="AQ353" s="231">
        <v>20</v>
      </c>
    </row>
    <row r="354" spans="1:43" x14ac:dyDescent="0.2">
      <c r="A354" s="231">
        <v>211805</v>
      </c>
      <c r="B354" s="231" t="s">
        <v>427</v>
      </c>
      <c r="C354" s="231" t="s">
        <v>200</v>
      </c>
      <c r="D354" s="231" t="s">
        <v>202</v>
      </c>
      <c r="E354" s="231" t="s">
        <v>202</v>
      </c>
      <c r="F354" s="231" t="s">
        <v>200</v>
      </c>
      <c r="G354" s="231" t="s">
        <v>202</v>
      </c>
      <c r="H354" s="231" t="s">
        <v>200</v>
      </c>
      <c r="I354" s="231" t="s">
        <v>200</v>
      </c>
      <c r="J354" s="231" t="s">
        <v>200</v>
      </c>
      <c r="K354" s="231" t="s">
        <v>200</v>
      </c>
      <c r="L354" s="231" t="s">
        <v>202</v>
      </c>
      <c r="M354" s="231" t="s">
        <v>201</v>
      </c>
      <c r="N354" s="231" t="s">
        <v>201</v>
      </c>
      <c r="O354" s="231" t="s">
        <v>202</v>
      </c>
      <c r="P354" s="231" t="s">
        <v>201</v>
      </c>
      <c r="Q354" s="231" t="s">
        <v>202</v>
      </c>
      <c r="R354" s="231" t="s">
        <v>201</v>
      </c>
      <c r="S354" s="231" t="s">
        <v>201</v>
      </c>
      <c r="T354" s="231" t="s">
        <v>201</v>
      </c>
      <c r="U354" s="231" t="s">
        <v>201</v>
      </c>
      <c r="V354" s="231" t="s">
        <v>201</v>
      </c>
      <c r="AQ354" s="231">
        <v>20</v>
      </c>
    </row>
    <row r="355" spans="1:43" x14ac:dyDescent="0.2">
      <c r="A355" s="231">
        <v>211851</v>
      </c>
      <c r="B355" s="231" t="s">
        <v>427</v>
      </c>
      <c r="C355" s="231" t="s">
        <v>200</v>
      </c>
      <c r="D355" s="231" t="s">
        <v>202</v>
      </c>
      <c r="E355" s="231" t="s">
        <v>200</v>
      </c>
      <c r="F355" s="231" t="s">
        <v>200</v>
      </c>
      <c r="G355" s="231" t="s">
        <v>200</v>
      </c>
      <c r="H355" s="231" t="s">
        <v>200</v>
      </c>
      <c r="I355" s="231" t="s">
        <v>202</v>
      </c>
      <c r="J355" s="231" t="s">
        <v>200</v>
      </c>
      <c r="K355" s="231" t="s">
        <v>202</v>
      </c>
      <c r="L355" s="231" t="s">
        <v>200</v>
      </c>
      <c r="M355" s="231" t="s">
        <v>202</v>
      </c>
      <c r="N355" s="231" t="s">
        <v>202</v>
      </c>
      <c r="O355" s="231" t="s">
        <v>202</v>
      </c>
      <c r="P355" s="231" t="s">
        <v>201</v>
      </c>
      <c r="Q355" s="231" t="s">
        <v>202</v>
      </c>
      <c r="R355" s="231" t="s">
        <v>201</v>
      </c>
      <c r="S355" s="231" t="s">
        <v>201</v>
      </c>
      <c r="T355" s="231" t="s">
        <v>202</v>
      </c>
      <c r="U355" s="231" t="s">
        <v>202</v>
      </c>
      <c r="V355" s="231" t="s">
        <v>202</v>
      </c>
      <c r="AQ355" s="231">
        <v>20</v>
      </c>
    </row>
    <row r="356" spans="1:43" x14ac:dyDescent="0.2">
      <c r="A356" s="231">
        <v>211854</v>
      </c>
      <c r="B356" s="231" t="s">
        <v>427</v>
      </c>
      <c r="C356" s="231" t="s">
        <v>200</v>
      </c>
      <c r="D356" s="231" t="s">
        <v>200</v>
      </c>
      <c r="E356" s="231" t="s">
        <v>200</v>
      </c>
      <c r="F356" s="231" t="s">
        <v>200</v>
      </c>
      <c r="G356" s="231" t="s">
        <v>202</v>
      </c>
      <c r="H356" s="231" t="s">
        <v>202</v>
      </c>
      <c r="I356" s="231" t="s">
        <v>202</v>
      </c>
      <c r="J356" s="231" t="s">
        <v>200</v>
      </c>
      <c r="K356" s="231" t="s">
        <v>200</v>
      </c>
      <c r="L356" s="231" t="s">
        <v>202</v>
      </c>
      <c r="M356" s="231" t="s">
        <v>202</v>
      </c>
      <c r="N356" s="231" t="s">
        <v>200</v>
      </c>
      <c r="O356" s="231" t="s">
        <v>200</v>
      </c>
      <c r="P356" s="231" t="s">
        <v>202</v>
      </c>
      <c r="Q356" s="231" t="s">
        <v>202</v>
      </c>
      <c r="R356" s="231" t="s">
        <v>200</v>
      </c>
      <c r="S356" s="231" t="s">
        <v>202</v>
      </c>
      <c r="T356" s="231" t="s">
        <v>200</v>
      </c>
      <c r="U356" s="231" t="s">
        <v>202</v>
      </c>
      <c r="V356" s="231" t="s">
        <v>202</v>
      </c>
      <c r="AQ356" s="231">
        <v>20</v>
      </c>
    </row>
    <row r="357" spans="1:43" x14ac:dyDescent="0.2">
      <c r="A357" s="231">
        <v>211892</v>
      </c>
      <c r="B357" s="231" t="s">
        <v>427</v>
      </c>
      <c r="C357" s="231" t="s">
        <v>200</v>
      </c>
      <c r="D357" s="231" t="s">
        <v>200</v>
      </c>
      <c r="E357" s="231" t="s">
        <v>200</v>
      </c>
      <c r="F357" s="231" t="s">
        <v>200</v>
      </c>
      <c r="G357" s="231" t="s">
        <v>202</v>
      </c>
      <c r="H357" s="231" t="s">
        <v>202</v>
      </c>
      <c r="I357" s="231" t="s">
        <v>202</v>
      </c>
      <c r="J357" s="231" t="s">
        <v>200</v>
      </c>
      <c r="K357" s="231" t="s">
        <v>200</v>
      </c>
      <c r="L357" s="231" t="s">
        <v>201</v>
      </c>
      <c r="M357" s="231" t="s">
        <v>201</v>
      </c>
      <c r="N357" s="231" t="s">
        <v>200</v>
      </c>
      <c r="O357" s="231" t="s">
        <v>200</v>
      </c>
      <c r="P357" s="231" t="s">
        <v>201</v>
      </c>
      <c r="Q357" s="231" t="s">
        <v>201</v>
      </c>
      <c r="R357" s="231" t="s">
        <v>201</v>
      </c>
      <c r="S357" s="231" t="s">
        <v>201</v>
      </c>
      <c r="T357" s="231" t="s">
        <v>200</v>
      </c>
      <c r="U357" s="231" t="s">
        <v>200</v>
      </c>
      <c r="V357" s="231" t="s">
        <v>202</v>
      </c>
      <c r="AQ357" s="231">
        <v>20</v>
      </c>
    </row>
    <row r="358" spans="1:43" x14ac:dyDescent="0.2">
      <c r="A358" s="231">
        <v>211986</v>
      </c>
      <c r="B358" s="231" t="s">
        <v>427</v>
      </c>
      <c r="C358" s="231" t="s">
        <v>200</v>
      </c>
      <c r="D358" s="231" t="s">
        <v>200</v>
      </c>
      <c r="E358" s="231" t="s">
        <v>200</v>
      </c>
      <c r="F358" s="231" t="s">
        <v>202</v>
      </c>
      <c r="G358" s="231" t="s">
        <v>201</v>
      </c>
      <c r="H358" s="231" t="s">
        <v>201</v>
      </c>
      <c r="I358" s="231" t="s">
        <v>200</v>
      </c>
      <c r="J358" s="231" t="s">
        <v>202</v>
      </c>
      <c r="K358" s="231" t="s">
        <v>202</v>
      </c>
      <c r="L358" s="231" t="s">
        <v>202</v>
      </c>
      <c r="M358" s="231" t="s">
        <v>200</v>
      </c>
      <c r="N358" s="231" t="s">
        <v>202</v>
      </c>
      <c r="O358" s="231" t="s">
        <v>200</v>
      </c>
      <c r="P358" s="231" t="s">
        <v>201</v>
      </c>
      <c r="Q358" s="231" t="s">
        <v>200</v>
      </c>
      <c r="R358" s="231" t="s">
        <v>201</v>
      </c>
      <c r="S358" s="231" t="s">
        <v>202</v>
      </c>
      <c r="T358" s="231" t="s">
        <v>202</v>
      </c>
      <c r="U358" s="231" t="s">
        <v>201</v>
      </c>
      <c r="V358" s="231" t="s">
        <v>202</v>
      </c>
      <c r="AQ358" s="231">
        <v>20</v>
      </c>
    </row>
    <row r="359" spans="1:43" x14ac:dyDescent="0.2">
      <c r="A359" s="231">
        <v>212003</v>
      </c>
      <c r="B359" s="231" t="s">
        <v>427</v>
      </c>
      <c r="C359" s="231" t="s">
        <v>200</v>
      </c>
      <c r="D359" s="231" t="s">
        <v>202</v>
      </c>
      <c r="E359" s="231" t="s">
        <v>200</v>
      </c>
      <c r="F359" s="231" t="s">
        <v>200</v>
      </c>
      <c r="G359" s="231" t="s">
        <v>202</v>
      </c>
      <c r="H359" s="231" t="s">
        <v>200</v>
      </c>
      <c r="I359" s="231" t="s">
        <v>200</v>
      </c>
      <c r="J359" s="231" t="s">
        <v>200</v>
      </c>
      <c r="K359" s="231" t="s">
        <v>200</v>
      </c>
      <c r="L359" s="231" t="s">
        <v>200</v>
      </c>
      <c r="M359" s="231" t="s">
        <v>200</v>
      </c>
      <c r="N359" s="231" t="s">
        <v>202</v>
      </c>
      <c r="O359" s="231" t="s">
        <v>200</v>
      </c>
      <c r="P359" s="231" t="s">
        <v>200</v>
      </c>
      <c r="Q359" s="231" t="s">
        <v>200</v>
      </c>
      <c r="R359" s="231" t="s">
        <v>202</v>
      </c>
      <c r="S359" s="231" t="s">
        <v>202</v>
      </c>
      <c r="T359" s="231" t="s">
        <v>202</v>
      </c>
      <c r="U359" s="231" t="s">
        <v>200</v>
      </c>
      <c r="V359" s="231" t="s">
        <v>202</v>
      </c>
      <c r="AQ359" s="231">
        <v>20</v>
      </c>
    </row>
    <row r="360" spans="1:43" x14ac:dyDescent="0.2">
      <c r="A360" s="231">
        <v>212017</v>
      </c>
      <c r="B360" s="231" t="s">
        <v>427</v>
      </c>
      <c r="C360" s="231" t="s">
        <v>201</v>
      </c>
      <c r="D360" s="231" t="s">
        <v>200</v>
      </c>
      <c r="E360" s="231" t="s">
        <v>200</v>
      </c>
      <c r="F360" s="231" t="s">
        <v>202</v>
      </c>
      <c r="G360" s="231" t="s">
        <v>201</v>
      </c>
      <c r="H360" s="231" t="s">
        <v>201</v>
      </c>
      <c r="I360" s="231" t="s">
        <v>200</v>
      </c>
      <c r="J360" s="231" t="s">
        <v>200</v>
      </c>
      <c r="K360" s="231" t="s">
        <v>202</v>
      </c>
      <c r="L360" s="231" t="s">
        <v>201</v>
      </c>
      <c r="M360" s="231" t="s">
        <v>201</v>
      </c>
      <c r="N360" s="231" t="s">
        <v>201</v>
      </c>
      <c r="O360" s="231" t="s">
        <v>201</v>
      </c>
      <c r="P360" s="231" t="s">
        <v>201</v>
      </c>
      <c r="Q360" s="231" t="s">
        <v>201</v>
      </c>
      <c r="R360" s="231" t="s">
        <v>201</v>
      </c>
      <c r="S360" s="231" t="s">
        <v>201</v>
      </c>
      <c r="T360" s="231" t="s">
        <v>201</v>
      </c>
      <c r="U360" s="231" t="s">
        <v>201</v>
      </c>
      <c r="V360" s="231" t="s">
        <v>201</v>
      </c>
      <c r="AQ360" s="231">
        <v>20</v>
      </c>
    </row>
    <row r="361" spans="1:43" x14ac:dyDescent="0.2">
      <c r="A361" s="231">
        <v>212052</v>
      </c>
      <c r="B361" s="231" t="s">
        <v>427</v>
      </c>
      <c r="C361" s="231" t="s">
        <v>202</v>
      </c>
      <c r="D361" s="231" t="s">
        <v>200</v>
      </c>
      <c r="E361" s="231" t="s">
        <v>200</v>
      </c>
      <c r="F361" s="231" t="s">
        <v>202</v>
      </c>
      <c r="G361" s="231" t="s">
        <v>200</v>
      </c>
      <c r="H361" s="231" t="s">
        <v>200</v>
      </c>
      <c r="I361" s="231" t="s">
        <v>200</v>
      </c>
      <c r="J361" s="231" t="s">
        <v>200</v>
      </c>
      <c r="K361" s="231" t="s">
        <v>202</v>
      </c>
      <c r="L361" s="231" t="s">
        <v>202</v>
      </c>
      <c r="M361" s="231" t="s">
        <v>200</v>
      </c>
      <c r="N361" s="231" t="s">
        <v>200</v>
      </c>
      <c r="O361" s="231" t="s">
        <v>200</v>
      </c>
      <c r="P361" s="231" t="s">
        <v>200</v>
      </c>
      <c r="Q361" s="231" t="s">
        <v>200</v>
      </c>
      <c r="R361" s="231" t="s">
        <v>201</v>
      </c>
      <c r="S361" s="231" t="s">
        <v>201</v>
      </c>
      <c r="T361" s="231" t="s">
        <v>201</v>
      </c>
      <c r="U361" s="231" t="s">
        <v>201</v>
      </c>
      <c r="V361" s="231" t="s">
        <v>201</v>
      </c>
      <c r="AQ361" s="231">
        <v>20</v>
      </c>
    </row>
    <row r="362" spans="1:43" x14ac:dyDescent="0.2">
      <c r="A362" s="231">
        <v>212071</v>
      </c>
      <c r="B362" s="231" t="s">
        <v>427</v>
      </c>
      <c r="C362" s="231" t="s">
        <v>200</v>
      </c>
      <c r="D362" s="231" t="s">
        <v>202</v>
      </c>
      <c r="E362" s="231" t="s">
        <v>200</v>
      </c>
      <c r="F362" s="231" t="s">
        <v>200</v>
      </c>
      <c r="G362" s="231" t="s">
        <v>202</v>
      </c>
      <c r="H362" s="231" t="s">
        <v>202</v>
      </c>
      <c r="I362" s="231" t="s">
        <v>200</v>
      </c>
      <c r="J362" s="231" t="s">
        <v>200</v>
      </c>
      <c r="K362" s="231" t="s">
        <v>202</v>
      </c>
      <c r="L362" s="231" t="s">
        <v>202</v>
      </c>
      <c r="M362" s="231" t="s">
        <v>201</v>
      </c>
      <c r="N362" s="231" t="s">
        <v>200</v>
      </c>
      <c r="O362" s="231" t="s">
        <v>200</v>
      </c>
      <c r="P362" s="231" t="s">
        <v>201</v>
      </c>
      <c r="Q362" s="231" t="s">
        <v>201</v>
      </c>
      <c r="R362" s="231" t="s">
        <v>201</v>
      </c>
      <c r="S362" s="231" t="s">
        <v>201</v>
      </c>
      <c r="T362" s="231" t="s">
        <v>200</v>
      </c>
      <c r="U362" s="231" t="s">
        <v>200</v>
      </c>
      <c r="V362" s="231" t="s">
        <v>201</v>
      </c>
      <c r="AQ362" s="231">
        <v>20</v>
      </c>
    </row>
    <row r="363" spans="1:43" x14ac:dyDescent="0.2">
      <c r="A363" s="231">
        <v>212106</v>
      </c>
      <c r="B363" s="231" t="s">
        <v>427</v>
      </c>
      <c r="C363" s="231" t="s">
        <v>200</v>
      </c>
      <c r="D363" s="231" t="s">
        <v>202</v>
      </c>
      <c r="E363" s="231" t="s">
        <v>200</v>
      </c>
      <c r="F363" s="231" t="s">
        <v>200</v>
      </c>
      <c r="G363" s="231" t="s">
        <v>202</v>
      </c>
      <c r="H363" s="231" t="s">
        <v>202</v>
      </c>
      <c r="I363" s="231" t="s">
        <v>202</v>
      </c>
      <c r="J363" s="231" t="s">
        <v>200</v>
      </c>
      <c r="K363" s="231" t="s">
        <v>200</v>
      </c>
      <c r="L363" s="231" t="s">
        <v>202</v>
      </c>
      <c r="M363" s="231" t="s">
        <v>200</v>
      </c>
      <c r="N363" s="231" t="s">
        <v>202</v>
      </c>
      <c r="O363" s="231" t="s">
        <v>200</v>
      </c>
      <c r="P363" s="231" t="s">
        <v>201</v>
      </c>
      <c r="Q363" s="231" t="s">
        <v>202</v>
      </c>
      <c r="R363" s="231" t="s">
        <v>201</v>
      </c>
      <c r="S363" s="231" t="s">
        <v>200</v>
      </c>
      <c r="T363" s="231" t="s">
        <v>202</v>
      </c>
      <c r="U363" s="231" t="s">
        <v>202</v>
      </c>
      <c r="V363" s="231" t="s">
        <v>200</v>
      </c>
      <c r="AQ363" s="231">
        <v>20</v>
      </c>
    </row>
    <row r="364" spans="1:43" x14ac:dyDescent="0.2">
      <c r="A364" s="231">
        <v>212186</v>
      </c>
      <c r="B364" s="231" t="s">
        <v>427</v>
      </c>
      <c r="C364" s="231" t="s">
        <v>202</v>
      </c>
      <c r="D364" s="231" t="s">
        <v>200</v>
      </c>
      <c r="E364" s="231" t="s">
        <v>200</v>
      </c>
      <c r="F364" s="231" t="s">
        <v>200</v>
      </c>
      <c r="G364" s="231" t="s">
        <v>202</v>
      </c>
      <c r="H364" s="231" t="s">
        <v>200</v>
      </c>
      <c r="I364" s="231" t="s">
        <v>202</v>
      </c>
      <c r="J364" s="231" t="s">
        <v>202</v>
      </c>
      <c r="K364" s="231" t="s">
        <v>200</v>
      </c>
      <c r="L364" s="231" t="s">
        <v>202</v>
      </c>
      <c r="M364" s="231" t="s">
        <v>202</v>
      </c>
      <c r="N364" s="231" t="s">
        <v>200</v>
      </c>
      <c r="O364" s="231" t="s">
        <v>200</v>
      </c>
      <c r="P364" s="231" t="s">
        <v>201</v>
      </c>
      <c r="Q364" s="231" t="s">
        <v>200</v>
      </c>
      <c r="R364" s="231" t="s">
        <v>201</v>
      </c>
      <c r="S364" s="231" t="s">
        <v>202</v>
      </c>
      <c r="T364" s="231" t="s">
        <v>200</v>
      </c>
      <c r="U364" s="231" t="s">
        <v>200</v>
      </c>
      <c r="V364" s="231" t="s">
        <v>200</v>
      </c>
      <c r="AQ364" s="231">
        <v>20</v>
      </c>
    </row>
    <row r="365" spans="1:43" x14ac:dyDescent="0.2">
      <c r="A365" s="231">
        <v>212204</v>
      </c>
      <c r="B365" s="231" t="s">
        <v>427</v>
      </c>
      <c r="C365" s="231" t="s">
        <v>200</v>
      </c>
      <c r="D365" s="231" t="s">
        <v>202</v>
      </c>
      <c r="E365" s="231" t="s">
        <v>200</v>
      </c>
      <c r="F365" s="231" t="s">
        <v>200</v>
      </c>
      <c r="G365" s="231" t="s">
        <v>200</v>
      </c>
      <c r="H365" s="231" t="s">
        <v>202</v>
      </c>
      <c r="I365" s="231" t="s">
        <v>200</v>
      </c>
      <c r="J365" s="231" t="s">
        <v>200</v>
      </c>
      <c r="K365" s="231" t="s">
        <v>200</v>
      </c>
      <c r="L365" s="231" t="s">
        <v>200</v>
      </c>
      <c r="M365" s="231" t="s">
        <v>202</v>
      </c>
      <c r="N365" s="231" t="s">
        <v>200</v>
      </c>
      <c r="O365" s="231" t="s">
        <v>200</v>
      </c>
      <c r="P365" s="231" t="s">
        <v>202</v>
      </c>
      <c r="Q365" s="231" t="s">
        <v>200</v>
      </c>
      <c r="R365" s="231" t="s">
        <v>202</v>
      </c>
      <c r="S365" s="231" t="s">
        <v>202</v>
      </c>
      <c r="T365" s="231" t="s">
        <v>202</v>
      </c>
      <c r="U365" s="231" t="s">
        <v>202</v>
      </c>
      <c r="V365" s="231" t="s">
        <v>202</v>
      </c>
      <c r="AQ365" s="231">
        <v>20</v>
      </c>
    </row>
    <row r="366" spans="1:43" x14ac:dyDescent="0.2">
      <c r="A366" s="231">
        <v>212219</v>
      </c>
      <c r="B366" s="231" t="s">
        <v>427</v>
      </c>
      <c r="C366" s="231" t="s">
        <v>200</v>
      </c>
      <c r="D366" s="231" t="s">
        <v>202</v>
      </c>
      <c r="E366" s="231" t="s">
        <v>200</v>
      </c>
      <c r="F366" s="231" t="s">
        <v>200</v>
      </c>
      <c r="G366" s="231" t="s">
        <v>200</v>
      </c>
      <c r="H366" s="231" t="s">
        <v>200</v>
      </c>
      <c r="I366" s="231" t="s">
        <v>202</v>
      </c>
      <c r="J366" s="231" t="s">
        <v>200</v>
      </c>
      <c r="K366" s="231" t="s">
        <v>200</v>
      </c>
      <c r="L366" s="231" t="s">
        <v>200</v>
      </c>
      <c r="M366" s="231" t="s">
        <v>200</v>
      </c>
      <c r="N366" s="231" t="s">
        <v>202</v>
      </c>
      <c r="O366" s="231" t="s">
        <v>200</v>
      </c>
      <c r="P366" s="231" t="s">
        <v>200</v>
      </c>
      <c r="Q366" s="231" t="s">
        <v>202</v>
      </c>
      <c r="R366" s="231" t="s">
        <v>200</v>
      </c>
      <c r="S366" s="231" t="s">
        <v>200</v>
      </c>
      <c r="T366" s="231" t="s">
        <v>200</v>
      </c>
      <c r="U366" s="231" t="s">
        <v>202</v>
      </c>
      <c r="V366" s="231" t="s">
        <v>200</v>
      </c>
      <c r="AQ366" s="231">
        <v>20</v>
      </c>
    </row>
    <row r="367" spans="1:43" x14ac:dyDescent="0.2">
      <c r="A367" s="231">
        <v>212228</v>
      </c>
      <c r="B367" s="231" t="s">
        <v>427</v>
      </c>
      <c r="C367" s="231" t="s">
        <v>200</v>
      </c>
      <c r="D367" s="231" t="s">
        <v>200</v>
      </c>
      <c r="E367" s="231" t="s">
        <v>200</v>
      </c>
      <c r="F367" s="231" t="s">
        <v>200</v>
      </c>
      <c r="G367" s="231" t="s">
        <v>201</v>
      </c>
      <c r="H367" s="231" t="s">
        <v>202</v>
      </c>
      <c r="I367" s="231" t="s">
        <v>202</v>
      </c>
      <c r="J367" s="231" t="s">
        <v>200</v>
      </c>
      <c r="K367" s="231" t="s">
        <v>202</v>
      </c>
      <c r="L367" s="231" t="s">
        <v>200</v>
      </c>
      <c r="M367" s="231" t="s">
        <v>200</v>
      </c>
      <c r="N367" s="231" t="s">
        <v>202</v>
      </c>
      <c r="O367" s="231" t="s">
        <v>200</v>
      </c>
      <c r="P367" s="231" t="s">
        <v>201</v>
      </c>
      <c r="Q367" s="231" t="s">
        <v>201</v>
      </c>
      <c r="R367" s="231" t="s">
        <v>201</v>
      </c>
      <c r="S367" s="231" t="s">
        <v>202</v>
      </c>
      <c r="T367" s="231" t="s">
        <v>202</v>
      </c>
      <c r="U367" s="231" t="s">
        <v>200</v>
      </c>
      <c r="V367" s="231" t="s">
        <v>201</v>
      </c>
      <c r="AQ367" s="231">
        <v>20</v>
      </c>
    </row>
    <row r="368" spans="1:43" x14ac:dyDescent="0.2">
      <c r="A368" s="231">
        <v>212229</v>
      </c>
      <c r="B368" s="231" t="s">
        <v>427</v>
      </c>
      <c r="C368" s="231" t="s">
        <v>200</v>
      </c>
      <c r="D368" s="231" t="s">
        <v>200</v>
      </c>
      <c r="E368" s="231" t="s">
        <v>200</v>
      </c>
      <c r="F368" s="231" t="s">
        <v>200</v>
      </c>
      <c r="G368" s="231" t="s">
        <v>200</v>
      </c>
      <c r="H368" s="231" t="s">
        <v>201</v>
      </c>
      <c r="I368" s="231" t="s">
        <v>202</v>
      </c>
      <c r="J368" s="231" t="s">
        <v>200</v>
      </c>
      <c r="K368" s="231" t="s">
        <v>200</v>
      </c>
      <c r="L368" s="231" t="s">
        <v>200</v>
      </c>
      <c r="M368" s="231" t="s">
        <v>200</v>
      </c>
      <c r="N368" s="231" t="s">
        <v>200</v>
      </c>
      <c r="O368" s="231" t="s">
        <v>200</v>
      </c>
      <c r="P368" s="231" t="s">
        <v>201</v>
      </c>
      <c r="Q368" s="231" t="s">
        <v>200</v>
      </c>
      <c r="R368" s="231" t="s">
        <v>201</v>
      </c>
      <c r="S368" s="231" t="s">
        <v>202</v>
      </c>
      <c r="T368" s="231" t="s">
        <v>200</v>
      </c>
      <c r="U368" s="231" t="s">
        <v>200</v>
      </c>
      <c r="V368" s="231" t="s">
        <v>200</v>
      </c>
      <c r="AQ368" s="231">
        <v>20</v>
      </c>
    </row>
    <row r="369" spans="1:43" x14ac:dyDescent="0.2">
      <c r="A369" s="231">
        <v>212254</v>
      </c>
      <c r="B369" s="231" t="s">
        <v>427</v>
      </c>
      <c r="C369" s="231" t="s">
        <v>200</v>
      </c>
      <c r="D369" s="231" t="s">
        <v>200</v>
      </c>
      <c r="E369" s="231" t="s">
        <v>200</v>
      </c>
      <c r="F369" s="231" t="s">
        <v>200</v>
      </c>
      <c r="G369" s="231" t="s">
        <v>200</v>
      </c>
      <c r="H369" s="231" t="s">
        <v>201</v>
      </c>
      <c r="I369" s="231" t="s">
        <v>202</v>
      </c>
      <c r="J369" s="231" t="s">
        <v>200</v>
      </c>
      <c r="K369" s="231" t="s">
        <v>200</v>
      </c>
      <c r="L369" s="231" t="s">
        <v>200</v>
      </c>
      <c r="M369" s="231" t="s">
        <v>202</v>
      </c>
      <c r="N369" s="231" t="s">
        <v>202</v>
      </c>
      <c r="O369" s="231" t="s">
        <v>202</v>
      </c>
      <c r="P369" s="231" t="s">
        <v>202</v>
      </c>
      <c r="Q369" s="231" t="s">
        <v>202</v>
      </c>
      <c r="R369" s="231" t="s">
        <v>201</v>
      </c>
      <c r="S369" s="231" t="s">
        <v>202</v>
      </c>
      <c r="T369" s="231" t="s">
        <v>200</v>
      </c>
      <c r="U369" s="231" t="s">
        <v>200</v>
      </c>
      <c r="V369" s="231" t="s">
        <v>200</v>
      </c>
      <c r="AQ369" s="231">
        <v>20</v>
      </c>
    </row>
    <row r="370" spans="1:43" x14ac:dyDescent="0.2">
      <c r="A370" s="231">
        <v>212261</v>
      </c>
      <c r="B370" s="231" t="s">
        <v>427</v>
      </c>
      <c r="C370" s="231" t="s">
        <v>200</v>
      </c>
      <c r="D370" s="231" t="s">
        <v>200</v>
      </c>
      <c r="E370" s="231" t="s">
        <v>200</v>
      </c>
      <c r="F370" s="231" t="s">
        <v>200</v>
      </c>
      <c r="G370" s="231" t="s">
        <v>202</v>
      </c>
      <c r="H370" s="231" t="s">
        <v>201</v>
      </c>
      <c r="I370" s="231" t="s">
        <v>200</v>
      </c>
      <c r="J370" s="231" t="s">
        <v>200</v>
      </c>
      <c r="K370" s="231" t="s">
        <v>202</v>
      </c>
      <c r="L370" s="231" t="s">
        <v>200</v>
      </c>
      <c r="M370" s="231" t="s">
        <v>200</v>
      </c>
      <c r="N370" s="231" t="s">
        <v>202</v>
      </c>
      <c r="O370" s="231" t="s">
        <v>202</v>
      </c>
      <c r="P370" s="231" t="s">
        <v>201</v>
      </c>
      <c r="Q370" s="231" t="s">
        <v>200</v>
      </c>
      <c r="R370" s="231" t="s">
        <v>201</v>
      </c>
      <c r="S370" s="231" t="s">
        <v>201</v>
      </c>
      <c r="T370" s="231" t="s">
        <v>201</v>
      </c>
      <c r="U370" s="231" t="s">
        <v>201</v>
      </c>
      <c r="V370" s="231" t="s">
        <v>201</v>
      </c>
      <c r="AQ370" s="231">
        <v>20</v>
      </c>
    </row>
    <row r="371" spans="1:43" x14ac:dyDescent="0.2">
      <c r="A371" s="231">
        <v>212266</v>
      </c>
      <c r="B371" s="231" t="s">
        <v>427</v>
      </c>
      <c r="C371" s="231" t="s">
        <v>200</v>
      </c>
      <c r="D371" s="231" t="s">
        <v>202</v>
      </c>
      <c r="E371" s="231" t="s">
        <v>200</v>
      </c>
      <c r="F371" s="231" t="s">
        <v>200</v>
      </c>
      <c r="G371" s="231" t="s">
        <v>202</v>
      </c>
      <c r="H371" s="231" t="s">
        <v>202</v>
      </c>
      <c r="I371" s="231" t="s">
        <v>200</v>
      </c>
      <c r="J371" s="231" t="s">
        <v>200</v>
      </c>
      <c r="K371" s="231" t="s">
        <v>202</v>
      </c>
      <c r="L371" s="231" t="s">
        <v>201</v>
      </c>
      <c r="M371" s="231" t="s">
        <v>202</v>
      </c>
      <c r="N371" s="231" t="s">
        <v>202</v>
      </c>
      <c r="O371" s="231" t="s">
        <v>202</v>
      </c>
      <c r="P371" s="231" t="s">
        <v>201</v>
      </c>
      <c r="Q371" s="231" t="s">
        <v>202</v>
      </c>
      <c r="R371" s="231" t="s">
        <v>201</v>
      </c>
      <c r="S371" s="231" t="s">
        <v>201</v>
      </c>
      <c r="T371" s="231" t="s">
        <v>201</v>
      </c>
      <c r="U371" s="231" t="s">
        <v>201</v>
      </c>
      <c r="V371" s="231" t="s">
        <v>201</v>
      </c>
      <c r="AQ371" s="231">
        <v>20</v>
      </c>
    </row>
    <row r="372" spans="1:43" x14ac:dyDescent="0.2">
      <c r="A372" s="231">
        <v>212324</v>
      </c>
      <c r="B372" s="231" t="s">
        <v>427</v>
      </c>
      <c r="C372" s="231" t="s">
        <v>200</v>
      </c>
      <c r="D372" s="231" t="s">
        <v>202</v>
      </c>
      <c r="E372" s="231" t="s">
        <v>200</v>
      </c>
      <c r="F372" s="231" t="s">
        <v>200</v>
      </c>
      <c r="G372" s="231" t="s">
        <v>202</v>
      </c>
      <c r="H372" s="231" t="s">
        <v>200</v>
      </c>
      <c r="I372" s="231" t="s">
        <v>200</v>
      </c>
      <c r="J372" s="231" t="s">
        <v>200</v>
      </c>
      <c r="K372" s="231" t="s">
        <v>200</v>
      </c>
      <c r="L372" s="231" t="s">
        <v>200</v>
      </c>
      <c r="M372" s="231" t="s">
        <v>200</v>
      </c>
      <c r="N372" s="231" t="s">
        <v>202</v>
      </c>
      <c r="O372" s="231" t="s">
        <v>200</v>
      </c>
      <c r="P372" s="231" t="s">
        <v>201</v>
      </c>
      <c r="Q372" s="231" t="s">
        <v>200</v>
      </c>
      <c r="R372" s="231" t="s">
        <v>201</v>
      </c>
      <c r="S372" s="231" t="s">
        <v>202</v>
      </c>
      <c r="T372" s="231" t="s">
        <v>200</v>
      </c>
      <c r="U372" s="231" t="s">
        <v>200</v>
      </c>
      <c r="V372" s="231" t="s">
        <v>200</v>
      </c>
      <c r="AQ372" s="231">
        <v>20</v>
      </c>
    </row>
    <row r="373" spans="1:43" x14ac:dyDescent="0.2">
      <c r="A373" s="231">
        <v>212326</v>
      </c>
      <c r="B373" s="231" t="s">
        <v>427</v>
      </c>
      <c r="C373" s="231" t="s">
        <v>200</v>
      </c>
      <c r="D373" s="231" t="s">
        <v>202</v>
      </c>
      <c r="E373" s="231" t="s">
        <v>200</v>
      </c>
      <c r="F373" s="231" t="s">
        <v>200</v>
      </c>
      <c r="G373" s="231" t="s">
        <v>200</v>
      </c>
      <c r="H373" s="231" t="s">
        <v>200</v>
      </c>
      <c r="I373" s="231" t="s">
        <v>200</v>
      </c>
      <c r="J373" s="231" t="s">
        <v>200</v>
      </c>
      <c r="K373" s="231" t="s">
        <v>200</v>
      </c>
      <c r="L373" s="231" t="s">
        <v>200</v>
      </c>
      <c r="M373" s="231" t="s">
        <v>200</v>
      </c>
      <c r="N373" s="231" t="s">
        <v>200</v>
      </c>
      <c r="O373" s="231" t="s">
        <v>200</v>
      </c>
      <c r="P373" s="231" t="s">
        <v>200</v>
      </c>
      <c r="Q373" s="231" t="s">
        <v>200</v>
      </c>
      <c r="R373" s="231" t="s">
        <v>200</v>
      </c>
      <c r="S373" s="231" t="s">
        <v>200</v>
      </c>
      <c r="T373" s="231" t="s">
        <v>200</v>
      </c>
      <c r="U373" s="231" t="s">
        <v>200</v>
      </c>
      <c r="V373" s="231" t="s">
        <v>200</v>
      </c>
      <c r="AQ373" s="231">
        <v>20</v>
      </c>
    </row>
    <row r="374" spans="1:43" x14ac:dyDescent="0.2">
      <c r="A374" s="231">
        <v>212346</v>
      </c>
      <c r="B374" s="231" t="s">
        <v>427</v>
      </c>
      <c r="C374" s="231" t="s">
        <v>200</v>
      </c>
      <c r="D374" s="231" t="s">
        <v>202</v>
      </c>
      <c r="E374" s="231" t="s">
        <v>200</v>
      </c>
      <c r="F374" s="231" t="s">
        <v>200</v>
      </c>
      <c r="G374" s="231" t="s">
        <v>200</v>
      </c>
      <c r="H374" s="231" t="s">
        <v>202</v>
      </c>
      <c r="I374" s="231" t="s">
        <v>202</v>
      </c>
      <c r="J374" s="231" t="s">
        <v>202</v>
      </c>
      <c r="K374" s="231" t="s">
        <v>202</v>
      </c>
      <c r="L374" s="231" t="s">
        <v>200</v>
      </c>
      <c r="M374" s="231" t="s">
        <v>201</v>
      </c>
      <c r="N374" s="231" t="s">
        <v>202</v>
      </c>
      <c r="O374" s="231" t="s">
        <v>202</v>
      </c>
      <c r="P374" s="231" t="s">
        <v>200</v>
      </c>
      <c r="Q374" s="231" t="s">
        <v>202</v>
      </c>
      <c r="R374" s="231" t="s">
        <v>201</v>
      </c>
      <c r="S374" s="231" t="s">
        <v>202</v>
      </c>
      <c r="T374" s="231" t="s">
        <v>202</v>
      </c>
      <c r="U374" s="231" t="s">
        <v>202</v>
      </c>
      <c r="V374" s="231" t="s">
        <v>202</v>
      </c>
      <c r="AQ374" s="231">
        <v>20</v>
      </c>
    </row>
    <row r="375" spans="1:43" x14ac:dyDescent="0.2">
      <c r="A375" s="231">
        <v>212368</v>
      </c>
      <c r="B375" s="231" t="s">
        <v>427</v>
      </c>
      <c r="C375" s="231" t="s">
        <v>200</v>
      </c>
      <c r="D375" s="231" t="s">
        <v>200</v>
      </c>
      <c r="E375" s="231" t="s">
        <v>200</v>
      </c>
      <c r="F375" s="231" t="s">
        <v>202</v>
      </c>
      <c r="G375" s="231" t="s">
        <v>201</v>
      </c>
      <c r="H375" s="231" t="s">
        <v>202</v>
      </c>
      <c r="I375" s="231" t="s">
        <v>202</v>
      </c>
      <c r="J375" s="231" t="s">
        <v>202</v>
      </c>
      <c r="K375" s="231" t="s">
        <v>202</v>
      </c>
      <c r="L375" s="231" t="s">
        <v>202</v>
      </c>
      <c r="M375" s="231" t="s">
        <v>201</v>
      </c>
      <c r="N375" s="231" t="s">
        <v>201</v>
      </c>
      <c r="O375" s="231" t="s">
        <v>201</v>
      </c>
      <c r="P375" s="231" t="s">
        <v>201</v>
      </c>
      <c r="Q375" s="231" t="s">
        <v>201</v>
      </c>
      <c r="R375" s="231" t="s">
        <v>201</v>
      </c>
      <c r="S375" s="231" t="s">
        <v>201</v>
      </c>
      <c r="T375" s="231" t="s">
        <v>201</v>
      </c>
      <c r="U375" s="231" t="s">
        <v>201</v>
      </c>
      <c r="V375" s="231" t="s">
        <v>201</v>
      </c>
      <c r="AQ375" s="231">
        <v>20</v>
      </c>
    </row>
    <row r="376" spans="1:43" x14ac:dyDescent="0.2">
      <c r="A376" s="231">
        <v>212388</v>
      </c>
      <c r="B376" s="231" t="s">
        <v>427</v>
      </c>
      <c r="C376" s="231" t="s">
        <v>200</v>
      </c>
      <c r="D376" s="231" t="s">
        <v>202</v>
      </c>
      <c r="E376" s="231" t="s">
        <v>200</v>
      </c>
      <c r="F376" s="231" t="s">
        <v>200</v>
      </c>
      <c r="G376" s="231" t="s">
        <v>200</v>
      </c>
      <c r="H376" s="231" t="s">
        <v>201</v>
      </c>
      <c r="I376" s="231" t="s">
        <v>202</v>
      </c>
      <c r="J376" s="231" t="s">
        <v>202</v>
      </c>
      <c r="K376" s="231" t="s">
        <v>202</v>
      </c>
      <c r="L376" s="231" t="s">
        <v>202</v>
      </c>
      <c r="M376" s="231" t="s">
        <v>201</v>
      </c>
      <c r="N376" s="231" t="s">
        <v>201</v>
      </c>
      <c r="O376" s="231" t="s">
        <v>201</v>
      </c>
      <c r="P376" s="231" t="s">
        <v>201</v>
      </c>
      <c r="Q376" s="231" t="s">
        <v>201</v>
      </c>
      <c r="R376" s="231" t="s">
        <v>201</v>
      </c>
      <c r="S376" s="231" t="s">
        <v>201</v>
      </c>
      <c r="T376" s="231" t="s">
        <v>201</v>
      </c>
      <c r="U376" s="231" t="s">
        <v>201</v>
      </c>
      <c r="V376" s="231" t="s">
        <v>201</v>
      </c>
      <c r="AQ376" s="231">
        <v>20</v>
      </c>
    </row>
    <row r="377" spans="1:43" x14ac:dyDescent="0.2">
      <c r="A377" s="231">
        <v>212420</v>
      </c>
      <c r="B377" s="231" t="s">
        <v>427</v>
      </c>
      <c r="C377" s="231" t="s">
        <v>200</v>
      </c>
      <c r="D377" s="231" t="s">
        <v>200</v>
      </c>
      <c r="E377" s="231" t="s">
        <v>202</v>
      </c>
      <c r="F377" s="231" t="s">
        <v>200</v>
      </c>
      <c r="G377" s="231" t="s">
        <v>200</v>
      </c>
      <c r="H377" s="231" t="s">
        <v>201</v>
      </c>
      <c r="I377" s="231" t="s">
        <v>200</v>
      </c>
      <c r="J377" s="231" t="s">
        <v>200</v>
      </c>
      <c r="K377" s="231" t="s">
        <v>202</v>
      </c>
      <c r="L377" s="231" t="s">
        <v>202</v>
      </c>
      <c r="M377" s="231" t="s">
        <v>200</v>
      </c>
      <c r="N377" s="231" t="s">
        <v>200</v>
      </c>
      <c r="O377" s="231" t="s">
        <v>200</v>
      </c>
      <c r="P377" s="231" t="s">
        <v>200</v>
      </c>
      <c r="Q377" s="231" t="s">
        <v>200</v>
      </c>
      <c r="R377" s="231" t="s">
        <v>202</v>
      </c>
      <c r="S377" s="231" t="s">
        <v>202</v>
      </c>
      <c r="T377" s="231" t="s">
        <v>202</v>
      </c>
      <c r="U377" s="231" t="s">
        <v>202</v>
      </c>
      <c r="V377" s="231" t="s">
        <v>202</v>
      </c>
      <c r="AQ377" s="231">
        <v>20</v>
      </c>
    </row>
    <row r="378" spans="1:43" x14ac:dyDescent="0.2">
      <c r="A378" s="231">
        <v>212423</v>
      </c>
      <c r="B378" s="231" t="s">
        <v>427</v>
      </c>
      <c r="C378" s="231" t="s">
        <v>200</v>
      </c>
      <c r="D378" s="231" t="s">
        <v>200</v>
      </c>
      <c r="E378" s="231" t="s">
        <v>200</v>
      </c>
      <c r="F378" s="231" t="s">
        <v>200</v>
      </c>
      <c r="G378" s="231" t="s">
        <v>200</v>
      </c>
      <c r="H378" s="231" t="s">
        <v>202</v>
      </c>
      <c r="I378" s="231" t="s">
        <v>200</v>
      </c>
      <c r="J378" s="231" t="s">
        <v>200</v>
      </c>
      <c r="K378" s="231" t="s">
        <v>202</v>
      </c>
      <c r="L378" s="231" t="s">
        <v>202</v>
      </c>
      <c r="M378" s="231" t="s">
        <v>201</v>
      </c>
      <c r="N378" s="231" t="s">
        <v>201</v>
      </c>
      <c r="O378" s="231" t="s">
        <v>200</v>
      </c>
      <c r="P378" s="231" t="s">
        <v>201</v>
      </c>
      <c r="Q378" s="231" t="s">
        <v>201</v>
      </c>
      <c r="R378" s="231" t="s">
        <v>201</v>
      </c>
      <c r="S378" s="231" t="s">
        <v>201</v>
      </c>
      <c r="T378" s="231" t="s">
        <v>201</v>
      </c>
      <c r="U378" s="231" t="s">
        <v>201</v>
      </c>
      <c r="V378" s="231" t="s">
        <v>201</v>
      </c>
      <c r="AQ378" s="231">
        <v>20</v>
      </c>
    </row>
    <row r="379" spans="1:43" x14ac:dyDescent="0.2">
      <c r="A379" s="231">
        <v>212438</v>
      </c>
      <c r="B379" s="231" t="s">
        <v>427</v>
      </c>
      <c r="C379" s="231" t="s">
        <v>200</v>
      </c>
      <c r="D379" s="231" t="s">
        <v>200</v>
      </c>
      <c r="E379" s="231" t="s">
        <v>200</v>
      </c>
      <c r="F379" s="231" t="s">
        <v>200</v>
      </c>
      <c r="G379" s="231" t="s">
        <v>200</v>
      </c>
      <c r="H379" s="231" t="s">
        <v>200</v>
      </c>
      <c r="I379" s="231" t="s">
        <v>200</v>
      </c>
      <c r="J379" s="231" t="s">
        <v>200</v>
      </c>
      <c r="K379" s="231" t="s">
        <v>202</v>
      </c>
      <c r="L379" s="231" t="s">
        <v>200</v>
      </c>
      <c r="M379" s="231" t="s">
        <v>202</v>
      </c>
      <c r="N379" s="231" t="s">
        <v>202</v>
      </c>
      <c r="O379" s="231" t="s">
        <v>202</v>
      </c>
      <c r="P379" s="231" t="s">
        <v>202</v>
      </c>
      <c r="Q379" s="231" t="s">
        <v>202</v>
      </c>
      <c r="R379" s="231" t="s">
        <v>201</v>
      </c>
      <c r="S379" s="231" t="s">
        <v>201</v>
      </c>
      <c r="T379" s="231" t="s">
        <v>201</v>
      </c>
      <c r="U379" s="231" t="s">
        <v>201</v>
      </c>
      <c r="V379" s="231" t="s">
        <v>201</v>
      </c>
      <c r="AQ379" s="231">
        <v>20</v>
      </c>
    </row>
    <row r="380" spans="1:43" x14ac:dyDescent="0.2">
      <c r="A380" s="231">
        <v>212440</v>
      </c>
      <c r="B380" s="231" t="s">
        <v>427</v>
      </c>
      <c r="C380" s="231" t="s">
        <v>202</v>
      </c>
      <c r="D380" s="231" t="s">
        <v>200</v>
      </c>
      <c r="E380" s="231" t="s">
        <v>200</v>
      </c>
      <c r="F380" s="231" t="s">
        <v>200</v>
      </c>
      <c r="G380" s="231" t="s">
        <v>201</v>
      </c>
      <c r="H380" s="231" t="s">
        <v>200</v>
      </c>
      <c r="I380" s="231" t="s">
        <v>202</v>
      </c>
      <c r="J380" s="231" t="s">
        <v>200</v>
      </c>
      <c r="K380" s="231" t="s">
        <v>200</v>
      </c>
      <c r="L380" s="231" t="s">
        <v>200</v>
      </c>
      <c r="M380" s="231" t="s">
        <v>202</v>
      </c>
      <c r="N380" s="231" t="s">
        <v>201</v>
      </c>
      <c r="O380" s="231" t="s">
        <v>202</v>
      </c>
      <c r="P380" s="231" t="s">
        <v>201</v>
      </c>
      <c r="Q380" s="231" t="s">
        <v>201</v>
      </c>
      <c r="R380" s="231" t="s">
        <v>201</v>
      </c>
      <c r="S380" s="231" t="s">
        <v>201</v>
      </c>
      <c r="T380" s="231" t="s">
        <v>201</v>
      </c>
      <c r="U380" s="231" t="s">
        <v>201</v>
      </c>
      <c r="V380" s="231" t="s">
        <v>201</v>
      </c>
      <c r="AQ380" s="231">
        <v>20</v>
      </c>
    </row>
    <row r="381" spans="1:43" x14ac:dyDescent="0.2">
      <c r="A381" s="231">
        <v>212448</v>
      </c>
      <c r="B381" s="231" t="s">
        <v>427</v>
      </c>
      <c r="C381" s="231" t="s">
        <v>200</v>
      </c>
      <c r="D381" s="231" t="s">
        <v>202</v>
      </c>
      <c r="E381" s="231" t="s">
        <v>200</v>
      </c>
      <c r="F381" s="231" t="s">
        <v>202</v>
      </c>
      <c r="G381" s="231" t="s">
        <v>200</v>
      </c>
      <c r="H381" s="231" t="s">
        <v>200</v>
      </c>
      <c r="I381" s="231" t="s">
        <v>200</v>
      </c>
      <c r="J381" s="231" t="s">
        <v>200</v>
      </c>
      <c r="K381" s="231" t="s">
        <v>200</v>
      </c>
      <c r="L381" s="231" t="s">
        <v>201</v>
      </c>
      <c r="M381" s="231" t="s">
        <v>200</v>
      </c>
      <c r="N381" s="231" t="s">
        <v>202</v>
      </c>
      <c r="O381" s="231" t="s">
        <v>202</v>
      </c>
      <c r="P381" s="231" t="s">
        <v>200</v>
      </c>
      <c r="Q381" s="231" t="s">
        <v>201</v>
      </c>
      <c r="R381" s="231" t="s">
        <v>202</v>
      </c>
      <c r="S381" s="231" t="s">
        <v>202</v>
      </c>
      <c r="T381" s="231" t="s">
        <v>200</v>
      </c>
      <c r="U381" s="231" t="s">
        <v>200</v>
      </c>
      <c r="V381" s="231" t="s">
        <v>200</v>
      </c>
      <c r="AQ381" s="231">
        <v>20</v>
      </c>
    </row>
    <row r="382" spans="1:43" x14ac:dyDescent="0.2">
      <c r="A382" s="231">
        <v>212487</v>
      </c>
      <c r="B382" s="231" t="s">
        <v>427</v>
      </c>
      <c r="C382" s="231" t="s">
        <v>200</v>
      </c>
      <c r="D382" s="231" t="s">
        <v>200</v>
      </c>
      <c r="E382" s="231" t="s">
        <v>200</v>
      </c>
      <c r="F382" s="231" t="s">
        <v>200</v>
      </c>
      <c r="G382" s="231" t="s">
        <v>200</v>
      </c>
      <c r="H382" s="231" t="s">
        <v>202</v>
      </c>
      <c r="I382" s="231" t="s">
        <v>202</v>
      </c>
      <c r="J382" s="231" t="s">
        <v>200</v>
      </c>
      <c r="K382" s="231" t="s">
        <v>202</v>
      </c>
      <c r="L382" s="231" t="s">
        <v>202</v>
      </c>
      <c r="M382" s="231" t="s">
        <v>200</v>
      </c>
      <c r="N382" s="231" t="s">
        <v>202</v>
      </c>
      <c r="O382" s="231" t="s">
        <v>202</v>
      </c>
      <c r="P382" s="231" t="s">
        <v>202</v>
      </c>
      <c r="Q382" s="231" t="s">
        <v>202</v>
      </c>
      <c r="R382" s="231" t="s">
        <v>202</v>
      </c>
      <c r="S382" s="231" t="s">
        <v>202</v>
      </c>
      <c r="T382" s="231" t="s">
        <v>202</v>
      </c>
      <c r="U382" s="231" t="s">
        <v>202</v>
      </c>
      <c r="V382" s="231" t="s">
        <v>202</v>
      </c>
      <c r="AQ382" s="231">
        <v>20</v>
      </c>
    </row>
    <row r="383" spans="1:43" x14ac:dyDescent="0.2">
      <c r="A383" s="231">
        <v>212503</v>
      </c>
      <c r="B383" s="231" t="s">
        <v>427</v>
      </c>
      <c r="C383" s="231" t="s">
        <v>202</v>
      </c>
      <c r="D383" s="231" t="s">
        <v>202</v>
      </c>
      <c r="E383" s="231" t="s">
        <v>200</v>
      </c>
      <c r="F383" s="231" t="s">
        <v>202</v>
      </c>
      <c r="G383" s="231" t="s">
        <v>200</v>
      </c>
      <c r="H383" s="231" t="s">
        <v>200</v>
      </c>
      <c r="I383" s="231" t="s">
        <v>202</v>
      </c>
      <c r="J383" s="231" t="s">
        <v>200</v>
      </c>
      <c r="K383" s="231" t="s">
        <v>202</v>
      </c>
      <c r="L383" s="231" t="s">
        <v>200</v>
      </c>
      <c r="M383" s="231" t="s">
        <v>202</v>
      </c>
      <c r="N383" s="231" t="s">
        <v>202</v>
      </c>
      <c r="O383" s="231" t="s">
        <v>202</v>
      </c>
      <c r="P383" s="231" t="s">
        <v>202</v>
      </c>
      <c r="Q383" s="231" t="s">
        <v>202</v>
      </c>
      <c r="R383" s="231" t="s">
        <v>201</v>
      </c>
      <c r="S383" s="231" t="s">
        <v>201</v>
      </c>
      <c r="T383" s="231" t="s">
        <v>201</v>
      </c>
      <c r="U383" s="231" t="s">
        <v>201</v>
      </c>
      <c r="V383" s="231" t="s">
        <v>201</v>
      </c>
      <c r="AQ383" s="231">
        <v>20</v>
      </c>
    </row>
    <row r="384" spans="1:43" x14ac:dyDescent="0.2">
      <c r="A384" s="231">
        <v>212536</v>
      </c>
      <c r="B384" s="231" t="s">
        <v>427</v>
      </c>
      <c r="C384" s="231" t="s">
        <v>202</v>
      </c>
      <c r="D384" s="231" t="s">
        <v>200</v>
      </c>
      <c r="E384" s="231" t="s">
        <v>200</v>
      </c>
      <c r="F384" s="231" t="s">
        <v>200</v>
      </c>
      <c r="G384" s="231" t="s">
        <v>200</v>
      </c>
      <c r="H384" s="231" t="s">
        <v>200</v>
      </c>
      <c r="I384" s="231" t="s">
        <v>200</v>
      </c>
      <c r="J384" s="231" t="s">
        <v>200</v>
      </c>
      <c r="K384" s="231" t="s">
        <v>200</v>
      </c>
      <c r="L384" s="231" t="s">
        <v>200</v>
      </c>
      <c r="M384" s="231" t="s">
        <v>200</v>
      </c>
      <c r="N384" s="231" t="s">
        <v>201</v>
      </c>
      <c r="O384" s="231" t="s">
        <v>201</v>
      </c>
      <c r="P384" s="231" t="s">
        <v>200</v>
      </c>
      <c r="Q384" s="231" t="s">
        <v>200</v>
      </c>
      <c r="R384" s="231" t="s">
        <v>202</v>
      </c>
      <c r="S384" s="231" t="s">
        <v>202</v>
      </c>
      <c r="T384" s="231" t="s">
        <v>202</v>
      </c>
      <c r="U384" s="231" t="s">
        <v>201</v>
      </c>
      <c r="V384" s="231" t="s">
        <v>201</v>
      </c>
      <c r="AQ384" s="231">
        <v>20</v>
      </c>
    </row>
    <row r="385" spans="1:43" x14ac:dyDescent="0.2">
      <c r="A385" s="231">
        <v>212544</v>
      </c>
      <c r="B385" s="231" t="s">
        <v>427</v>
      </c>
      <c r="C385" s="231" t="s">
        <v>200</v>
      </c>
      <c r="D385" s="231" t="s">
        <v>202</v>
      </c>
      <c r="E385" s="231" t="s">
        <v>200</v>
      </c>
      <c r="F385" s="231" t="s">
        <v>200</v>
      </c>
      <c r="G385" s="231" t="s">
        <v>201</v>
      </c>
      <c r="H385" s="231" t="s">
        <v>201</v>
      </c>
      <c r="I385" s="231" t="s">
        <v>202</v>
      </c>
      <c r="J385" s="231" t="s">
        <v>202</v>
      </c>
      <c r="K385" s="231" t="s">
        <v>200</v>
      </c>
      <c r="L385" s="231" t="s">
        <v>200</v>
      </c>
      <c r="M385" s="231" t="s">
        <v>200</v>
      </c>
      <c r="N385" s="231" t="s">
        <v>202</v>
      </c>
      <c r="O385" s="231" t="s">
        <v>200</v>
      </c>
      <c r="P385" s="231" t="s">
        <v>200</v>
      </c>
      <c r="Q385" s="231" t="s">
        <v>202</v>
      </c>
      <c r="R385" s="231" t="s">
        <v>202</v>
      </c>
      <c r="S385" s="231" t="s">
        <v>202</v>
      </c>
      <c r="T385" s="231" t="s">
        <v>202</v>
      </c>
      <c r="U385" s="231" t="s">
        <v>202</v>
      </c>
      <c r="V385" s="231" t="s">
        <v>202</v>
      </c>
      <c r="AQ385" s="231">
        <v>20</v>
      </c>
    </row>
    <row r="386" spans="1:43" x14ac:dyDescent="0.2">
      <c r="A386" s="231">
        <v>212555</v>
      </c>
      <c r="B386" s="231" t="s">
        <v>427</v>
      </c>
      <c r="C386" s="231" t="s">
        <v>202</v>
      </c>
      <c r="D386" s="231" t="s">
        <v>202</v>
      </c>
      <c r="E386" s="231" t="s">
        <v>202</v>
      </c>
      <c r="F386" s="231" t="s">
        <v>202</v>
      </c>
      <c r="G386" s="231" t="s">
        <v>202</v>
      </c>
      <c r="H386" s="231" t="s">
        <v>200</v>
      </c>
      <c r="I386" s="231" t="s">
        <v>200</v>
      </c>
      <c r="J386" s="231" t="s">
        <v>200</v>
      </c>
      <c r="K386" s="231" t="s">
        <v>200</v>
      </c>
      <c r="L386" s="231" t="s">
        <v>200</v>
      </c>
      <c r="M386" s="231" t="s">
        <v>202</v>
      </c>
      <c r="N386" s="231" t="s">
        <v>201</v>
      </c>
      <c r="O386" s="231" t="s">
        <v>202</v>
      </c>
      <c r="P386" s="231" t="s">
        <v>201</v>
      </c>
      <c r="Q386" s="231" t="s">
        <v>201</v>
      </c>
      <c r="R386" s="231" t="s">
        <v>201</v>
      </c>
      <c r="S386" s="231" t="s">
        <v>201</v>
      </c>
      <c r="T386" s="231" t="s">
        <v>202</v>
      </c>
      <c r="U386" s="231" t="s">
        <v>202</v>
      </c>
      <c r="V386" s="231" t="s">
        <v>202</v>
      </c>
      <c r="AQ386" s="231">
        <v>20</v>
      </c>
    </row>
    <row r="387" spans="1:43" x14ac:dyDescent="0.2">
      <c r="A387" s="231">
        <v>212568</v>
      </c>
      <c r="B387" s="231" t="s">
        <v>427</v>
      </c>
      <c r="C387" s="231" t="s">
        <v>200</v>
      </c>
      <c r="D387" s="231" t="s">
        <v>202</v>
      </c>
      <c r="E387" s="231" t="s">
        <v>200</v>
      </c>
      <c r="F387" s="231" t="s">
        <v>200</v>
      </c>
      <c r="G387" s="231" t="s">
        <v>202</v>
      </c>
      <c r="H387" s="231" t="s">
        <v>201</v>
      </c>
      <c r="I387" s="231" t="s">
        <v>200</v>
      </c>
      <c r="J387" s="231" t="s">
        <v>200</v>
      </c>
      <c r="K387" s="231" t="s">
        <v>202</v>
      </c>
      <c r="L387" s="231" t="s">
        <v>200</v>
      </c>
      <c r="M387" s="231" t="s">
        <v>201</v>
      </c>
      <c r="N387" s="231" t="s">
        <v>202</v>
      </c>
      <c r="O387" s="231" t="s">
        <v>202</v>
      </c>
      <c r="P387" s="231" t="s">
        <v>201</v>
      </c>
      <c r="Q387" s="231" t="s">
        <v>201</v>
      </c>
      <c r="R387" s="231" t="s">
        <v>201</v>
      </c>
      <c r="S387" s="231" t="s">
        <v>201</v>
      </c>
      <c r="T387" s="231" t="s">
        <v>202</v>
      </c>
      <c r="U387" s="231" t="s">
        <v>201</v>
      </c>
      <c r="V387" s="231" t="s">
        <v>201</v>
      </c>
      <c r="AQ387" s="231">
        <v>20</v>
      </c>
    </row>
    <row r="388" spans="1:43" x14ac:dyDescent="0.2">
      <c r="A388" s="231">
        <v>212612</v>
      </c>
      <c r="B388" s="231" t="s">
        <v>427</v>
      </c>
      <c r="C388" s="231" t="s">
        <v>200</v>
      </c>
      <c r="D388" s="231" t="s">
        <v>201</v>
      </c>
      <c r="E388" s="231" t="s">
        <v>200</v>
      </c>
      <c r="F388" s="231" t="s">
        <v>200</v>
      </c>
      <c r="G388" s="231" t="s">
        <v>202</v>
      </c>
      <c r="H388" s="231" t="s">
        <v>202</v>
      </c>
      <c r="I388" s="231" t="s">
        <v>202</v>
      </c>
      <c r="J388" s="231" t="s">
        <v>200</v>
      </c>
      <c r="K388" s="231" t="s">
        <v>200</v>
      </c>
      <c r="L388" s="231" t="s">
        <v>202</v>
      </c>
      <c r="M388" s="231" t="s">
        <v>201</v>
      </c>
      <c r="N388" s="231" t="s">
        <v>201</v>
      </c>
      <c r="O388" s="231" t="s">
        <v>202</v>
      </c>
      <c r="P388" s="231" t="s">
        <v>201</v>
      </c>
      <c r="Q388" s="231" t="s">
        <v>202</v>
      </c>
      <c r="R388" s="231" t="s">
        <v>202</v>
      </c>
      <c r="S388" s="231" t="s">
        <v>201</v>
      </c>
      <c r="T388" s="231" t="s">
        <v>202</v>
      </c>
      <c r="U388" s="231" t="s">
        <v>201</v>
      </c>
      <c r="V388" s="231" t="s">
        <v>201</v>
      </c>
      <c r="AQ388" s="231">
        <v>20</v>
      </c>
    </row>
    <row r="389" spans="1:43" x14ac:dyDescent="0.2">
      <c r="A389" s="231">
        <v>212622</v>
      </c>
      <c r="B389" s="231" t="s">
        <v>427</v>
      </c>
      <c r="C389" s="231" t="s">
        <v>200</v>
      </c>
      <c r="D389" s="231" t="s">
        <v>202</v>
      </c>
      <c r="E389" s="231" t="s">
        <v>200</v>
      </c>
      <c r="F389" s="231" t="s">
        <v>200</v>
      </c>
      <c r="G389" s="231" t="s">
        <v>200</v>
      </c>
      <c r="H389" s="231" t="s">
        <v>202</v>
      </c>
      <c r="I389" s="231" t="s">
        <v>202</v>
      </c>
      <c r="J389" s="231" t="s">
        <v>202</v>
      </c>
      <c r="K389" s="231" t="s">
        <v>202</v>
      </c>
      <c r="L389" s="231" t="s">
        <v>202</v>
      </c>
      <c r="M389" s="231" t="s">
        <v>201</v>
      </c>
      <c r="N389" s="231" t="s">
        <v>201</v>
      </c>
      <c r="O389" s="231" t="s">
        <v>201</v>
      </c>
      <c r="P389" s="231" t="s">
        <v>201</v>
      </c>
      <c r="Q389" s="231" t="s">
        <v>201</v>
      </c>
      <c r="R389" s="231" t="s">
        <v>201</v>
      </c>
      <c r="S389" s="231" t="s">
        <v>201</v>
      </c>
      <c r="T389" s="231" t="s">
        <v>201</v>
      </c>
      <c r="U389" s="231" t="s">
        <v>201</v>
      </c>
      <c r="V389" s="231" t="s">
        <v>201</v>
      </c>
      <c r="AQ389" s="231">
        <v>20</v>
      </c>
    </row>
    <row r="390" spans="1:43" x14ac:dyDescent="0.2">
      <c r="A390" s="231">
        <v>212645</v>
      </c>
      <c r="B390" s="231" t="s">
        <v>427</v>
      </c>
      <c r="C390" s="231" t="s">
        <v>202</v>
      </c>
      <c r="D390" s="231" t="s">
        <v>200</v>
      </c>
      <c r="E390" s="231" t="s">
        <v>200</v>
      </c>
      <c r="F390" s="231" t="s">
        <v>200</v>
      </c>
      <c r="G390" s="231" t="s">
        <v>200</v>
      </c>
      <c r="H390" s="231" t="s">
        <v>200</v>
      </c>
      <c r="I390" s="231" t="s">
        <v>200</v>
      </c>
      <c r="J390" s="231" t="s">
        <v>200</v>
      </c>
      <c r="K390" s="231" t="s">
        <v>202</v>
      </c>
      <c r="L390" s="231" t="s">
        <v>200</v>
      </c>
      <c r="M390" s="231" t="s">
        <v>201</v>
      </c>
      <c r="N390" s="231" t="s">
        <v>200</v>
      </c>
      <c r="O390" s="231" t="s">
        <v>200</v>
      </c>
      <c r="P390" s="231" t="s">
        <v>201</v>
      </c>
      <c r="Q390" s="231" t="s">
        <v>202</v>
      </c>
      <c r="R390" s="231" t="s">
        <v>201</v>
      </c>
      <c r="S390" s="231" t="s">
        <v>201</v>
      </c>
      <c r="T390" s="231" t="s">
        <v>200</v>
      </c>
      <c r="U390" s="231" t="s">
        <v>200</v>
      </c>
      <c r="V390" s="231" t="s">
        <v>200</v>
      </c>
      <c r="AQ390" s="231">
        <v>20</v>
      </c>
    </row>
    <row r="391" spans="1:43" x14ac:dyDescent="0.2">
      <c r="A391" s="231">
        <v>212671</v>
      </c>
      <c r="B391" s="231" t="s">
        <v>427</v>
      </c>
      <c r="C391" s="231" t="s">
        <v>200</v>
      </c>
      <c r="D391" s="231" t="s">
        <v>202</v>
      </c>
      <c r="E391" s="231" t="s">
        <v>200</v>
      </c>
      <c r="F391" s="231" t="s">
        <v>200</v>
      </c>
      <c r="G391" s="231" t="s">
        <v>200</v>
      </c>
      <c r="H391" s="231" t="s">
        <v>202</v>
      </c>
      <c r="I391" s="231" t="s">
        <v>200</v>
      </c>
      <c r="J391" s="231" t="s">
        <v>200</v>
      </c>
      <c r="K391" s="231" t="s">
        <v>200</v>
      </c>
      <c r="L391" s="231" t="s">
        <v>200</v>
      </c>
      <c r="M391" s="231" t="s">
        <v>202</v>
      </c>
      <c r="N391" s="231" t="s">
        <v>202</v>
      </c>
      <c r="O391" s="231" t="s">
        <v>200</v>
      </c>
      <c r="P391" s="231" t="s">
        <v>200</v>
      </c>
      <c r="Q391" s="231" t="s">
        <v>200</v>
      </c>
      <c r="R391" s="231" t="s">
        <v>200</v>
      </c>
      <c r="S391" s="231" t="s">
        <v>200</v>
      </c>
      <c r="T391" s="231" t="s">
        <v>200</v>
      </c>
      <c r="U391" s="231" t="s">
        <v>202</v>
      </c>
      <c r="V391" s="231" t="s">
        <v>200</v>
      </c>
      <c r="AQ391" s="231">
        <v>20</v>
      </c>
    </row>
    <row r="392" spans="1:43" x14ac:dyDescent="0.2">
      <c r="A392" s="231">
        <v>212756</v>
      </c>
      <c r="B392" s="231" t="s">
        <v>427</v>
      </c>
      <c r="C392" s="231" t="s">
        <v>200</v>
      </c>
      <c r="D392" s="231" t="s">
        <v>200</v>
      </c>
      <c r="E392" s="231" t="s">
        <v>200</v>
      </c>
      <c r="F392" s="231" t="s">
        <v>200</v>
      </c>
      <c r="G392" s="231" t="s">
        <v>200</v>
      </c>
      <c r="H392" s="231" t="s">
        <v>200</v>
      </c>
      <c r="I392" s="231" t="s">
        <v>200</v>
      </c>
      <c r="J392" s="231" t="s">
        <v>200</v>
      </c>
      <c r="K392" s="231" t="s">
        <v>200</v>
      </c>
      <c r="L392" s="231" t="s">
        <v>200</v>
      </c>
      <c r="M392" s="231" t="s">
        <v>200</v>
      </c>
      <c r="N392" s="231" t="s">
        <v>202</v>
      </c>
      <c r="O392" s="231" t="s">
        <v>200</v>
      </c>
      <c r="P392" s="231" t="s">
        <v>200</v>
      </c>
      <c r="Q392" s="231" t="s">
        <v>202</v>
      </c>
      <c r="R392" s="231" t="s">
        <v>200</v>
      </c>
      <c r="S392" s="231" t="s">
        <v>201</v>
      </c>
      <c r="T392" s="231" t="s">
        <v>200</v>
      </c>
      <c r="U392" s="231" t="s">
        <v>202</v>
      </c>
      <c r="V392" s="231" t="s">
        <v>200</v>
      </c>
      <c r="AQ392" s="231">
        <v>20</v>
      </c>
    </row>
    <row r="393" spans="1:43" x14ac:dyDescent="0.2">
      <c r="A393" s="231">
        <v>212759</v>
      </c>
      <c r="B393" s="231" t="s">
        <v>427</v>
      </c>
      <c r="C393" s="231" t="s">
        <v>200</v>
      </c>
      <c r="D393" s="231" t="s">
        <v>202</v>
      </c>
      <c r="E393" s="231" t="s">
        <v>200</v>
      </c>
      <c r="F393" s="231" t="s">
        <v>200</v>
      </c>
      <c r="G393" s="231" t="s">
        <v>200</v>
      </c>
      <c r="H393" s="231" t="s">
        <v>200</v>
      </c>
      <c r="I393" s="231" t="s">
        <v>200</v>
      </c>
      <c r="J393" s="231" t="s">
        <v>200</v>
      </c>
      <c r="K393" s="231" t="s">
        <v>202</v>
      </c>
      <c r="L393" s="231" t="s">
        <v>200</v>
      </c>
      <c r="M393" s="231" t="s">
        <v>201</v>
      </c>
      <c r="N393" s="231" t="s">
        <v>202</v>
      </c>
      <c r="O393" s="231" t="s">
        <v>200</v>
      </c>
      <c r="P393" s="231" t="s">
        <v>200</v>
      </c>
      <c r="Q393" s="231" t="s">
        <v>201</v>
      </c>
      <c r="R393" s="231" t="s">
        <v>202</v>
      </c>
      <c r="S393" s="231" t="s">
        <v>200</v>
      </c>
      <c r="T393" s="231" t="s">
        <v>200</v>
      </c>
      <c r="U393" s="231" t="s">
        <v>200</v>
      </c>
      <c r="V393" s="231" t="s">
        <v>202</v>
      </c>
      <c r="AQ393" s="231">
        <v>20</v>
      </c>
    </row>
    <row r="394" spans="1:43" x14ac:dyDescent="0.2">
      <c r="A394" s="231">
        <v>212765</v>
      </c>
      <c r="B394" s="231" t="s">
        <v>427</v>
      </c>
      <c r="C394" s="231" t="s">
        <v>200</v>
      </c>
      <c r="D394" s="231" t="s">
        <v>202</v>
      </c>
      <c r="E394" s="231" t="s">
        <v>202</v>
      </c>
      <c r="F394" s="231" t="s">
        <v>200</v>
      </c>
      <c r="G394" s="231" t="s">
        <v>202</v>
      </c>
      <c r="H394" s="231" t="s">
        <v>201</v>
      </c>
      <c r="I394" s="231" t="s">
        <v>202</v>
      </c>
      <c r="J394" s="231" t="s">
        <v>200</v>
      </c>
      <c r="K394" s="231" t="s">
        <v>202</v>
      </c>
      <c r="L394" s="231" t="s">
        <v>200</v>
      </c>
      <c r="M394" s="231" t="s">
        <v>202</v>
      </c>
      <c r="N394" s="231" t="s">
        <v>202</v>
      </c>
      <c r="O394" s="231" t="s">
        <v>202</v>
      </c>
      <c r="P394" s="231" t="s">
        <v>202</v>
      </c>
      <c r="Q394" s="231" t="s">
        <v>202</v>
      </c>
      <c r="R394" s="231" t="s">
        <v>201</v>
      </c>
      <c r="S394" s="231" t="s">
        <v>201</v>
      </c>
      <c r="T394" s="231" t="s">
        <v>201</v>
      </c>
      <c r="U394" s="231" t="s">
        <v>201</v>
      </c>
      <c r="V394" s="231" t="s">
        <v>201</v>
      </c>
      <c r="AQ394" s="231">
        <v>20</v>
      </c>
    </row>
    <row r="395" spans="1:43" x14ac:dyDescent="0.2">
      <c r="A395" s="231">
        <v>212778</v>
      </c>
      <c r="B395" s="231" t="s">
        <v>427</v>
      </c>
      <c r="C395" s="231" t="s">
        <v>200</v>
      </c>
      <c r="D395" s="231" t="s">
        <v>202</v>
      </c>
      <c r="E395" s="231" t="s">
        <v>202</v>
      </c>
      <c r="F395" s="231" t="s">
        <v>200</v>
      </c>
      <c r="G395" s="231" t="s">
        <v>202</v>
      </c>
      <c r="H395" s="231" t="s">
        <v>201</v>
      </c>
      <c r="I395" s="231" t="s">
        <v>202</v>
      </c>
      <c r="J395" s="231" t="s">
        <v>200</v>
      </c>
      <c r="K395" s="231" t="s">
        <v>200</v>
      </c>
      <c r="L395" s="231" t="s">
        <v>200</v>
      </c>
      <c r="M395" s="231" t="s">
        <v>201</v>
      </c>
      <c r="N395" s="231" t="s">
        <v>201</v>
      </c>
      <c r="O395" s="231" t="s">
        <v>201</v>
      </c>
      <c r="P395" s="231" t="s">
        <v>201</v>
      </c>
      <c r="Q395" s="231" t="s">
        <v>201</v>
      </c>
      <c r="R395" s="231" t="s">
        <v>201</v>
      </c>
      <c r="S395" s="231" t="s">
        <v>201</v>
      </c>
      <c r="T395" s="231" t="s">
        <v>201</v>
      </c>
      <c r="U395" s="231" t="s">
        <v>201</v>
      </c>
      <c r="V395" s="231" t="s">
        <v>201</v>
      </c>
      <c r="AQ395" s="231">
        <v>20</v>
      </c>
    </row>
    <row r="396" spans="1:43" x14ac:dyDescent="0.2">
      <c r="A396" s="231">
        <v>212780</v>
      </c>
      <c r="B396" s="231" t="s">
        <v>427</v>
      </c>
      <c r="C396" s="231" t="s">
        <v>202</v>
      </c>
      <c r="D396" s="231" t="s">
        <v>202</v>
      </c>
      <c r="E396" s="231" t="s">
        <v>202</v>
      </c>
      <c r="F396" s="231" t="s">
        <v>200</v>
      </c>
      <c r="G396" s="231" t="s">
        <v>200</v>
      </c>
      <c r="H396" s="231" t="s">
        <v>201</v>
      </c>
      <c r="I396" s="231" t="s">
        <v>200</v>
      </c>
      <c r="J396" s="231" t="s">
        <v>200</v>
      </c>
      <c r="K396" s="231" t="s">
        <v>202</v>
      </c>
      <c r="L396" s="231" t="s">
        <v>202</v>
      </c>
      <c r="M396" s="231" t="s">
        <v>201</v>
      </c>
      <c r="N396" s="231" t="s">
        <v>201</v>
      </c>
      <c r="O396" s="231" t="s">
        <v>201</v>
      </c>
      <c r="P396" s="231" t="s">
        <v>201</v>
      </c>
      <c r="Q396" s="231" t="s">
        <v>201</v>
      </c>
      <c r="R396" s="231" t="s">
        <v>201</v>
      </c>
      <c r="S396" s="231" t="s">
        <v>201</v>
      </c>
      <c r="T396" s="231" t="s">
        <v>201</v>
      </c>
      <c r="U396" s="231" t="s">
        <v>201</v>
      </c>
      <c r="V396" s="231" t="s">
        <v>201</v>
      </c>
      <c r="AQ396" s="231">
        <v>20</v>
      </c>
    </row>
    <row r="397" spans="1:43" x14ac:dyDescent="0.2">
      <c r="A397" s="231">
        <v>212787</v>
      </c>
      <c r="B397" s="231" t="s">
        <v>427</v>
      </c>
      <c r="C397" s="231" t="s">
        <v>200</v>
      </c>
      <c r="D397" s="231" t="s">
        <v>200</v>
      </c>
      <c r="E397" s="231" t="s">
        <v>200</v>
      </c>
      <c r="F397" s="231" t="s">
        <v>200</v>
      </c>
      <c r="G397" s="231" t="s">
        <v>200</v>
      </c>
      <c r="H397" s="231" t="s">
        <v>200</v>
      </c>
      <c r="I397" s="231" t="s">
        <v>200</v>
      </c>
      <c r="J397" s="231" t="s">
        <v>200</v>
      </c>
      <c r="K397" s="231" t="s">
        <v>200</v>
      </c>
      <c r="L397" s="231" t="s">
        <v>200</v>
      </c>
      <c r="M397" s="231" t="s">
        <v>202</v>
      </c>
      <c r="N397" s="231" t="s">
        <v>202</v>
      </c>
      <c r="O397" s="231" t="s">
        <v>202</v>
      </c>
      <c r="P397" s="231" t="s">
        <v>202</v>
      </c>
      <c r="Q397" s="231" t="s">
        <v>202</v>
      </c>
      <c r="R397" s="231" t="s">
        <v>201</v>
      </c>
      <c r="S397" s="231" t="s">
        <v>201</v>
      </c>
      <c r="T397" s="231" t="s">
        <v>201</v>
      </c>
      <c r="U397" s="231" t="s">
        <v>201</v>
      </c>
      <c r="V397" s="231" t="s">
        <v>201</v>
      </c>
      <c r="AQ397" s="231">
        <v>20</v>
      </c>
    </row>
    <row r="398" spans="1:43" x14ac:dyDescent="0.2">
      <c r="A398" s="231">
        <v>212793</v>
      </c>
      <c r="B398" s="231" t="s">
        <v>427</v>
      </c>
      <c r="C398" s="231" t="s">
        <v>200</v>
      </c>
      <c r="D398" s="231" t="s">
        <v>202</v>
      </c>
      <c r="E398" s="231" t="s">
        <v>200</v>
      </c>
      <c r="F398" s="231" t="s">
        <v>200</v>
      </c>
      <c r="G398" s="231" t="s">
        <v>200</v>
      </c>
      <c r="H398" s="231" t="s">
        <v>201</v>
      </c>
      <c r="I398" s="231" t="s">
        <v>202</v>
      </c>
      <c r="J398" s="231" t="s">
        <v>202</v>
      </c>
      <c r="K398" s="231" t="s">
        <v>202</v>
      </c>
      <c r="L398" s="231" t="s">
        <v>202</v>
      </c>
      <c r="M398" s="231" t="s">
        <v>202</v>
      </c>
      <c r="N398" s="231" t="s">
        <v>200</v>
      </c>
      <c r="O398" s="231" t="s">
        <v>200</v>
      </c>
      <c r="P398" s="231" t="s">
        <v>202</v>
      </c>
      <c r="Q398" s="231" t="s">
        <v>202</v>
      </c>
      <c r="R398" s="231" t="s">
        <v>201</v>
      </c>
      <c r="S398" s="231" t="s">
        <v>202</v>
      </c>
      <c r="T398" s="231" t="s">
        <v>202</v>
      </c>
      <c r="U398" s="231" t="s">
        <v>202</v>
      </c>
      <c r="V398" s="231" t="s">
        <v>200</v>
      </c>
      <c r="AQ398" s="231">
        <v>20</v>
      </c>
    </row>
    <row r="399" spans="1:43" x14ac:dyDescent="0.2">
      <c r="A399" s="231">
        <v>212795</v>
      </c>
      <c r="B399" s="231" t="s">
        <v>427</v>
      </c>
      <c r="C399" s="231" t="s">
        <v>200</v>
      </c>
      <c r="D399" s="231" t="s">
        <v>200</v>
      </c>
      <c r="E399" s="231" t="s">
        <v>200</v>
      </c>
      <c r="F399" s="231" t="s">
        <v>200</v>
      </c>
      <c r="G399" s="231" t="s">
        <v>200</v>
      </c>
      <c r="H399" s="231" t="s">
        <v>202</v>
      </c>
      <c r="I399" s="231" t="s">
        <v>202</v>
      </c>
      <c r="J399" s="231" t="s">
        <v>202</v>
      </c>
      <c r="K399" s="231" t="s">
        <v>202</v>
      </c>
      <c r="L399" s="231" t="s">
        <v>200</v>
      </c>
      <c r="M399" s="231" t="s">
        <v>202</v>
      </c>
      <c r="N399" s="231" t="s">
        <v>202</v>
      </c>
      <c r="O399" s="231" t="s">
        <v>201</v>
      </c>
      <c r="P399" s="231" t="s">
        <v>202</v>
      </c>
      <c r="Q399" s="231" t="s">
        <v>201</v>
      </c>
      <c r="R399" s="231" t="s">
        <v>201</v>
      </c>
      <c r="S399" s="231" t="s">
        <v>201</v>
      </c>
      <c r="T399" s="231" t="s">
        <v>201</v>
      </c>
      <c r="U399" s="231" t="s">
        <v>201</v>
      </c>
      <c r="V399" s="231" t="s">
        <v>201</v>
      </c>
      <c r="AQ399" s="231">
        <v>20</v>
      </c>
    </row>
    <row r="400" spans="1:43" x14ac:dyDescent="0.2">
      <c r="A400" s="231">
        <v>212797</v>
      </c>
      <c r="B400" s="231" t="s">
        <v>427</v>
      </c>
      <c r="C400" s="231" t="s">
        <v>202</v>
      </c>
      <c r="D400" s="231" t="s">
        <v>202</v>
      </c>
      <c r="E400" s="231" t="s">
        <v>200</v>
      </c>
      <c r="F400" s="231" t="s">
        <v>200</v>
      </c>
      <c r="G400" s="231" t="s">
        <v>201</v>
      </c>
      <c r="H400" s="231" t="s">
        <v>202</v>
      </c>
      <c r="I400" s="231" t="s">
        <v>200</v>
      </c>
      <c r="J400" s="231" t="s">
        <v>201</v>
      </c>
      <c r="K400" s="231" t="s">
        <v>202</v>
      </c>
      <c r="L400" s="231" t="s">
        <v>200</v>
      </c>
      <c r="M400" s="231" t="s">
        <v>200</v>
      </c>
      <c r="N400" s="231" t="s">
        <v>200</v>
      </c>
      <c r="O400" s="231" t="s">
        <v>200</v>
      </c>
      <c r="P400" s="231" t="s">
        <v>201</v>
      </c>
      <c r="Q400" s="231" t="s">
        <v>202</v>
      </c>
      <c r="R400" s="231" t="s">
        <v>201</v>
      </c>
      <c r="S400" s="231" t="s">
        <v>200</v>
      </c>
      <c r="T400" s="231" t="s">
        <v>202</v>
      </c>
      <c r="U400" s="231" t="s">
        <v>202</v>
      </c>
      <c r="V400" s="231" t="s">
        <v>200</v>
      </c>
      <c r="AQ400" s="231">
        <v>20</v>
      </c>
    </row>
    <row r="401" spans="1:43" x14ac:dyDescent="0.2">
      <c r="A401" s="231">
        <v>212809</v>
      </c>
      <c r="B401" s="231" t="s">
        <v>427</v>
      </c>
      <c r="C401" s="231" t="s">
        <v>202</v>
      </c>
      <c r="D401" s="231" t="s">
        <v>202</v>
      </c>
      <c r="E401" s="231" t="s">
        <v>202</v>
      </c>
      <c r="F401" s="231" t="s">
        <v>200</v>
      </c>
      <c r="G401" s="231" t="s">
        <v>202</v>
      </c>
      <c r="H401" s="231" t="s">
        <v>201</v>
      </c>
      <c r="I401" s="231" t="s">
        <v>202</v>
      </c>
      <c r="J401" s="231" t="s">
        <v>200</v>
      </c>
      <c r="K401" s="231" t="s">
        <v>202</v>
      </c>
      <c r="L401" s="231" t="s">
        <v>202</v>
      </c>
      <c r="M401" s="231" t="s">
        <v>200</v>
      </c>
      <c r="N401" s="231" t="s">
        <v>200</v>
      </c>
      <c r="O401" s="231" t="s">
        <v>202</v>
      </c>
      <c r="P401" s="231" t="s">
        <v>201</v>
      </c>
      <c r="Q401" s="231" t="s">
        <v>202</v>
      </c>
      <c r="R401" s="231" t="s">
        <v>201</v>
      </c>
      <c r="S401" s="231" t="s">
        <v>202</v>
      </c>
      <c r="T401" s="231" t="s">
        <v>202</v>
      </c>
      <c r="U401" s="231" t="s">
        <v>202</v>
      </c>
      <c r="V401" s="231" t="s">
        <v>202</v>
      </c>
      <c r="AQ401" s="231">
        <v>20</v>
      </c>
    </row>
    <row r="402" spans="1:43" x14ac:dyDescent="0.2">
      <c r="A402" s="231">
        <v>212835</v>
      </c>
      <c r="B402" s="231" t="s">
        <v>427</v>
      </c>
      <c r="C402" s="231" t="s">
        <v>200</v>
      </c>
      <c r="D402" s="231" t="s">
        <v>202</v>
      </c>
      <c r="E402" s="231" t="s">
        <v>202</v>
      </c>
      <c r="F402" s="231" t="s">
        <v>200</v>
      </c>
      <c r="G402" s="231" t="s">
        <v>200</v>
      </c>
      <c r="H402" s="231" t="s">
        <v>202</v>
      </c>
      <c r="I402" s="231" t="s">
        <v>202</v>
      </c>
      <c r="J402" s="231" t="s">
        <v>200</v>
      </c>
      <c r="K402" s="231" t="s">
        <v>202</v>
      </c>
      <c r="L402" s="231" t="s">
        <v>202</v>
      </c>
      <c r="M402" s="231" t="s">
        <v>202</v>
      </c>
      <c r="N402" s="231" t="s">
        <v>202</v>
      </c>
      <c r="O402" s="231" t="s">
        <v>202</v>
      </c>
      <c r="P402" s="231" t="s">
        <v>201</v>
      </c>
      <c r="Q402" s="231" t="s">
        <v>201</v>
      </c>
      <c r="R402" s="231" t="s">
        <v>201</v>
      </c>
      <c r="S402" s="231" t="s">
        <v>201</v>
      </c>
      <c r="T402" s="231" t="s">
        <v>202</v>
      </c>
      <c r="U402" s="231" t="s">
        <v>202</v>
      </c>
      <c r="V402" s="231" t="s">
        <v>202</v>
      </c>
      <c r="AQ402" s="231">
        <v>20</v>
      </c>
    </row>
    <row r="403" spans="1:43" x14ac:dyDescent="0.2">
      <c r="A403" s="231">
        <v>212906</v>
      </c>
      <c r="B403" s="231" t="s">
        <v>427</v>
      </c>
      <c r="C403" s="231" t="s">
        <v>200</v>
      </c>
      <c r="D403" s="231" t="s">
        <v>202</v>
      </c>
      <c r="E403" s="231" t="s">
        <v>200</v>
      </c>
      <c r="F403" s="231" t="s">
        <v>200</v>
      </c>
      <c r="G403" s="231" t="s">
        <v>202</v>
      </c>
      <c r="H403" s="231" t="s">
        <v>200</v>
      </c>
      <c r="I403" s="231" t="s">
        <v>200</v>
      </c>
      <c r="J403" s="231" t="s">
        <v>200</v>
      </c>
      <c r="K403" s="231" t="s">
        <v>200</v>
      </c>
      <c r="L403" s="231" t="s">
        <v>202</v>
      </c>
      <c r="M403" s="231" t="s">
        <v>202</v>
      </c>
      <c r="N403" s="231" t="s">
        <v>202</v>
      </c>
      <c r="O403" s="231" t="s">
        <v>200</v>
      </c>
      <c r="P403" s="231" t="s">
        <v>200</v>
      </c>
      <c r="Q403" s="231" t="s">
        <v>200</v>
      </c>
      <c r="R403" s="231" t="s">
        <v>202</v>
      </c>
      <c r="S403" s="231" t="s">
        <v>202</v>
      </c>
      <c r="T403" s="231" t="s">
        <v>202</v>
      </c>
      <c r="U403" s="231" t="s">
        <v>202</v>
      </c>
      <c r="V403" s="231" t="s">
        <v>202</v>
      </c>
      <c r="AQ403" s="231">
        <v>20</v>
      </c>
    </row>
    <row r="404" spans="1:43" x14ac:dyDescent="0.2">
      <c r="A404" s="231">
        <v>212911</v>
      </c>
      <c r="B404" s="231" t="s">
        <v>427</v>
      </c>
      <c r="C404" s="231" t="s">
        <v>202</v>
      </c>
      <c r="D404" s="231" t="s">
        <v>202</v>
      </c>
      <c r="E404" s="231" t="s">
        <v>202</v>
      </c>
      <c r="F404" s="231" t="s">
        <v>202</v>
      </c>
      <c r="G404" s="231" t="s">
        <v>201</v>
      </c>
      <c r="H404" s="231" t="s">
        <v>201</v>
      </c>
      <c r="I404" s="231" t="s">
        <v>200</v>
      </c>
      <c r="J404" s="231" t="s">
        <v>202</v>
      </c>
      <c r="K404" s="231" t="s">
        <v>200</v>
      </c>
      <c r="L404" s="231" t="s">
        <v>202</v>
      </c>
      <c r="M404" s="231" t="s">
        <v>201</v>
      </c>
      <c r="N404" s="231" t="s">
        <v>201</v>
      </c>
      <c r="O404" s="231" t="s">
        <v>201</v>
      </c>
      <c r="P404" s="231" t="s">
        <v>201</v>
      </c>
      <c r="Q404" s="231" t="s">
        <v>201</v>
      </c>
      <c r="R404" s="231" t="s">
        <v>201</v>
      </c>
      <c r="S404" s="231" t="s">
        <v>201</v>
      </c>
      <c r="T404" s="231" t="s">
        <v>201</v>
      </c>
      <c r="U404" s="231" t="s">
        <v>201</v>
      </c>
      <c r="V404" s="231" t="s">
        <v>201</v>
      </c>
      <c r="AQ404" s="231">
        <v>20</v>
      </c>
    </row>
    <row r="405" spans="1:43" x14ac:dyDescent="0.2">
      <c r="A405" s="231">
        <v>212913</v>
      </c>
      <c r="B405" s="231" t="s">
        <v>427</v>
      </c>
      <c r="C405" s="231" t="s">
        <v>200</v>
      </c>
      <c r="D405" s="231" t="s">
        <v>202</v>
      </c>
      <c r="E405" s="231" t="s">
        <v>200</v>
      </c>
      <c r="F405" s="231" t="s">
        <v>200</v>
      </c>
      <c r="G405" s="231" t="s">
        <v>200</v>
      </c>
      <c r="H405" s="231" t="s">
        <v>200</v>
      </c>
      <c r="I405" s="231" t="s">
        <v>200</v>
      </c>
      <c r="J405" s="231" t="s">
        <v>200</v>
      </c>
      <c r="K405" s="231" t="s">
        <v>200</v>
      </c>
      <c r="L405" s="231" t="s">
        <v>200</v>
      </c>
      <c r="M405" s="231" t="s">
        <v>202</v>
      </c>
      <c r="N405" s="231" t="s">
        <v>202</v>
      </c>
      <c r="O405" s="231" t="s">
        <v>200</v>
      </c>
      <c r="P405" s="231" t="s">
        <v>202</v>
      </c>
      <c r="Q405" s="231" t="s">
        <v>202</v>
      </c>
      <c r="R405" s="231" t="s">
        <v>200</v>
      </c>
      <c r="S405" s="231" t="s">
        <v>202</v>
      </c>
      <c r="T405" s="231" t="s">
        <v>200</v>
      </c>
      <c r="U405" s="231" t="s">
        <v>200</v>
      </c>
      <c r="V405" s="231" t="s">
        <v>200</v>
      </c>
      <c r="AQ405" s="231">
        <v>20</v>
      </c>
    </row>
    <row r="406" spans="1:43" x14ac:dyDescent="0.2">
      <c r="A406" s="231">
        <v>212915</v>
      </c>
      <c r="B406" s="231" t="s">
        <v>427</v>
      </c>
      <c r="C406" s="231" t="s">
        <v>200</v>
      </c>
      <c r="D406" s="231" t="s">
        <v>202</v>
      </c>
      <c r="E406" s="231" t="s">
        <v>200</v>
      </c>
      <c r="F406" s="231" t="s">
        <v>200</v>
      </c>
      <c r="G406" s="231" t="s">
        <v>200</v>
      </c>
      <c r="H406" s="231" t="s">
        <v>200</v>
      </c>
      <c r="I406" s="231" t="s">
        <v>200</v>
      </c>
      <c r="J406" s="231" t="s">
        <v>200</v>
      </c>
      <c r="K406" s="231" t="s">
        <v>202</v>
      </c>
      <c r="L406" s="231" t="s">
        <v>202</v>
      </c>
      <c r="M406" s="231" t="s">
        <v>202</v>
      </c>
      <c r="N406" s="231" t="s">
        <v>202</v>
      </c>
      <c r="O406" s="231" t="s">
        <v>200</v>
      </c>
      <c r="P406" s="231" t="s">
        <v>201</v>
      </c>
      <c r="Q406" s="231" t="s">
        <v>200</v>
      </c>
      <c r="R406" s="231" t="s">
        <v>201</v>
      </c>
      <c r="S406" s="231" t="s">
        <v>202</v>
      </c>
      <c r="T406" s="231" t="s">
        <v>200</v>
      </c>
      <c r="U406" s="231" t="s">
        <v>202</v>
      </c>
      <c r="V406" s="231" t="s">
        <v>202</v>
      </c>
      <c r="AQ406" s="231">
        <v>20</v>
      </c>
    </row>
    <row r="407" spans="1:43" x14ac:dyDescent="0.2">
      <c r="A407" s="231">
        <v>212931</v>
      </c>
      <c r="B407" s="231" t="s">
        <v>427</v>
      </c>
      <c r="C407" s="231" t="s">
        <v>200</v>
      </c>
      <c r="D407" s="231" t="s">
        <v>202</v>
      </c>
      <c r="E407" s="231" t="s">
        <v>202</v>
      </c>
      <c r="F407" s="231" t="s">
        <v>200</v>
      </c>
      <c r="G407" s="231" t="s">
        <v>200</v>
      </c>
      <c r="H407" s="231" t="s">
        <v>200</v>
      </c>
      <c r="I407" s="231" t="s">
        <v>200</v>
      </c>
      <c r="J407" s="231" t="s">
        <v>200</v>
      </c>
      <c r="K407" s="231" t="s">
        <v>202</v>
      </c>
      <c r="L407" s="231" t="s">
        <v>202</v>
      </c>
      <c r="M407" s="231" t="s">
        <v>201</v>
      </c>
      <c r="N407" s="231" t="s">
        <v>202</v>
      </c>
      <c r="O407" s="231" t="s">
        <v>202</v>
      </c>
      <c r="P407" s="231" t="s">
        <v>202</v>
      </c>
      <c r="Q407" s="231" t="s">
        <v>200</v>
      </c>
      <c r="R407" s="231" t="s">
        <v>201</v>
      </c>
      <c r="S407" s="231" t="s">
        <v>202</v>
      </c>
      <c r="T407" s="231" t="s">
        <v>201</v>
      </c>
      <c r="U407" s="231" t="s">
        <v>201</v>
      </c>
      <c r="V407" s="231" t="s">
        <v>201</v>
      </c>
      <c r="AQ407" s="231">
        <v>20</v>
      </c>
    </row>
    <row r="408" spans="1:43" x14ac:dyDescent="0.2">
      <c r="A408" s="231">
        <v>212934</v>
      </c>
      <c r="B408" s="231" t="s">
        <v>427</v>
      </c>
      <c r="C408" s="231" t="s">
        <v>200</v>
      </c>
      <c r="D408" s="231" t="s">
        <v>202</v>
      </c>
      <c r="E408" s="231" t="s">
        <v>202</v>
      </c>
      <c r="F408" s="231" t="s">
        <v>202</v>
      </c>
      <c r="G408" s="231" t="s">
        <v>200</v>
      </c>
      <c r="H408" s="231" t="s">
        <v>202</v>
      </c>
      <c r="I408" s="231" t="s">
        <v>202</v>
      </c>
      <c r="J408" s="231" t="s">
        <v>200</v>
      </c>
      <c r="K408" s="231" t="s">
        <v>200</v>
      </c>
      <c r="L408" s="231" t="s">
        <v>200</v>
      </c>
      <c r="M408" s="231" t="s">
        <v>200</v>
      </c>
      <c r="N408" s="231" t="s">
        <v>202</v>
      </c>
      <c r="O408" s="231" t="s">
        <v>200</v>
      </c>
      <c r="P408" s="231" t="s">
        <v>200</v>
      </c>
      <c r="Q408" s="231" t="s">
        <v>200</v>
      </c>
      <c r="R408" s="231" t="s">
        <v>202</v>
      </c>
      <c r="S408" s="231" t="s">
        <v>202</v>
      </c>
      <c r="T408" s="231" t="s">
        <v>202</v>
      </c>
      <c r="U408" s="231" t="s">
        <v>200</v>
      </c>
      <c r="V408" s="231" t="s">
        <v>200</v>
      </c>
      <c r="AQ408" s="231">
        <v>20</v>
      </c>
    </row>
    <row r="409" spans="1:43" x14ac:dyDescent="0.2">
      <c r="A409" s="231">
        <v>213080</v>
      </c>
      <c r="B409" s="231" t="s">
        <v>427</v>
      </c>
      <c r="C409" s="231" t="s">
        <v>202</v>
      </c>
      <c r="D409" s="231" t="s">
        <v>200</v>
      </c>
      <c r="E409" s="231" t="s">
        <v>200</v>
      </c>
      <c r="F409" s="231" t="s">
        <v>200</v>
      </c>
      <c r="G409" s="231" t="s">
        <v>200</v>
      </c>
      <c r="H409" s="231" t="s">
        <v>202</v>
      </c>
      <c r="I409" s="231" t="s">
        <v>202</v>
      </c>
      <c r="J409" s="231" t="s">
        <v>200</v>
      </c>
      <c r="K409" s="231" t="s">
        <v>200</v>
      </c>
      <c r="L409" s="231" t="s">
        <v>202</v>
      </c>
      <c r="M409" s="231" t="s">
        <v>200</v>
      </c>
      <c r="N409" s="231" t="s">
        <v>202</v>
      </c>
      <c r="O409" s="231" t="s">
        <v>200</v>
      </c>
      <c r="P409" s="231" t="s">
        <v>200</v>
      </c>
      <c r="Q409" s="231" t="s">
        <v>200</v>
      </c>
      <c r="R409" s="231" t="s">
        <v>200</v>
      </c>
      <c r="S409" s="231" t="s">
        <v>200</v>
      </c>
      <c r="T409" s="231" t="s">
        <v>200</v>
      </c>
      <c r="U409" s="231" t="s">
        <v>200</v>
      </c>
      <c r="V409" s="231" t="s">
        <v>200</v>
      </c>
      <c r="AQ409" s="231">
        <v>20</v>
      </c>
    </row>
    <row r="410" spans="1:43" x14ac:dyDescent="0.2">
      <c r="A410" s="231">
        <v>213090</v>
      </c>
      <c r="B410" s="231" t="s">
        <v>427</v>
      </c>
      <c r="C410" s="231" t="s">
        <v>202</v>
      </c>
      <c r="D410" s="231" t="s">
        <v>202</v>
      </c>
      <c r="E410" s="231" t="s">
        <v>200</v>
      </c>
      <c r="F410" s="231" t="s">
        <v>200</v>
      </c>
      <c r="G410" s="231" t="s">
        <v>200</v>
      </c>
      <c r="H410" s="231" t="s">
        <v>201</v>
      </c>
      <c r="I410" s="231" t="s">
        <v>200</v>
      </c>
      <c r="J410" s="231" t="s">
        <v>200</v>
      </c>
      <c r="K410" s="231" t="s">
        <v>200</v>
      </c>
      <c r="L410" s="231" t="s">
        <v>202</v>
      </c>
      <c r="M410" s="231" t="s">
        <v>202</v>
      </c>
      <c r="N410" s="231" t="s">
        <v>200</v>
      </c>
      <c r="O410" s="231" t="s">
        <v>200</v>
      </c>
      <c r="P410" s="231" t="s">
        <v>200</v>
      </c>
      <c r="Q410" s="231" t="s">
        <v>202</v>
      </c>
      <c r="R410" s="231" t="s">
        <v>201</v>
      </c>
      <c r="S410" s="231" t="s">
        <v>202</v>
      </c>
      <c r="T410" s="231" t="s">
        <v>202</v>
      </c>
      <c r="U410" s="231" t="s">
        <v>202</v>
      </c>
      <c r="V410" s="231" t="s">
        <v>200</v>
      </c>
      <c r="AQ410" s="231">
        <v>20</v>
      </c>
    </row>
    <row r="411" spans="1:43" x14ac:dyDescent="0.2">
      <c r="A411" s="231">
        <v>213091</v>
      </c>
      <c r="B411" s="231" t="s">
        <v>427</v>
      </c>
      <c r="C411" s="231" t="s">
        <v>202</v>
      </c>
      <c r="D411" s="231" t="s">
        <v>202</v>
      </c>
      <c r="E411" s="231" t="s">
        <v>202</v>
      </c>
      <c r="F411" s="231" t="s">
        <v>200</v>
      </c>
      <c r="G411" s="231" t="s">
        <v>201</v>
      </c>
      <c r="H411" s="231" t="s">
        <v>201</v>
      </c>
      <c r="I411" s="231" t="s">
        <v>202</v>
      </c>
      <c r="J411" s="231" t="s">
        <v>200</v>
      </c>
      <c r="K411" s="231" t="s">
        <v>200</v>
      </c>
      <c r="L411" s="231" t="s">
        <v>202</v>
      </c>
      <c r="M411" s="231" t="s">
        <v>201</v>
      </c>
      <c r="N411" s="231" t="s">
        <v>202</v>
      </c>
      <c r="O411" s="231" t="s">
        <v>201</v>
      </c>
      <c r="P411" s="231" t="s">
        <v>201</v>
      </c>
      <c r="Q411" s="231" t="s">
        <v>201</v>
      </c>
      <c r="R411" s="231" t="s">
        <v>201</v>
      </c>
      <c r="S411" s="231" t="s">
        <v>201</v>
      </c>
      <c r="T411" s="231" t="s">
        <v>201</v>
      </c>
      <c r="U411" s="231" t="s">
        <v>201</v>
      </c>
      <c r="V411" s="231" t="s">
        <v>201</v>
      </c>
      <c r="AQ411" s="231">
        <v>20</v>
      </c>
    </row>
    <row r="412" spans="1:43" x14ac:dyDescent="0.2">
      <c r="A412" s="231">
        <v>213096</v>
      </c>
      <c r="B412" s="231" t="s">
        <v>427</v>
      </c>
      <c r="C412" s="231" t="s">
        <v>200</v>
      </c>
      <c r="D412" s="231" t="s">
        <v>200</v>
      </c>
      <c r="E412" s="231" t="s">
        <v>200</v>
      </c>
      <c r="F412" s="231" t="s">
        <v>200</v>
      </c>
      <c r="G412" s="231" t="s">
        <v>200</v>
      </c>
      <c r="H412" s="231" t="s">
        <v>202</v>
      </c>
      <c r="I412" s="231" t="s">
        <v>200</v>
      </c>
      <c r="J412" s="231" t="s">
        <v>200</v>
      </c>
      <c r="K412" s="231" t="s">
        <v>200</v>
      </c>
      <c r="L412" s="231" t="s">
        <v>200</v>
      </c>
      <c r="M412" s="231" t="s">
        <v>201</v>
      </c>
      <c r="N412" s="231" t="s">
        <v>200</v>
      </c>
      <c r="O412" s="231" t="s">
        <v>200</v>
      </c>
      <c r="P412" s="231" t="s">
        <v>200</v>
      </c>
      <c r="Q412" s="231" t="s">
        <v>201</v>
      </c>
      <c r="R412" s="231" t="s">
        <v>201</v>
      </c>
      <c r="S412" s="231" t="s">
        <v>201</v>
      </c>
      <c r="T412" s="231" t="s">
        <v>201</v>
      </c>
      <c r="U412" s="231" t="s">
        <v>201</v>
      </c>
      <c r="V412" s="231" t="s">
        <v>201</v>
      </c>
      <c r="AQ412" s="231">
        <v>20</v>
      </c>
    </row>
    <row r="413" spans="1:43" x14ac:dyDescent="0.2">
      <c r="A413" s="231">
        <v>213097</v>
      </c>
      <c r="B413" s="231" t="s">
        <v>427</v>
      </c>
      <c r="C413" s="231" t="s">
        <v>200</v>
      </c>
      <c r="D413" s="231" t="s">
        <v>202</v>
      </c>
      <c r="E413" s="231" t="s">
        <v>200</v>
      </c>
      <c r="F413" s="231" t="s">
        <v>202</v>
      </c>
      <c r="G413" s="231" t="s">
        <v>200</v>
      </c>
      <c r="H413" s="231" t="s">
        <v>200</v>
      </c>
      <c r="I413" s="231" t="s">
        <v>200</v>
      </c>
      <c r="J413" s="231" t="s">
        <v>200</v>
      </c>
      <c r="K413" s="231" t="s">
        <v>202</v>
      </c>
      <c r="L413" s="231" t="s">
        <v>202</v>
      </c>
      <c r="M413" s="231" t="s">
        <v>200</v>
      </c>
      <c r="N413" s="231" t="s">
        <v>202</v>
      </c>
      <c r="O413" s="231" t="s">
        <v>200</v>
      </c>
      <c r="P413" s="231" t="s">
        <v>202</v>
      </c>
      <c r="Q413" s="231" t="s">
        <v>202</v>
      </c>
      <c r="R413" s="231" t="s">
        <v>201</v>
      </c>
      <c r="S413" s="231" t="s">
        <v>201</v>
      </c>
      <c r="T413" s="231" t="s">
        <v>200</v>
      </c>
      <c r="U413" s="231" t="s">
        <v>200</v>
      </c>
      <c r="V413" s="231" t="s">
        <v>200</v>
      </c>
      <c r="AQ413" s="231">
        <v>20</v>
      </c>
    </row>
    <row r="414" spans="1:43" x14ac:dyDescent="0.2">
      <c r="A414" s="231">
        <v>213098</v>
      </c>
      <c r="B414" s="231" t="s">
        <v>427</v>
      </c>
      <c r="C414" s="231" t="s">
        <v>200</v>
      </c>
      <c r="D414" s="231" t="s">
        <v>202</v>
      </c>
      <c r="E414" s="231" t="s">
        <v>200</v>
      </c>
      <c r="F414" s="231" t="s">
        <v>200</v>
      </c>
      <c r="G414" s="231" t="s">
        <v>200</v>
      </c>
      <c r="H414" s="231" t="s">
        <v>202</v>
      </c>
      <c r="I414" s="231" t="s">
        <v>200</v>
      </c>
      <c r="J414" s="231" t="s">
        <v>200</v>
      </c>
      <c r="K414" s="231" t="s">
        <v>200</v>
      </c>
      <c r="L414" s="231" t="s">
        <v>200</v>
      </c>
      <c r="M414" s="231" t="s">
        <v>200</v>
      </c>
      <c r="N414" s="231" t="s">
        <v>200</v>
      </c>
      <c r="O414" s="231" t="s">
        <v>200</v>
      </c>
      <c r="P414" s="231" t="s">
        <v>200</v>
      </c>
      <c r="Q414" s="231" t="s">
        <v>200</v>
      </c>
      <c r="R414" s="231" t="s">
        <v>201</v>
      </c>
      <c r="S414" s="231" t="s">
        <v>202</v>
      </c>
      <c r="T414" s="231" t="s">
        <v>202</v>
      </c>
      <c r="U414" s="231" t="s">
        <v>202</v>
      </c>
      <c r="V414" s="231" t="s">
        <v>202</v>
      </c>
      <c r="AQ414" s="231">
        <v>20</v>
      </c>
    </row>
    <row r="415" spans="1:43" x14ac:dyDescent="0.2">
      <c r="A415" s="231">
        <v>213130</v>
      </c>
      <c r="B415" s="231" t="s">
        <v>427</v>
      </c>
      <c r="C415" s="231" t="s">
        <v>200</v>
      </c>
      <c r="D415" s="231" t="s">
        <v>200</v>
      </c>
      <c r="E415" s="231" t="s">
        <v>200</v>
      </c>
      <c r="F415" s="231" t="s">
        <v>200</v>
      </c>
      <c r="G415" s="231" t="s">
        <v>200</v>
      </c>
      <c r="H415" s="231" t="s">
        <v>202</v>
      </c>
      <c r="I415" s="231" t="s">
        <v>200</v>
      </c>
      <c r="J415" s="231" t="s">
        <v>200</v>
      </c>
      <c r="K415" s="231" t="s">
        <v>200</v>
      </c>
      <c r="L415" s="231" t="s">
        <v>200</v>
      </c>
      <c r="M415" s="231" t="s">
        <v>200</v>
      </c>
      <c r="N415" s="231" t="s">
        <v>200</v>
      </c>
      <c r="O415" s="231" t="s">
        <v>200</v>
      </c>
      <c r="P415" s="231" t="s">
        <v>200</v>
      </c>
      <c r="Q415" s="231" t="s">
        <v>200</v>
      </c>
      <c r="R415" s="231" t="s">
        <v>201</v>
      </c>
      <c r="S415" s="231" t="s">
        <v>201</v>
      </c>
      <c r="T415" s="231" t="s">
        <v>201</v>
      </c>
      <c r="U415" s="231" t="s">
        <v>201</v>
      </c>
      <c r="V415" s="231" t="s">
        <v>201</v>
      </c>
      <c r="AQ415" s="231">
        <v>20</v>
      </c>
    </row>
    <row r="416" spans="1:43" x14ac:dyDescent="0.2">
      <c r="A416" s="231">
        <v>213132</v>
      </c>
      <c r="B416" s="231" t="s">
        <v>427</v>
      </c>
      <c r="C416" s="231" t="s">
        <v>200</v>
      </c>
      <c r="D416" s="231" t="s">
        <v>200</v>
      </c>
      <c r="E416" s="231" t="s">
        <v>200</v>
      </c>
      <c r="F416" s="231" t="s">
        <v>200</v>
      </c>
      <c r="G416" s="231" t="s">
        <v>200</v>
      </c>
      <c r="H416" s="231" t="s">
        <v>202</v>
      </c>
      <c r="I416" s="231" t="s">
        <v>200</v>
      </c>
      <c r="J416" s="231" t="s">
        <v>200</v>
      </c>
      <c r="K416" s="231" t="s">
        <v>200</v>
      </c>
      <c r="L416" s="231" t="s">
        <v>200</v>
      </c>
      <c r="M416" s="231" t="s">
        <v>202</v>
      </c>
      <c r="N416" s="231" t="s">
        <v>202</v>
      </c>
      <c r="O416" s="231" t="s">
        <v>202</v>
      </c>
      <c r="P416" s="231" t="s">
        <v>202</v>
      </c>
      <c r="Q416" s="231" t="s">
        <v>202</v>
      </c>
      <c r="R416" s="231" t="s">
        <v>200</v>
      </c>
      <c r="S416" s="231" t="s">
        <v>202</v>
      </c>
      <c r="T416" s="231" t="s">
        <v>200</v>
      </c>
      <c r="U416" s="231" t="s">
        <v>200</v>
      </c>
      <c r="V416" s="231" t="s">
        <v>200</v>
      </c>
      <c r="AQ416" s="231">
        <v>20</v>
      </c>
    </row>
    <row r="417" spans="1:43" x14ac:dyDescent="0.2">
      <c r="A417" s="231">
        <v>213135</v>
      </c>
      <c r="B417" s="231" t="s">
        <v>427</v>
      </c>
      <c r="C417" s="231" t="s">
        <v>200</v>
      </c>
      <c r="D417" s="231" t="s">
        <v>202</v>
      </c>
      <c r="E417" s="231" t="s">
        <v>200</v>
      </c>
      <c r="F417" s="231" t="s">
        <v>200</v>
      </c>
      <c r="G417" s="231" t="s">
        <v>202</v>
      </c>
      <c r="H417" s="231" t="s">
        <v>202</v>
      </c>
      <c r="I417" s="231" t="s">
        <v>200</v>
      </c>
      <c r="J417" s="231" t="s">
        <v>200</v>
      </c>
      <c r="K417" s="231" t="s">
        <v>200</v>
      </c>
      <c r="L417" s="231" t="s">
        <v>200</v>
      </c>
      <c r="M417" s="231" t="s">
        <v>200</v>
      </c>
      <c r="N417" s="231" t="s">
        <v>200</v>
      </c>
      <c r="O417" s="231" t="s">
        <v>200</v>
      </c>
      <c r="P417" s="231" t="s">
        <v>202</v>
      </c>
      <c r="Q417" s="231" t="s">
        <v>200</v>
      </c>
      <c r="R417" s="231" t="s">
        <v>201</v>
      </c>
      <c r="S417" s="231" t="s">
        <v>202</v>
      </c>
      <c r="T417" s="231" t="s">
        <v>202</v>
      </c>
      <c r="U417" s="231" t="s">
        <v>200</v>
      </c>
      <c r="V417" s="231" t="s">
        <v>202</v>
      </c>
      <c r="AQ417" s="231">
        <v>20</v>
      </c>
    </row>
    <row r="418" spans="1:43" x14ac:dyDescent="0.2">
      <c r="A418" s="231">
        <v>213150</v>
      </c>
      <c r="B418" s="231" t="s">
        <v>427</v>
      </c>
      <c r="C418" s="231" t="s">
        <v>200</v>
      </c>
      <c r="D418" s="231" t="s">
        <v>200</v>
      </c>
      <c r="E418" s="231" t="s">
        <v>200</v>
      </c>
      <c r="F418" s="231" t="s">
        <v>200</v>
      </c>
      <c r="G418" s="231" t="s">
        <v>200</v>
      </c>
      <c r="H418" s="231" t="s">
        <v>200</v>
      </c>
      <c r="I418" s="231" t="s">
        <v>202</v>
      </c>
      <c r="J418" s="231" t="s">
        <v>200</v>
      </c>
      <c r="K418" s="231" t="s">
        <v>200</v>
      </c>
      <c r="L418" s="231" t="s">
        <v>202</v>
      </c>
      <c r="M418" s="231" t="s">
        <v>202</v>
      </c>
      <c r="N418" s="231" t="s">
        <v>202</v>
      </c>
      <c r="O418" s="231" t="s">
        <v>202</v>
      </c>
      <c r="P418" s="231" t="s">
        <v>202</v>
      </c>
      <c r="Q418" s="231" t="s">
        <v>202</v>
      </c>
      <c r="R418" s="231" t="s">
        <v>201</v>
      </c>
      <c r="S418" s="231" t="s">
        <v>201</v>
      </c>
      <c r="T418" s="231" t="s">
        <v>201</v>
      </c>
      <c r="U418" s="231" t="s">
        <v>201</v>
      </c>
      <c r="V418" s="231" t="s">
        <v>201</v>
      </c>
      <c r="AQ418" s="231">
        <v>20</v>
      </c>
    </row>
    <row r="419" spans="1:43" x14ac:dyDescent="0.2">
      <c r="A419" s="231">
        <v>213170</v>
      </c>
      <c r="B419" s="231" t="s">
        <v>427</v>
      </c>
      <c r="C419" s="231" t="s">
        <v>202</v>
      </c>
      <c r="D419" s="231" t="s">
        <v>202</v>
      </c>
      <c r="E419" s="231" t="s">
        <v>202</v>
      </c>
      <c r="F419" s="231" t="s">
        <v>202</v>
      </c>
      <c r="G419" s="231" t="s">
        <v>200</v>
      </c>
      <c r="H419" s="231" t="s">
        <v>202</v>
      </c>
      <c r="I419" s="231" t="s">
        <v>200</v>
      </c>
      <c r="J419" s="231" t="s">
        <v>201</v>
      </c>
      <c r="K419" s="231" t="s">
        <v>202</v>
      </c>
      <c r="L419" s="231" t="s">
        <v>202</v>
      </c>
      <c r="M419" s="231" t="s">
        <v>201</v>
      </c>
      <c r="N419" s="231" t="s">
        <v>201</v>
      </c>
      <c r="O419" s="231" t="s">
        <v>201</v>
      </c>
      <c r="P419" s="231" t="s">
        <v>201</v>
      </c>
      <c r="Q419" s="231" t="s">
        <v>201</v>
      </c>
      <c r="R419" s="231" t="s">
        <v>201</v>
      </c>
      <c r="S419" s="231" t="s">
        <v>201</v>
      </c>
      <c r="T419" s="231" t="s">
        <v>201</v>
      </c>
      <c r="U419" s="231" t="s">
        <v>201</v>
      </c>
      <c r="V419" s="231" t="s">
        <v>201</v>
      </c>
      <c r="AQ419" s="231">
        <v>20</v>
      </c>
    </row>
    <row r="420" spans="1:43" x14ac:dyDescent="0.2">
      <c r="A420" s="231">
        <v>213184</v>
      </c>
      <c r="B420" s="231" t="s">
        <v>427</v>
      </c>
      <c r="C420" s="231" t="s">
        <v>200</v>
      </c>
      <c r="D420" s="231" t="s">
        <v>202</v>
      </c>
      <c r="E420" s="231" t="s">
        <v>200</v>
      </c>
      <c r="F420" s="231" t="s">
        <v>202</v>
      </c>
      <c r="G420" s="231" t="s">
        <v>200</v>
      </c>
      <c r="H420" s="231" t="s">
        <v>200</v>
      </c>
      <c r="I420" s="231" t="s">
        <v>200</v>
      </c>
      <c r="J420" s="231" t="s">
        <v>200</v>
      </c>
      <c r="K420" s="231" t="s">
        <v>200</v>
      </c>
      <c r="L420" s="231" t="s">
        <v>202</v>
      </c>
      <c r="M420" s="231" t="s">
        <v>202</v>
      </c>
      <c r="N420" s="231" t="s">
        <v>202</v>
      </c>
      <c r="O420" s="231" t="s">
        <v>202</v>
      </c>
      <c r="P420" s="231" t="s">
        <v>202</v>
      </c>
      <c r="Q420" s="231" t="s">
        <v>202</v>
      </c>
      <c r="R420" s="231" t="s">
        <v>201</v>
      </c>
      <c r="S420" s="231" t="s">
        <v>201</v>
      </c>
      <c r="T420" s="231" t="s">
        <v>201</v>
      </c>
      <c r="U420" s="231" t="s">
        <v>201</v>
      </c>
      <c r="V420" s="231" t="s">
        <v>201</v>
      </c>
      <c r="AQ420" s="231">
        <v>20</v>
      </c>
    </row>
    <row r="421" spans="1:43" x14ac:dyDescent="0.2">
      <c r="A421" s="231">
        <v>213185</v>
      </c>
      <c r="B421" s="231" t="s">
        <v>427</v>
      </c>
      <c r="C421" s="231" t="s">
        <v>200</v>
      </c>
      <c r="D421" s="231" t="s">
        <v>200</v>
      </c>
      <c r="E421" s="231" t="s">
        <v>200</v>
      </c>
      <c r="F421" s="231" t="s">
        <v>200</v>
      </c>
      <c r="G421" s="231" t="s">
        <v>202</v>
      </c>
      <c r="H421" s="231" t="s">
        <v>200</v>
      </c>
      <c r="I421" s="231" t="s">
        <v>200</v>
      </c>
      <c r="J421" s="231" t="s">
        <v>200</v>
      </c>
      <c r="K421" s="231" t="s">
        <v>200</v>
      </c>
      <c r="L421" s="231" t="s">
        <v>200</v>
      </c>
      <c r="M421" s="231" t="s">
        <v>200</v>
      </c>
      <c r="N421" s="231" t="s">
        <v>200</v>
      </c>
      <c r="O421" s="231" t="s">
        <v>200</v>
      </c>
      <c r="P421" s="231" t="s">
        <v>202</v>
      </c>
      <c r="Q421" s="231" t="s">
        <v>200</v>
      </c>
      <c r="R421" s="231" t="s">
        <v>201</v>
      </c>
      <c r="S421" s="231" t="s">
        <v>202</v>
      </c>
      <c r="T421" s="231" t="s">
        <v>202</v>
      </c>
      <c r="U421" s="231" t="s">
        <v>202</v>
      </c>
      <c r="V421" s="231" t="s">
        <v>202</v>
      </c>
      <c r="AQ421" s="231">
        <v>20</v>
      </c>
    </row>
    <row r="422" spans="1:43" x14ac:dyDescent="0.2">
      <c r="A422" s="231">
        <v>213189</v>
      </c>
      <c r="B422" s="231" t="s">
        <v>427</v>
      </c>
      <c r="C422" s="231" t="s">
        <v>200</v>
      </c>
      <c r="D422" s="231" t="s">
        <v>202</v>
      </c>
      <c r="E422" s="231" t="s">
        <v>202</v>
      </c>
      <c r="F422" s="231" t="s">
        <v>202</v>
      </c>
      <c r="G422" s="231" t="s">
        <v>202</v>
      </c>
      <c r="H422" s="231" t="s">
        <v>201</v>
      </c>
      <c r="I422" s="231" t="s">
        <v>200</v>
      </c>
      <c r="J422" s="231" t="s">
        <v>202</v>
      </c>
      <c r="K422" s="231" t="s">
        <v>202</v>
      </c>
      <c r="L422" s="231" t="s">
        <v>200</v>
      </c>
      <c r="M422" s="231" t="s">
        <v>202</v>
      </c>
      <c r="N422" s="231" t="s">
        <v>202</v>
      </c>
      <c r="O422" s="231" t="s">
        <v>202</v>
      </c>
      <c r="P422" s="231" t="s">
        <v>201</v>
      </c>
      <c r="Q422" s="231" t="s">
        <v>201</v>
      </c>
      <c r="R422" s="231" t="s">
        <v>201</v>
      </c>
      <c r="S422" s="231" t="s">
        <v>201</v>
      </c>
      <c r="T422" s="231" t="s">
        <v>202</v>
      </c>
      <c r="U422" s="231" t="s">
        <v>202</v>
      </c>
      <c r="V422" s="231" t="s">
        <v>202</v>
      </c>
      <c r="AQ422" s="231">
        <v>20</v>
      </c>
    </row>
    <row r="423" spans="1:43" x14ac:dyDescent="0.2">
      <c r="A423" s="231">
        <v>213205</v>
      </c>
      <c r="B423" s="231" t="s">
        <v>427</v>
      </c>
      <c r="C423" s="231" t="s">
        <v>201</v>
      </c>
      <c r="D423" s="231" t="s">
        <v>202</v>
      </c>
      <c r="E423" s="231" t="s">
        <v>202</v>
      </c>
      <c r="F423" s="231" t="s">
        <v>202</v>
      </c>
      <c r="G423" s="231" t="s">
        <v>202</v>
      </c>
      <c r="H423" s="231" t="s">
        <v>202</v>
      </c>
      <c r="I423" s="231" t="s">
        <v>202</v>
      </c>
      <c r="J423" s="231" t="s">
        <v>201</v>
      </c>
      <c r="K423" s="231" t="s">
        <v>202</v>
      </c>
      <c r="L423" s="231" t="s">
        <v>202</v>
      </c>
      <c r="M423" s="231" t="s">
        <v>201</v>
      </c>
      <c r="N423" s="231" t="s">
        <v>202</v>
      </c>
      <c r="O423" s="231" t="s">
        <v>201</v>
      </c>
      <c r="P423" s="231" t="s">
        <v>202</v>
      </c>
      <c r="Q423" s="231" t="s">
        <v>201</v>
      </c>
      <c r="R423" s="231" t="s">
        <v>201</v>
      </c>
      <c r="S423" s="231" t="s">
        <v>201</v>
      </c>
      <c r="T423" s="231" t="s">
        <v>201</v>
      </c>
      <c r="U423" s="231" t="s">
        <v>201</v>
      </c>
      <c r="V423" s="231" t="s">
        <v>201</v>
      </c>
      <c r="AQ423" s="231">
        <v>20</v>
      </c>
    </row>
    <row r="424" spans="1:43" x14ac:dyDescent="0.2">
      <c r="A424" s="231">
        <v>213213</v>
      </c>
      <c r="B424" s="231" t="s">
        <v>427</v>
      </c>
      <c r="C424" s="231" t="s">
        <v>202</v>
      </c>
      <c r="D424" s="231" t="s">
        <v>202</v>
      </c>
      <c r="E424" s="231" t="s">
        <v>202</v>
      </c>
      <c r="F424" s="231" t="s">
        <v>202</v>
      </c>
      <c r="G424" s="231" t="s">
        <v>202</v>
      </c>
      <c r="H424" s="231" t="s">
        <v>202</v>
      </c>
      <c r="I424" s="231" t="s">
        <v>202</v>
      </c>
      <c r="J424" s="231" t="s">
        <v>202</v>
      </c>
      <c r="K424" s="231" t="s">
        <v>202</v>
      </c>
      <c r="L424" s="231" t="s">
        <v>202</v>
      </c>
      <c r="M424" s="231" t="s">
        <v>201</v>
      </c>
      <c r="N424" s="231" t="s">
        <v>202</v>
      </c>
      <c r="O424" s="231" t="s">
        <v>202</v>
      </c>
      <c r="P424" s="231" t="s">
        <v>201</v>
      </c>
      <c r="Q424" s="231" t="s">
        <v>201</v>
      </c>
      <c r="R424" s="231" t="s">
        <v>201</v>
      </c>
      <c r="S424" s="231" t="s">
        <v>201</v>
      </c>
      <c r="T424" s="231" t="s">
        <v>201</v>
      </c>
      <c r="U424" s="231" t="s">
        <v>201</v>
      </c>
      <c r="V424" s="231" t="s">
        <v>201</v>
      </c>
      <c r="AQ424" s="231">
        <v>20</v>
      </c>
    </row>
    <row r="425" spans="1:43" x14ac:dyDescent="0.2">
      <c r="A425" s="231">
        <v>213218</v>
      </c>
      <c r="B425" s="231" t="s">
        <v>427</v>
      </c>
      <c r="C425" s="231" t="s">
        <v>201</v>
      </c>
      <c r="D425" s="231" t="s">
        <v>202</v>
      </c>
      <c r="E425" s="231" t="s">
        <v>202</v>
      </c>
      <c r="F425" s="231" t="s">
        <v>200</v>
      </c>
      <c r="G425" s="231" t="s">
        <v>200</v>
      </c>
      <c r="H425" s="231" t="s">
        <v>202</v>
      </c>
      <c r="I425" s="231" t="s">
        <v>202</v>
      </c>
      <c r="J425" s="231" t="s">
        <v>202</v>
      </c>
      <c r="K425" s="231" t="s">
        <v>200</v>
      </c>
      <c r="L425" s="231" t="s">
        <v>200</v>
      </c>
      <c r="M425" s="231" t="s">
        <v>201</v>
      </c>
      <c r="N425" s="231" t="s">
        <v>200</v>
      </c>
      <c r="O425" s="231" t="s">
        <v>200</v>
      </c>
      <c r="P425" s="231" t="s">
        <v>200</v>
      </c>
      <c r="Q425" s="231" t="s">
        <v>201</v>
      </c>
      <c r="R425" s="231" t="s">
        <v>201</v>
      </c>
      <c r="S425" s="231" t="s">
        <v>201</v>
      </c>
      <c r="T425" s="231" t="s">
        <v>201</v>
      </c>
      <c r="U425" s="231" t="s">
        <v>201</v>
      </c>
      <c r="V425" s="231" t="s">
        <v>201</v>
      </c>
      <c r="AQ425" s="231">
        <v>20</v>
      </c>
    </row>
    <row r="426" spans="1:43" x14ac:dyDescent="0.2">
      <c r="A426" s="231">
        <v>213221</v>
      </c>
      <c r="B426" s="231" t="s">
        <v>427</v>
      </c>
      <c r="C426" s="231" t="s">
        <v>200</v>
      </c>
      <c r="D426" s="231" t="s">
        <v>200</v>
      </c>
      <c r="E426" s="231" t="s">
        <v>200</v>
      </c>
      <c r="F426" s="231" t="s">
        <v>200</v>
      </c>
      <c r="G426" s="231" t="s">
        <v>200</v>
      </c>
      <c r="H426" s="231" t="s">
        <v>201</v>
      </c>
      <c r="I426" s="231" t="s">
        <v>200</v>
      </c>
      <c r="J426" s="231" t="s">
        <v>200</v>
      </c>
      <c r="K426" s="231" t="s">
        <v>200</v>
      </c>
      <c r="L426" s="231" t="s">
        <v>200</v>
      </c>
      <c r="M426" s="231" t="s">
        <v>200</v>
      </c>
      <c r="N426" s="231" t="s">
        <v>202</v>
      </c>
      <c r="O426" s="231" t="s">
        <v>200</v>
      </c>
      <c r="P426" s="231" t="s">
        <v>202</v>
      </c>
      <c r="Q426" s="231" t="s">
        <v>202</v>
      </c>
      <c r="R426" s="231" t="s">
        <v>202</v>
      </c>
      <c r="S426" s="231" t="s">
        <v>202</v>
      </c>
      <c r="T426" s="231" t="s">
        <v>202</v>
      </c>
      <c r="U426" s="231" t="s">
        <v>202</v>
      </c>
      <c r="V426" s="231" t="s">
        <v>202</v>
      </c>
      <c r="AQ426" s="231">
        <v>20</v>
      </c>
    </row>
    <row r="427" spans="1:43" x14ac:dyDescent="0.2">
      <c r="A427" s="231">
        <v>213249</v>
      </c>
      <c r="B427" s="231" t="s">
        <v>427</v>
      </c>
      <c r="C427" s="231" t="s">
        <v>202</v>
      </c>
      <c r="D427" s="231" t="s">
        <v>202</v>
      </c>
      <c r="E427" s="231" t="s">
        <v>202</v>
      </c>
      <c r="F427" s="231" t="s">
        <v>200</v>
      </c>
      <c r="G427" s="231" t="s">
        <v>200</v>
      </c>
      <c r="H427" s="231" t="s">
        <v>200</v>
      </c>
      <c r="I427" s="231" t="s">
        <v>200</v>
      </c>
      <c r="J427" s="231" t="s">
        <v>202</v>
      </c>
      <c r="K427" s="231" t="s">
        <v>200</v>
      </c>
      <c r="L427" s="231" t="s">
        <v>201</v>
      </c>
      <c r="M427" s="231" t="s">
        <v>201</v>
      </c>
      <c r="N427" s="231" t="s">
        <v>201</v>
      </c>
      <c r="O427" s="231" t="s">
        <v>201</v>
      </c>
      <c r="P427" s="231" t="s">
        <v>200</v>
      </c>
      <c r="Q427" s="231" t="s">
        <v>201</v>
      </c>
      <c r="R427" s="231" t="s">
        <v>201</v>
      </c>
      <c r="S427" s="231" t="s">
        <v>201</v>
      </c>
      <c r="T427" s="231" t="s">
        <v>201</v>
      </c>
      <c r="U427" s="231" t="s">
        <v>201</v>
      </c>
      <c r="V427" s="231" t="s">
        <v>201</v>
      </c>
      <c r="AQ427" s="231">
        <v>20</v>
      </c>
    </row>
    <row r="428" spans="1:43" x14ac:dyDescent="0.2">
      <c r="A428" s="231">
        <v>213264</v>
      </c>
      <c r="B428" s="231" t="s">
        <v>427</v>
      </c>
      <c r="C428" s="231" t="s">
        <v>202</v>
      </c>
      <c r="D428" s="231" t="s">
        <v>202</v>
      </c>
      <c r="E428" s="231" t="s">
        <v>200</v>
      </c>
      <c r="F428" s="231" t="s">
        <v>202</v>
      </c>
      <c r="G428" s="231" t="s">
        <v>200</v>
      </c>
      <c r="H428" s="231" t="s">
        <v>201</v>
      </c>
      <c r="I428" s="231" t="s">
        <v>200</v>
      </c>
      <c r="J428" s="231" t="s">
        <v>202</v>
      </c>
      <c r="K428" s="231" t="s">
        <v>202</v>
      </c>
      <c r="L428" s="231" t="s">
        <v>202</v>
      </c>
      <c r="M428" s="231" t="s">
        <v>202</v>
      </c>
      <c r="N428" s="231" t="s">
        <v>200</v>
      </c>
      <c r="O428" s="231" t="s">
        <v>200</v>
      </c>
      <c r="P428" s="231" t="s">
        <v>202</v>
      </c>
      <c r="Q428" s="231" t="s">
        <v>202</v>
      </c>
      <c r="R428" s="231" t="s">
        <v>201</v>
      </c>
      <c r="S428" s="231" t="s">
        <v>201</v>
      </c>
      <c r="T428" s="231" t="s">
        <v>201</v>
      </c>
      <c r="U428" s="231" t="s">
        <v>201</v>
      </c>
      <c r="V428" s="231" t="s">
        <v>201</v>
      </c>
      <c r="AQ428" s="231">
        <v>20</v>
      </c>
    </row>
    <row r="429" spans="1:43" x14ac:dyDescent="0.2">
      <c r="A429" s="231">
        <v>213268</v>
      </c>
      <c r="B429" s="231" t="s">
        <v>427</v>
      </c>
      <c r="C429" s="231" t="s">
        <v>200</v>
      </c>
      <c r="D429" s="231" t="s">
        <v>200</v>
      </c>
      <c r="E429" s="231" t="s">
        <v>200</v>
      </c>
      <c r="F429" s="231" t="s">
        <v>200</v>
      </c>
      <c r="G429" s="231" t="s">
        <v>200</v>
      </c>
      <c r="H429" s="231" t="s">
        <v>200</v>
      </c>
      <c r="I429" s="231" t="s">
        <v>200</v>
      </c>
      <c r="J429" s="231" t="s">
        <v>200</v>
      </c>
      <c r="K429" s="231" t="s">
        <v>202</v>
      </c>
      <c r="L429" s="231" t="s">
        <v>201</v>
      </c>
      <c r="M429" s="231" t="s">
        <v>201</v>
      </c>
      <c r="N429" s="231" t="s">
        <v>201</v>
      </c>
      <c r="O429" s="231" t="s">
        <v>201</v>
      </c>
      <c r="P429" s="231" t="s">
        <v>201</v>
      </c>
      <c r="Q429" s="231" t="s">
        <v>201</v>
      </c>
      <c r="R429" s="231" t="s">
        <v>201</v>
      </c>
      <c r="S429" s="231" t="s">
        <v>201</v>
      </c>
      <c r="T429" s="231" t="s">
        <v>201</v>
      </c>
      <c r="U429" s="231" t="s">
        <v>201</v>
      </c>
      <c r="V429" s="231" t="s">
        <v>201</v>
      </c>
      <c r="AQ429" s="231">
        <v>20</v>
      </c>
    </row>
    <row r="430" spans="1:43" x14ac:dyDescent="0.2">
      <c r="A430" s="231">
        <v>213269</v>
      </c>
      <c r="B430" s="231" t="s">
        <v>427</v>
      </c>
      <c r="C430" s="231" t="s">
        <v>200</v>
      </c>
      <c r="D430" s="231" t="s">
        <v>200</v>
      </c>
      <c r="E430" s="231" t="s">
        <v>200</v>
      </c>
      <c r="F430" s="231" t="s">
        <v>200</v>
      </c>
      <c r="G430" s="231" t="s">
        <v>200</v>
      </c>
      <c r="H430" s="231" t="s">
        <v>200</v>
      </c>
      <c r="I430" s="231" t="s">
        <v>200</v>
      </c>
      <c r="J430" s="231" t="s">
        <v>200</v>
      </c>
      <c r="K430" s="231" t="s">
        <v>200</v>
      </c>
      <c r="L430" s="231" t="s">
        <v>202</v>
      </c>
      <c r="M430" s="231" t="s">
        <v>202</v>
      </c>
      <c r="N430" s="231" t="s">
        <v>202</v>
      </c>
      <c r="O430" s="231" t="s">
        <v>202</v>
      </c>
      <c r="P430" s="231" t="s">
        <v>201</v>
      </c>
      <c r="Q430" s="231" t="s">
        <v>201</v>
      </c>
      <c r="R430" s="231" t="s">
        <v>201</v>
      </c>
      <c r="S430" s="231" t="s">
        <v>201</v>
      </c>
      <c r="T430" s="231" t="s">
        <v>201</v>
      </c>
      <c r="U430" s="231" t="s">
        <v>201</v>
      </c>
      <c r="V430" s="231" t="s">
        <v>201</v>
      </c>
      <c r="AQ430" s="231">
        <v>20</v>
      </c>
    </row>
    <row r="431" spans="1:43" x14ac:dyDescent="0.2">
      <c r="A431" s="231">
        <v>213271</v>
      </c>
      <c r="B431" s="231" t="s">
        <v>427</v>
      </c>
      <c r="C431" s="231" t="s">
        <v>200</v>
      </c>
      <c r="D431" s="231" t="s">
        <v>200</v>
      </c>
      <c r="E431" s="231" t="s">
        <v>200</v>
      </c>
      <c r="F431" s="231" t="s">
        <v>200</v>
      </c>
      <c r="G431" s="231" t="s">
        <v>200</v>
      </c>
      <c r="H431" s="231" t="s">
        <v>201</v>
      </c>
      <c r="I431" s="231" t="s">
        <v>200</v>
      </c>
      <c r="J431" s="231" t="s">
        <v>200</v>
      </c>
      <c r="K431" s="231" t="s">
        <v>200</v>
      </c>
      <c r="L431" s="231" t="s">
        <v>202</v>
      </c>
      <c r="M431" s="231" t="s">
        <v>202</v>
      </c>
      <c r="N431" s="231" t="s">
        <v>200</v>
      </c>
      <c r="O431" s="231" t="s">
        <v>202</v>
      </c>
      <c r="P431" s="231" t="s">
        <v>201</v>
      </c>
      <c r="Q431" s="231" t="s">
        <v>200</v>
      </c>
      <c r="R431" s="231" t="s">
        <v>201</v>
      </c>
      <c r="S431" s="231" t="s">
        <v>200</v>
      </c>
      <c r="T431" s="231" t="s">
        <v>201</v>
      </c>
      <c r="U431" s="231" t="s">
        <v>202</v>
      </c>
      <c r="V431" s="231" t="s">
        <v>201</v>
      </c>
      <c r="AQ431" s="231">
        <v>20</v>
      </c>
    </row>
    <row r="432" spans="1:43" x14ac:dyDescent="0.2">
      <c r="A432" s="231">
        <v>213283</v>
      </c>
      <c r="B432" s="231" t="s">
        <v>427</v>
      </c>
      <c r="C432" s="231" t="s">
        <v>200</v>
      </c>
      <c r="D432" s="231" t="s">
        <v>202</v>
      </c>
      <c r="E432" s="231" t="s">
        <v>202</v>
      </c>
      <c r="F432" s="231" t="s">
        <v>200</v>
      </c>
      <c r="G432" s="231" t="s">
        <v>202</v>
      </c>
      <c r="H432" s="231" t="s">
        <v>202</v>
      </c>
      <c r="I432" s="231" t="s">
        <v>202</v>
      </c>
      <c r="J432" s="231" t="s">
        <v>200</v>
      </c>
      <c r="K432" s="231" t="s">
        <v>200</v>
      </c>
      <c r="L432" s="231" t="s">
        <v>200</v>
      </c>
      <c r="M432" s="231" t="s">
        <v>202</v>
      </c>
      <c r="N432" s="231" t="s">
        <v>201</v>
      </c>
      <c r="O432" s="231" t="s">
        <v>201</v>
      </c>
      <c r="P432" s="231" t="s">
        <v>202</v>
      </c>
      <c r="Q432" s="231" t="s">
        <v>202</v>
      </c>
      <c r="R432" s="231" t="s">
        <v>201</v>
      </c>
      <c r="S432" s="231" t="s">
        <v>201</v>
      </c>
      <c r="T432" s="231" t="s">
        <v>201</v>
      </c>
      <c r="U432" s="231" t="s">
        <v>201</v>
      </c>
      <c r="V432" s="231" t="s">
        <v>201</v>
      </c>
      <c r="AQ432" s="231">
        <v>20</v>
      </c>
    </row>
    <row r="433" spans="1:43" x14ac:dyDescent="0.2">
      <c r="A433" s="231">
        <v>213287</v>
      </c>
      <c r="B433" s="231" t="s">
        <v>427</v>
      </c>
      <c r="C433" s="231" t="s">
        <v>200</v>
      </c>
      <c r="D433" s="231" t="s">
        <v>202</v>
      </c>
      <c r="E433" s="231" t="s">
        <v>200</v>
      </c>
      <c r="F433" s="231" t="s">
        <v>200</v>
      </c>
      <c r="G433" s="231" t="s">
        <v>202</v>
      </c>
      <c r="H433" s="231" t="s">
        <v>200</v>
      </c>
      <c r="I433" s="231" t="s">
        <v>200</v>
      </c>
      <c r="J433" s="231" t="s">
        <v>202</v>
      </c>
      <c r="K433" s="231" t="s">
        <v>200</v>
      </c>
      <c r="L433" s="231" t="s">
        <v>202</v>
      </c>
      <c r="M433" s="231" t="s">
        <v>202</v>
      </c>
      <c r="N433" s="231" t="s">
        <v>200</v>
      </c>
      <c r="O433" s="231" t="s">
        <v>200</v>
      </c>
      <c r="P433" s="231" t="s">
        <v>202</v>
      </c>
      <c r="Q433" s="231" t="s">
        <v>200</v>
      </c>
      <c r="R433" s="231" t="s">
        <v>202</v>
      </c>
      <c r="S433" s="231" t="s">
        <v>202</v>
      </c>
      <c r="T433" s="231" t="s">
        <v>200</v>
      </c>
      <c r="U433" s="231" t="s">
        <v>200</v>
      </c>
      <c r="V433" s="231" t="s">
        <v>202</v>
      </c>
      <c r="AQ433" s="231">
        <v>20</v>
      </c>
    </row>
    <row r="434" spans="1:43" x14ac:dyDescent="0.2">
      <c r="A434" s="231">
        <v>213289</v>
      </c>
      <c r="B434" s="231" t="s">
        <v>427</v>
      </c>
      <c r="C434" s="231" t="s">
        <v>200</v>
      </c>
      <c r="D434" s="231" t="s">
        <v>200</v>
      </c>
      <c r="E434" s="231" t="s">
        <v>200</v>
      </c>
      <c r="F434" s="231" t="s">
        <v>200</v>
      </c>
      <c r="G434" s="231" t="s">
        <v>200</v>
      </c>
      <c r="H434" s="231" t="s">
        <v>200</v>
      </c>
      <c r="I434" s="231" t="s">
        <v>200</v>
      </c>
      <c r="J434" s="231" t="s">
        <v>200</v>
      </c>
      <c r="K434" s="231" t="s">
        <v>200</v>
      </c>
      <c r="L434" s="231" t="s">
        <v>200</v>
      </c>
      <c r="M434" s="231" t="s">
        <v>200</v>
      </c>
      <c r="N434" s="231" t="s">
        <v>200</v>
      </c>
      <c r="O434" s="231" t="s">
        <v>200</v>
      </c>
      <c r="P434" s="231" t="s">
        <v>200</v>
      </c>
      <c r="Q434" s="231" t="s">
        <v>202</v>
      </c>
      <c r="R434" s="231" t="s">
        <v>202</v>
      </c>
      <c r="S434" s="231" t="s">
        <v>202</v>
      </c>
      <c r="T434" s="231" t="s">
        <v>202</v>
      </c>
      <c r="U434" s="231" t="s">
        <v>202</v>
      </c>
      <c r="V434" s="231" t="s">
        <v>202</v>
      </c>
      <c r="AQ434" s="231">
        <v>20</v>
      </c>
    </row>
    <row r="435" spans="1:43" x14ac:dyDescent="0.2">
      <c r="A435" s="231">
        <v>213309</v>
      </c>
      <c r="B435" s="231" t="s">
        <v>427</v>
      </c>
      <c r="C435" s="231" t="s">
        <v>200</v>
      </c>
      <c r="D435" s="231" t="s">
        <v>202</v>
      </c>
      <c r="E435" s="231" t="s">
        <v>200</v>
      </c>
      <c r="F435" s="231" t="s">
        <v>200</v>
      </c>
      <c r="G435" s="231" t="s">
        <v>200</v>
      </c>
      <c r="H435" s="231" t="s">
        <v>202</v>
      </c>
      <c r="I435" s="231" t="s">
        <v>200</v>
      </c>
      <c r="J435" s="231" t="s">
        <v>200</v>
      </c>
      <c r="K435" s="231" t="s">
        <v>200</v>
      </c>
      <c r="L435" s="231" t="s">
        <v>200</v>
      </c>
      <c r="M435" s="231" t="s">
        <v>201</v>
      </c>
      <c r="N435" s="231" t="s">
        <v>200</v>
      </c>
      <c r="O435" s="231" t="s">
        <v>201</v>
      </c>
      <c r="P435" s="231" t="s">
        <v>202</v>
      </c>
      <c r="Q435" s="231" t="s">
        <v>202</v>
      </c>
      <c r="R435" s="231" t="s">
        <v>201</v>
      </c>
      <c r="S435" s="231" t="s">
        <v>201</v>
      </c>
      <c r="T435" s="231" t="s">
        <v>201</v>
      </c>
      <c r="U435" s="231" t="s">
        <v>201</v>
      </c>
      <c r="V435" s="231" t="s">
        <v>201</v>
      </c>
      <c r="AQ435" s="231">
        <v>20</v>
      </c>
    </row>
    <row r="436" spans="1:43" x14ac:dyDescent="0.2">
      <c r="A436" s="231">
        <v>213314</v>
      </c>
      <c r="B436" s="231" t="s">
        <v>427</v>
      </c>
      <c r="C436" s="231" t="s">
        <v>200</v>
      </c>
      <c r="D436" s="231" t="s">
        <v>201</v>
      </c>
      <c r="E436" s="231" t="s">
        <v>200</v>
      </c>
      <c r="F436" s="231" t="s">
        <v>200</v>
      </c>
      <c r="G436" s="231" t="s">
        <v>202</v>
      </c>
      <c r="H436" s="231" t="s">
        <v>202</v>
      </c>
      <c r="I436" s="231" t="s">
        <v>200</v>
      </c>
      <c r="J436" s="231" t="s">
        <v>202</v>
      </c>
      <c r="K436" s="231" t="s">
        <v>200</v>
      </c>
      <c r="L436" s="231" t="s">
        <v>201</v>
      </c>
      <c r="M436" s="231" t="s">
        <v>201</v>
      </c>
      <c r="N436" s="231" t="s">
        <v>202</v>
      </c>
      <c r="O436" s="231" t="s">
        <v>202</v>
      </c>
      <c r="P436" s="231" t="s">
        <v>202</v>
      </c>
      <c r="Q436" s="231" t="s">
        <v>201</v>
      </c>
      <c r="R436" s="231" t="s">
        <v>201</v>
      </c>
      <c r="S436" s="231" t="s">
        <v>201</v>
      </c>
      <c r="T436" s="231" t="s">
        <v>201</v>
      </c>
      <c r="U436" s="231" t="s">
        <v>201</v>
      </c>
      <c r="V436" s="231" t="s">
        <v>201</v>
      </c>
      <c r="AQ436" s="231">
        <v>20</v>
      </c>
    </row>
    <row r="437" spans="1:43" x14ac:dyDescent="0.2">
      <c r="A437" s="231">
        <v>213323</v>
      </c>
      <c r="B437" s="231" t="s">
        <v>427</v>
      </c>
      <c r="C437" s="231" t="s">
        <v>200</v>
      </c>
      <c r="D437" s="231" t="s">
        <v>200</v>
      </c>
      <c r="E437" s="231" t="s">
        <v>200</v>
      </c>
      <c r="F437" s="231" t="s">
        <v>200</v>
      </c>
      <c r="G437" s="231" t="s">
        <v>202</v>
      </c>
      <c r="H437" s="231" t="s">
        <v>201</v>
      </c>
      <c r="I437" s="231" t="s">
        <v>202</v>
      </c>
      <c r="J437" s="231" t="s">
        <v>200</v>
      </c>
      <c r="K437" s="231" t="s">
        <v>202</v>
      </c>
      <c r="L437" s="231" t="s">
        <v>200</v>
      </c>
      <c r="M437" s="231" t="s">
        <v>202</v>
      </c>
      <c r="N437" s="231" t="s">
        <v>200</v>
      </c>
      <c r="O437" s="231" t="s">
        <v>202</v>
      </c>
      <c r="P437" s="231" t="s">
        <v>201</v>
      </c>
      <c r="Q437" s="231" t="s">
        <v>200</v>
      </c>
      <c r="R437" s="231" t="s">
        <v>201</v>
      </c>
      <c r="S437" s="231" t="s">
        <v>202</v>
      </c>
      <c r="T437" s="231" t="s">
        <v>200</v>
      </c>
      <c r="U437" s="231" t="s">
        <v>200</v>
      </c>
      <c r="V437" s="231" t="s">
        <v>200</v>
      </c>
      <c r="AQ437" s="231">
        <v>20</v>
      </c>
    </row>
    <row r="438" spans="1:43" x14ac:dyDescent="0.2">
      <c r="A438" s="231">
        <v>213325</v>
      </c>
      <c r="B438" s="231" t="s">
        <v>427</v>
      </c>
      <c r="C438" s="231" t="s">
        <v>200</v>
      </c>
      <c r="D438" s="231" t="s">
        <v>200</v>
      </c>
      <c r="E438" s="231" t="s">
        <v>200</v>
      </c>
      <c r="F438" s="231" t="s">
        <v>200</v>
      </c>
      <c r="G438" s="231" t="s">
        <v>202</v>
      </c>
      <c r="H438" s="231" t="s">
        <v>200</v>
      </c>
      <c r="I438" s="231" t="s">
        <v>202</v>
      </c>
      <c r="J438" s="231" t="s">
        <v>200</v>
      </c>
      <c r="K438" s="231" t="s">
        <v>200</v>
      </c>
      <c r="L438" s="231" t="s">
        <v>200</v>
      </c>
      <c r="M438" s="231" t="s">
        <v>201</v>
      </c>
      <c r="N438" s="231" t="s">
        <v>200</v>
      </c>
      <c r="O438" s="231" t="s">
        <v>202</v>
      </c>
      <c r="P438" s="231" t="s">
        <v>201</v>
      </c>
      <c r="Q438" s="231" t="s">
        <v>201</v>
      </c>
      <c r="R438" s="231" t="s">
        <v>201</v>
      </c>
      <c r="S438" s="231" t="s">
        <v>201</v>
      </c>
      <c r="T438" s="231" t="s">
        <v>201</v>
      </c>
      <c r="U438" s="231" t="s">
        <v>201</v>
      </c>
      <c r="V438" s="231" t="s">
        <v>201</v>
      </c>
      <c r="AQ438" s="231">
        <v>20</v>
      </c>
    </row>
    <row r="439" spans="1:43" x14ac:dyDescent="0.2">
      <c r="A439" s="231">
        <v>213327</v>
      </c>
      <c r="B439" s="231" t="s">
        <v>427</v>
      </c>
      <c r="C439" s="231" t="s">
        <v>202</v>
      </c>
      <c r="D439" s="231" t="s">
        <v>202</v>
      </c>
      <c r="E439" s="231" t="s">
        <v>200</v>
      </c>
      <c r="F439" s="231" t="s">
        <v>200</v>
      </c>
      <c r="G439" s="231" t="s">
        <v>200</v>
      </c>
      <c r="H439" s="231" t="s">
        <v>200</v>
      </c>
      <c r="I439" s="231" t="s">
        <v>200</v>
      </c>
      <c r="J439" s="231" t="s">
        <v>200</v>
      </c>
      <c r="K439" s="231" t="s">
        <v>202</v>
      </c>
      <c r="L439" s="231" t="s">
        <v>202</v>
      </c>
      <c r="M439" s="231" t="s">
        <v>200</v>
      </c>
      <c r="N439" s="231" t="s">
        <v>200</v>
      </c>
      <c r="O439" s="231" t="s">
        <v>200</v>
      </c>
      <c r="P439" s="231" t="s">
        <v>202</v>
      </c>
      <c r="Q439" s="231" t="s">
        <v>200</v>
      </c>
      <c r="R439" s="231" t="s">
        <v>202</v>
      </c>
      <c r="S439" s="231" t="s">
        <v>202</v>
      </c>
      <c r="T439" s="231" t="s">
        <v>200</v>
      </c>
      <c r="U439" s="231" t="s">
        <v>200</v>
      </c>
      <c r="V439" s="231" t="s">
        <v>200</v>
      </c>
      <c r="AQ439" s="231">
        <v>20</v>
      </c>
    </row>
    <row r="440" spans="1:43" x14ac:dyDescent="0.2">
      <c r="A440" s="231">
        <v>213338</v>
      </c>
      <c r="B440" s="231" t="s">
        <v>427</v>
      </c>
      <c r="C440" s="231" t="s">
        <v>201</v>
      </c>
      <c r="D440" s="231" t="s">
        <v>200</v>
      </c>
      <c r="E440" s="231" t="s">
        <v>200</v>
      </c>
      <c r="F440" s="231" t="s">
        <v>200</v>
      </c>
      <c r="G440" s="231" t="s">
        <v>201</v>
      </c>
      <c r="H440" s="231" t="s">
        <v>202</v>
      </c>
      <c r="I440" s="231" t="s">
        <v>202</v>
      </c>
      <c r="J440" s="231" t="s">
        <v>200</v>
      </c>
      <c r="K440" s="231" t="s">
        <v>200</v>
      </c>
      <c r="L440" s="231" t="s">
        <v>202</v>
      </c>
      <c r="M440" s="231" t="s">
        <v>201</v>
      </c>
      <c r="N440" s="231" t="s">
        <v>201</v>
      </c>
      <c r="O440" s="231" t="s">
        <v>201</v>
      </c>
      <c r="P440" s="231" t="s">
        <v>201</v>
      </c>
      <c r="Q440" s="231" t="s">
        <v>201</v>
      </c>
      <c r="R440" s="231" t="s">
        <v>201</v>
      </c>
      <c r="S440" s="231" t="s">
        <v>201</v>
      </c>
      <c r="T440" s="231" t="s">
        <v>201</v>
      </c>
      <c r="U440" s="231" t="s">
        <v>201</v>
      </c>
      <c r="V440" s="231" t="s">
        <v>201</v>
      </c>
      <c r="AQ440" s="231">
        <v>20</v>
      </c>
    </row>
    <row r="441" spans="1:43" x14ac:dyDescent="0.2">
      <c r="A441" s="231">
        <v>213360</v>
      </c>
      <c r="B441" s="231" t="s">
        <v>427</v>
      </c>
      <c r="C441" s="231" t="s">
        <v>202</v>
      </c>
      <c r="D441" s="231" t="s">
        <v>202</v>
      </c>
      <c r="E441" s="231" t="s">
        <v>202</v>
      </c>
      <c r="F441" s="231" t="s">
        <v>202</v>
      </c>
      <c r="G441" s="231" t="s">
        <v>202</v>
      </c>
      <c r="H441" s="231" t="s">
        <v>201</v>
      </c>
      <c r="I441" s="231" t="s">
        <v>200</v>
      </c>
      <c r="J441" s="231" t="s">
        <v>202</v>
      </c>
      <c r="K441" s="231" t="s">
        <v>202</v>
      </c>
      <c r="L441" s="231" t="s">
        <v>202</v>
      </c>
      <c r="M441" s="231" t="s">
        <v>201</v>
      </c>
      <c r="N441" s="231" t="s">
        <v>200</v>
      </c>
      <c r="O441" s="231" t="s">
        <v>200</v>
      </c>
      <c r="P441" s="231" t="s">
        <v>201</v>
      </c>
      <c r="Q441" s="231" t="s">
        <v>202</v>
      </c>
      <c r="R441" s="231" t="s">
        <v>201</v>
      </c>
      <c r="S441" s="231" t="s">
        <v>201</v>
      </c>
      <c r="T441" s="231" t="s">
        <v>200</v>
      </c>
      <c r="U441" s="231" t="s">
        <v>200</v>
      </c>
      <c r="V441" s="231" t="s">
        <v>200</v>
      </c>
      <c r="AQ441" s="231">
        <v>20</v>
      </c>
    </row>
    <row r="442" spans="1:43" x14ac:dyDescent="0.2">
      <c r="A442" s="231">
        <v>213376</v>
      </c>
      <c r="B442" s="231" t="s">
        <v>427</v>
      </c>
      <c r="C442" s="231" t="s">
        <v>200</v>
      </c>
      <c r="D442" s="231" t="s">
        <v>200</v>
      </c>
      <c r="E442" s="231" t="s">
        <v>200</v>
      </c>
      <c r="F442" s="231" t="s">
        <v>200</v>
      </c>
      <c r="G442" s="231" t="s">
        <v>201</v>
      </c>
      <c r="H442" s="231" t="s">
        <v>201</v>
      </c>
      <c r="I442" s="231" t="s">
        <v>202</v>
      </c>
      <c r="J442" s="231" t="s">
        <v>200</v>
      </c>
      <c r="K442" s="231" t="s">
        <v>200</v>
      </c>
      <c r="L442" s="231" t="s">
        <v>200</v>
      </c>
      <c r="M442" s="231" t="s">
        <v>200</v>
      </c>
      <c r="N442" s="231" t="s">
        <v>202</v>
      </c>
      <c r="O442" s="231" t="s">
        <v>200</v>
      </c>
      <c r="P442" s="231" t="s">
        <v>201</v>
      </c>
      <c r="Q442" s="231" t="s">
        <v>202</v>
      </c>
      <c r="R442" s="231" t="s">
        <v>201</v>
      </c>
      <c r="S442" s="231" t="s">
        <v>201</v>
      </c>
      <c r="T442" s="231" t="s">
        <v>202</v>
      </c>
      <c r="U442" s="231" t="s">
        <v>202</v>
      </c>
      <c r="V442" s="231" t="s">
        <v>202</v>
      </c>
      <c r="AQ442" s="231">
        <v>20</v>
      </c>
    </row>
    <row r="443" spans="1:43" x14ac:dyDescent="0.2">
      <c r="A443" s="231">
        <v>213378</v>
      </c>
      <c r="B443" s="231" t="s">
        <v>427</v>
      </c>
      <c r="C443" s="231" t="s">
        <v>200</v>
      </c>
      <c r="D443" s="231" t="s">
        <v>202</v>
      </c>
      <c r="E443" s="231" t="s">
        <v>200</v>
      </c>
      <c r="F443" s="231" t="s">
        <v>200</v>
      </c>
      <c r="G443" s="231" t="s">
        <v>202</v>
      </c>
      <c r="H443" s="231" t="s">
        <v>200</v>
      </c>
      <c r="I443" s="231" t="s">
        <v>200</v>
      </c>
      <c r="J443" s="231" t="s">
        <v>200</v>
      </c>
      <c r="K443" s="231" t="s">
        <v>200</v>
      </c>
      <c r="L443" s="231" t="s">
        <v>200</v>
      </c>
      <c r="M443" s="231" t="s">
        <v>202</v>
      </c>
      <c r="N443" s="231" t="s">
        <v>202</v>
      </c>
      <c r="O443" s="231" t="s">
        <v>200</v>
      </c>
      <c r="P443" s="231" t="s">
        <v>202</v>
      </c>
      <c r="Q443" s="231" t="s">
        <v>201</v>
      </c>
      <c r="R443" s="231" t="s">
        <v>202</v>
      </c>
      <c r="S443" s="231" t="s">
        <v>201</v>
      </c>
      <c r="T443" s="231" t="s">
        <v>202</v>
      </c>
      <c r="U443" s="231" t="s">
        <v>202</v>
      </c>
      <c r="V443" s="231" t="s">
        <v>202</v>
      </c>
      <c r="AQ443" s="231">
        <v>20</v>
      </c>
    </row>
    <row r="444" spans="1:43" x14ac:dyDescent="0.2">
      <c r="A444" s="231">
        <v>213384</v>
      </c>
      <c r="B444" s="231" t="s">
        <v>427</v>
      </c>
      <c r="C444" s="231" t="s">
        <v>200</v>
      </c>
      <c r="D444" s="231" t="s">
        <v>200</v>
      </c>
      <c r="E444" s="231" t="s">
        <v>200</v>
      </c>
      <c r="F444" s="231" t="s">
        <v>202</v>
      </c>
      <c r="G444" s="231" t="s">
        <v>202</v>
      </c>
      <c r="H444" s="231" t="s">
        <v>200</v>
      </c>
      <c r="I444" s="231" t="s">
        <v>200</v>
      </c>
      <c r="J444" s="231" t="s">
        <v>200</v>
      </c>
      <c r="K444" s="231" t="s">
        <v>202</v>
      </c>
      <c r="L444" s="231" t="s">
        <v>200</v>
      </c>
      <c r="M444" s="231" t="s">
        <v>200</v>
      </c>
      <c r="N444" s="231" t="s">
        <v>202</v>
      </c>
      <c r="O444" s="231" t="s">
        <v>200</v>
      </c>
      <c r="P444" s="231" t="s">
        <v>202</v>
      </c>
      <c r="Q444" s="231" t="s">
        <v>200</v>
      </c>
      <c r="R444" s="231" t="s">
        <v>201</v>
      </c>
      <c r="S444" s="231" t="s">
        <v>201</v>
      </c>
      <c r="T444" s="231" t="s">
        <v>202</v>
      </c>
      <c r="U444" s="231" t="s">
        <v>202</v>
      </c>
      <c r="V444" s="231" t="s">
        <v>202</v>
      </c>
      <c r="AQ444" s="231">
        <v>20</v>
      </c>
    </row>
    <row r="445" spans="1:43" x14ac:dyDescent="0.2">
      <c r="A445" s="231">
        <v>213389</v>
      </c>
      <c r="B445" s="231" t="s">
        <v>427</v>
      </c>
      <c r="C445" s="231" t="s">
        <v>200</v>
      </c>
      <c r="D445" s="231" t="s">
        <v>202</v>
      </c>
      <c r="E445" s="231" t="s">
        <v>202</v>
      </c>
      <c r="F445" s="231" t="s">
        <v>202</v>
      </c>
      <c r="G445" s="231" t="s">
        <v>202</v>
      </c>
      <c r="H445" s="231" t="s">
        <v>201</v>
      </c>
      <c r="I445" s="231" t="s">
        <v>200</v>
      </c>
      <c r="J445" s="231" t="s">
        <v>200</v>
      </c>
      <c r="K445" s="231" t="s">
        <v>202</v>
      </c>
      <c r="L445" s="231" t="s">
        <v>202</v>
      </c>
      <c r="M445" s="231" t="s">
        <v>200</v>
      </c>
      <c r="N445" s="231" t="s">
        <v>200</v>
      </c>
      <c r="O445" s="231" t="s">
        <v>200</v>
      </c>
      <c r="P445" s="231" t="s">
        <v>202</v>
      </c>
      <c r="Q445" s="231" t="s">
        <v>200</v>
      </c>
      <c r="R445" s="231" t="s">
        <v>201</v>
      </c>
      <c r="S445" s="231" t="s">
        <v>202</v>
      </c>
      <c r="T445" s="231" t="s">
        <v>202</v>
      </c>
      <c r="U445" s="231" t="s">
        <v>202</v>
      </c>
      <c r="V445" s="231" t="s">
        <v>200</v>
      </c>
      <c r="AQ445" s="231">
        <v>20</v>
      </c>
    </row>
    <row r="446" spans="1:43" x14ac:dyDescent="0.2">
      <c r="A446" s="231">
        <v>213393</v>
      </c>
      <c r="B446" s="231" t="s">
        <v>427</v>
      </c>
      <c r="C446" s="231" t="s">
        <v>200</v>
      </c>
      <c r="D446" s="231" t="s">
        <v>200</v>
      </c>
      <c r="E446" s="231" t="s">
        <v>200</v>
      </c>
      <c r="F446" s="231" t="s">
        <v>200</v>
      </c>
      <c r="G446" s="231" t="s">
        <v>200</v>
      </c>
      <c r="H446" s="231" t="s">
        <v>200</v>
      </c>
      <c r="I446" s="231" t="s">
        <v>200</v>
      </c>
      <c r="J446" s="231" t="s">
        <v>200</v>
      </c>
      <c r="K446" s="231" t="s">
        <v>200</v>
      </c>
      <c r="L446" s="231" t="s">
        <v>200</v>
      </c>
      <c r="M446" s="231" t="s">
        <v>200</v>
      </c>
      <c r="N446" s="231" t="s">
        <v>202</v>
      </c>
      <c r="O446" s="231" t="s">
        <v>200</v>
      </c>
      <c r="P446" s="231" t="s">
        <v>200</v>
      </c>
      <c r="Q446" s="231" t="s">
        <v>202</v>
      </c>
      <c r="R446" s="231" t="s">
        <v>201</v>
      </c>
      <c r="S446" s="231" t="s">
        <v>200</v>
      </c>
      <c r="T446" s="231" t="s">
        <v>200</v>
      </c>
      <c r="U446" s="231" t="s">
        <v>202</v>
      </c>
      <c r="V446" s="231" t="s">
        <v>202</v>
      </c>
      <c r="AQ446" s="231">
        <v>20</v>
      </c>
    </row>
    <row r="447" spans="1:43" x14ac:dyDescent="0.2">
      <c r="A447" s="231">
        <v>213403</v>
      </c>
      <c r="B447" s="231" t="s">
        <v>427</v>
      </c>
      <c r="C447" s="231" t="s">
        <v>202</v>
      </c>
      <c r="D447" s="231" t="s">
        <v>200</v>
      </c>
      <c r="E447" s="231" t="s">
        <v>200</v>
      </c>
      <c r="F447" s="231" t="s">
        <v>200</v>
      </c>
      <c r="G447" s="231" t="s">
        <v>200</v>
      </c>
      <c r="H447" s="231" t="s">
        <v>200</v>
      </c>
      <c r="I447" s="231" t="s">
        <v>200</v>
      </c>
      <c r="J447" s="231" t="s">
        <v>200</v>
      </c>
      <c r="K447" s="231" t="s">
        <v>200</v>
      </c>
      <c r="L447" s="231" t="s">
        <v>200</v>
      </c>
      <c r="M447" s="231" t="s">
        <v>202</v>
      </c>
      <c r="N447" s="231" t="s">
        <v>200</v>
      </c>
      <c r="O447" s="231" t="s">
        <v>200</v>
      </c>
      <c r="P447" s="231" t="s">
        <v>200</v>
      </c>
      <c r="Q447" s="231" t="s">
        <v>202</v>
      </c>
      <c r="R447" s="231" t="s">
        <v>200</v>
      </c>
      <c r="S447" s="231" t="s">
        <v>202</v>
      </c>
      <c r="T447" s="231" t="s">
        <v>202</v>
      </c>
      <c r="U447" s="231" t="s">
        <v>202</v>
      </c>
      <c r="V447" s="231" t="s">
        <v>200</v>
      </c>
      <c r="AQ447" s="231">
        <v>20</v>
      </c>
    </row>
    <row r="448" spans="1:43" x14ac:dyDescent="0.2">
      <c r="A448" s="231">
        <v>213421</v>
      </c>
      <c r="B448" s="231" t="s">
        <v>427</v>
      </c>
      <c r="C448" s="231" t="s">
        <v>200</v>
      </c>
      <c r="D448" s="231" t="s">
        <v>202</v>
      </c>
      <c r="E448" s="231" t="s">
        <v>200</v>
      </c>
      <c r="F448" s="231" t="s">
        <v>200</v>
      </c>
      <c r="G448" s="231" t="s">
        <v>201</v>
      </c>
      <c r="H448" s="231" t="s">
        <v>201</v>
      </c>
      <c r="I448" s="231" t="s">
        <v>202</v>
      </c>
      <c r="J448" s="231" t="s">
        <v>200</v>
      </c>
      <c r="K448" s="231" t="s">
        <v>200</v>
      </c>
      <c r="L448" s="231" t="s">
        <v>202</v>
      </c>
      <c r="M448" s="231" t="s">
        <v>202</v>
      </c>
      <c r="N448" s="231" t="s">
        <v>202</v>
      </c>
      <c r="O448" s="231" t="s">
        <v>202</v>
      </c>
      <c r="P448" s="231" t="s">
        <v>202</v>
      </c>
      <c r="Q448" s="231" t="s">
        <v>202</v>
      </c>
      <c r="R448" s="231" t="s">
        <v>201</v>
      </c>
      <c r="S448" s="231" t="s">
        <v>201</v>
      </c>
      <c r="T448" s="231" t="s">
        <v>201</v>
      </c>
      <c r="U448" s="231" t="s">
        <v>201</v>
      </c>
      <c r="V448" s="231" t="s">
        <v>201</v>
      </c>
      <c r="AQ448" s="231">
        <v>20</v>
      </c>
    </row>
    <row r="449" spans="1:43" x14ac:dyDescent="0.2">
      <c r="A449" s="231">
        <v>213447</v>
      </c>
      <c r="B449" s="231" t="s">
        <v>427</v>
      </c>
      <c r="C449" s="231" t="s">
        <v>202</v>
      </c>
      <c r="D449" s="231" t="s">
        <v>202</v>
      </c>
      <c r="E449" s="231" t="s">
        <v>200</v>
      </c>
      <c r="F449" s="231" t="s">
        <v>200</v>
      </c>
      <c r="G449" s="231" t="s">
        <v>200</v>
      </c>
      <c r="H449" s="231" t="s">
        <v>201</v>
      </c>
      <c r="I449" s="231" t="s">
        <v>200</v>
      </c>
      <c r="J449" s="231" t="s">
        <v>202</v>
      </c>
      <c r="K449" s="231" t="s">
        <v>200</v>
      </c>
      <c r="L449" s="231" t="s">
        <v>201</v>
      </c>
      <c r="M449" s="231" t="s">
        <v>200</v>
      </c>
      <c r="N449" s="231" t="s">
        <v>200</v>
      </c>
      <c r="O449" s="231" t="s">
        <v>202</v>
      </c>
      <c r="P449" s="231" t="s">
        <v>201</v>
      </c>
      <c r="Q449" s="231" t="s">
        <v>201</v>
      </c>
      <c r="R449" s="231" t="s">
        <v>201</v>
      </c>
      <c r="S449" s="231" t="s">
        <v>201</v>
      </c>
      <c r="T449" s="231" t="s">
        <v>201</v>
      </c>
      <c r="U449" s="231" t="s">
        <v>201</v>
      </c>
      <c r="V449" s="231" t="s">
        <v>202</v>
      </c>
      <c r="AQ449" s="231">
        <v>20</v>
      </c>
    </row>
    <row r="450" spans="1:43" x14ac:dyDescent="0.2">
      <c r="A450" s="231">
        <v>213450</v>
      </c>
      <c r="B450" s="231" t="s">
        <v>427</v>
      </c>
      <c r="C450" s="231" t="s">
        <v>200</v>
      </c>
      <c r="D450" s="231" t="s">
        <v>202</v>
      </c>
      <c r="E450" s="231" t="s">
        <v>200</v>
      </c>
      <c r="F450" s="231" t="s">
        <v>200</v>
      </c>
      <c r="G450" s="231" t="s">
        <v>200</v>
      </c>
      <c r="H450" s="231" t="s">
        <v>200</v>
      </c>
      <c r="I450" s="231" t="s">
        <v>202</v>
      </c>
      <c r="J450" s="231" t="s">
        <v>202</v>
      </c>
      <c r="K450" s="231" t="s">
        <v>200</v>
      </c>
      <c r="L450" s="231" t="s">
        <v>200</v>
      </c>
      <c r="M450" s="231" t="s">
        <v>202</v>
      </c>
      <c r="N450" s="231" t="s">
        <v>201</v>
      </c>
      <c r="O450" s="231" t="s">
        <v>202</v>
      </c>
      <c r="P450" s="231" t="s">
        <v>202</v>
      </c>
      <c r="Q450" s="231" t="s">
        <v>202</v>
      </c>
      <c r="R450" s="231" t="s">
        <v>201</v>
      </c>
      <c r="S450" s="231" t="s">
        <v>201</v>
      </c>
      <c r="T450" s="231" t="s">
        <v>201</v>
      </c>
      <c r="U450" s="231" t="s">
        <v>201</v>
      </c>
      <c r="V450" s="231" t="s">
        <v>201</v>
      </c>
      <c r="AQ450" s="231">
        <v>20</v>
      </c>
    </row>
    <row r="451" spans="1:43" x14ac:dyDescent="0.2">
      <c r="A451" s="231">
        <v>213460</v>
      </c>
      <c r="B451" s="231" t="s">
        <v>427</v>
      </c>
      <c r="C451" s="231" t="s">
        <v>200</v>
      </c>
      <c r="D451" s="231" t="s">
        <v>202</v>
      </c>
      <c r="E451" s="231" t="s">
        <v>200</v>
      </c>
      <c r="F451" s="231" t="s">
        <v>200</v>
      </c>
      <c r="G451" s="231" t="s">
        <v>202</v>
      </c>
      <c r="H451" s="231" t="s">
        <v>200</v>
      </c>
      <c r="I451" s="231" t="s">
        <v>200</v>
      </c>
      <c r="J451" s="231" t="s">
        <v>200</v>
      </c>
      <c r="K451" s="231" t="s">
        <v>200</v>
      </c>
      <c r="L451" s="231" t="s">
        <v>200</v>
      </c>
      <c r="M451" s="231" t="s">
        <v>200</v>
      </c>
      <c r="N451" s="231" t="s">
        <v>200</v>
      </c>
      <c r="O451" s="231" t="s">
        <v>202</v>
      </c>
      <c r="P451" s="231" t="s">
        <v>202</v>
      </c>
      <c r="Q451" s="231" t="s">
        <v>202</v>
      </c>
      <c r="R451" s="231" t="s">
        <v>201</v>
      </c>
      <c r="S451" s="231" t="s">
        <v>202</v>
      </c>
      <c r="T451" s="231" t="s">
        <v>200</v>
      </c>
      <c r="U451" s="231" t="s">
        <v>200</v>
      </c>
      <c r="V451" s="231" t="s">
        <v>200</v>
      </c>
      <c r="AQ451" s="231">
        <v>20</v>
      </c>
    </row>
    <row r="452" spans="1:43" x14ac:dyDescent="0.2">
      <c r="A452" s="231">
        <v>213461</v>
      </c>
      <c r="B452" s="231" t="s">
        <v>427</v>
      </c>
      <c r="C452" s="231" t="s">
        <v>200</v>
      </c>
      <c r="D452" s="231" t="s">
        <v>200</v>
      </c>
      <c r="E452" s="231" t="s">
        <v>200</v>
      </c>
      <c r="F452" s="231" t="s">
        <v>200</v>
      </c>
      <c r="G452" s="231" t="s">
        <v>200</v>
      </c>
      <c r="H452" s="231" t="s">
        <v>202</v>
      </c>
      <c r="I452" s="231" t="s">
        <v>202</v>
      </c>
      <c r="J452" s="231" t="s">
        <v>202</v>
      </c>
      <c r="K452" s="231" t="s">
        <v>200</v>
      </c>
      <c r="L452" s="231" t="s">
        <v>202</v>
      </c>
      <c r="M452" s="231" t="s">
        <v>200</v>
      </c>
      <c r="N452" s="231" t="s">
        <v>200</v>
      </c>
      <c r="O452" s="231" t="s">
        <v>200</v>
      </c>
      <c r="P452" s="231" t="s">
        <v>200</v>
      </c>
      <c r="Q452" s="231" t="s">
        <v>200</v>
      </c>
      <c r="R452" s="231" t="s">
        <v>202</v>
      </c>
      <c r="S452" s="231" t="s">
        <v>202</v>
      </c>
      <c r="T452" s="231" t="s">
        <v>202</v>
      </c>
      <c r="U452" s="231" t="s">
        <v>202</v>
      </c>
      <c r="V452" s="231" t="s">
        <v>202</v>
      </c>
      <c r="AQ452" s="231">
        <v>20</v>
      </c>
    </row>
    <row r="453" spans="1:43" x14ac:dyDescent="0.2">
      <c r="A453" s="231">
        <v>213465</v>
      </c>
      <c r="B453" s="231" t="s">
        <v>427</v>
      </c>
      <c r="C453" s="231" t="s">
        <v>202</v>
      </c>
      <c r="D453" s="231" t="s">
        <v>202</v>
      </c>
      <c r="E453" s="231" t="s">
        <v>200</v>
      </c>
      <c r="F453" s="231" t="s">
        <v>200</v>
      </c>
      <c r="G453" s="231" t="s">
        <v>200</v>
      </c>
      <c r="H453" s="231" t="s">
        <v>202</v>
      </c>
      <c r="I453" s="231" t="s">
        <v>202</v>
      </c>
      <c r="J453" s="231" t="s">
        <v>202</v>
      </c>
      <c r="K453" s="231" t="s">
        <v>200</v>
      </c>
      <c r="L453" s="231" t="s">
        <v>200</v>
      </c>
      <c r="M453" s="231" t="s">
        <v>201</v>
      </c>
      <c r="N453" s="231" t="s">
        <v>201</v>
      </c>
      <c r="O453" s="231" t="s">
        <v>201</v>
      </c>
      <c r="P453" s="231" t="s">
        <v>201</v>
      </c>
      <c r="Q453" s="231" t="s">
        <v>201</v>
      </c>
      <c r="R453" s="231" t="s">
        <v>201</v>
      </c>
      <c r="S453" s="231" t="s">
        <v>201</v>
      </c>
      <c r="T453" s="231" t="s">
        <v>201</v>
      </c>
      <c r="U453" s="231" t="s">
        <v>201</v>
      </c>
      <c r="V453" s="231" t="s">
        <v>201</v>
      </c>
      <c r="AQ453" s="231">
        <v>20</v>
      </c>
    </row>
    <row r="454" spans="1:43" x14ac:dyDescent="0.2">
      <c r="A454" s="231">
        <v>213467</v>
      </c>
      <c r="B454" s="231" t="s">
        <v>427</v>
      </c>
      <c r="C454" s="231" t="s">
        <v>200</v>
      </c>
      <c r="D454" s="231" t="s">
        <v>200</v>
      </c>
      <c r="E454" s="231" t="s">
        <v>200</v>
      </c>
      <c r="F454" s="231" t="s">
        <v>200</v>
      </c>
      <c r="G454" s="231" t="s">
        <v>200</v>
      </c>
      <c r="H454" s="231" t="s">
        <v>202</v>
      </c>
      <c r="I454" s="231" t="s">
        <v>200</v>
      </c>
      <c r="J454" s="231" t="s">
        <v>200</v>
      </c>
      <c r="K454" s="231" t="s">
        <v>200</v>
      </c>
      <c r="L454" s="231" t="s">
        <v>201</v>
      </c>
      <c r="M454" s="231" t="s">
        <v>200</v>
      </c>
      <c r="N454" s="231" t="s">
        <v>202</v>
      </c>
      <c r="O454" s="231" t="s">
        <v>200</v>
      </c>
      <c r="P454" s="231" t="s">
        <v>202</v>
      </c>
      <c r="Q454" s="231" t="s">
        <v>201</v>
      </c>
      <c r="R454" s="231" t="s">
        <v>202</v>
      </c>
      <c r="S454" s="231" t="s">
        <v>201</v>
      </c>
      <c r="T454" s="231" t="s">
        <v>201</v>
      </c>
      <c r="U454" s="231" t="s">
        <v>201</v>
      </c>
      <c r="V454" s="231" t="s">
        <v>202</v>
      </c>
      <c r="AQ454" s="231">
        <v>20</v>
      </c>
    </row>
    <row r="455" spans="1:43" x14ac:dyDescent="0.2">
      <c r="A455" s="231">
        <v>213480</v>
      </c>
      <c r="B455" s="231" t="s">
        <v>427</v>
      </c>
      <c r="C455" s="231" t="s">
        <v>200</v>
      </c>
      <c r="D455" s="231" t="s">
        <v>202</v>
      </c>
      <c r="E455" s="231" t="s">
        <v>202</v>
      </c>
      <c r="F455" s="231" t="s">
        <v>200</v>
      </c>
      <c r="G455" s="231" t="s">
        <v>200</v>
      </c>
      <c r="H455" s="231" t="s">
        <v>202</v>
      </c>
      <c r="I455" s="231" t="s">
        <v>200</v>
      </c>
      <c r="J455" s="231" t="s">
        <v>202</v>
      </c>
      <c r="K455" s="231" t="s">
        <v>202</v>
      </c>
      <c r="L455" s="231" t="s">
        <v>202</v>
      </c>
      <c r="M455" s="231" t="s">
        <v>202</v>
      </c>
      <c r="N455" s="231" t="s">
        <v>202</v>
      </c>
      <c r="O455" s="231" t="s">
        <v>200</v>
      </c>
      <c r="P455" s="231" t="s">
        <v>200</v>
      </c>
      <c r="Q455" s="231" t="s">
        <v>200</v>
      </c>
      <c r="R455" s="231" t="s">
        <v>202</v>
      </c>
      <c r="S455" s="231" t="s">
        <v>200</v>
      </c>
      <c r="T455" s="231" t="s">
        <v>202</v>
      </c>
      <c r="U455" s="231" t="s">
        <v>202</v>
      </c>
      <c r="V455" s="231" t="s">
        <v>200</v>
      </c>
      <c r="AQ455" s="231">
        <v>20</v>
      </c>
    </row>
    <row r="456" spans="1:43" x14ac:dyDescent="0.2">
      <c r="A456" s="231">
        <v>213484</v>
      </c>
      <c r="B456" s="231" t="s">
        <v>427</v>
      </c>
      <c r="C456" s="231" t="s">
        <v>202</v>
      </c>
      <c r="D456" s="231" t="s">
        <v>202</v>
      </c>
      <c r="E456" s="231" t="s">
        <v>202</v>
      </c>
      <c r="F456" s="231" t="s">
        <v>202</v>
      </c>
      <c r="G456" s="231" t="s">
        <v>202</v>
      </c>
      <c r="H456" s="231" t="s">
        <v>202</v>
      </c>
      <c r="I456" s="231" t="s">
        <v>202</v>
      </c>
      <c r="J456" s="231" t="s">
        <v>200</v>
      </c>
      <c r="K456" s="231" t="s">
        <v>200</v>
      </c>
      <c r="L456" s="231" t="s">
        <v>200</v>
      </c>
      <c r="M456" s="231" t="s">
        <v>202</v>
      </c>
      <c r="N456" s="231" t="s">
        <v>202</v>
      </c>
      <c r="O456" s="231" t="s">
        <v>202</v>
      </c>
      <c r="P456" s="231" t="s">
        <v>202</v>
      </c>
      <c r="Q456" s="231" t="s">
        <v>202</v>
      </c>
      <c r="R456" s="231" t="s">
        <v>201</v>
      </c>
      <c r="S456" s="231" t="s">
        <v>201</v>
      </c>
      <c r="T456" s="231" t="s">
        <v>201</v>
      </c>
      <c r="U456" s="231" t="s">
        <v>201</v>
      </c>
      <c r="V456" s="231" t="s">
        <v>201</v>
      </c>
      <c r="AQ456" s="231">
        <v>20</v>
      </c>
    </row>
    <row r="457" spans="1:43" x14ac:dyDescent="0.2">
      <c r="A457" s="231">
        <v>213487</v>
      </c>
      <c r="B457" s="231" t="s">
        <v>427</v>
      </c>
      <c r="C457" s="231" t="s">
        <v>200</v>
      </c>
      <c r="D457" s="231" t="s">
        <v>200</v>
      </c>
      <c r="E457" s="231" t="s">
        <v>200</v>
      </c>
      <c r="F457" s="231" t="s">
        <v>200</v>
      </c>
      <c r="G457" s="231" t="s">
        <v>200</v>
      </c>
      <c r="H457" s="231" t="s">
        <v>202</v>
      </c>
      <c r="I457" s="231" t="s">
        <v>200</v>
      </c>
      <c r="J457" s="231" t="s">
        <v>202</v>
      </c>
      <c r="K457" s="231" t="s">
        <v>202</v>
      </c>
      <c r="L457" s="231" t="s">
        <v>202</v>
      </c>
      <c r="M457" s="231" t="s">
        <v>200</v>
      </c>
      <c r="N457" s="231" t="s">
        <v>200</v>
      </c>
      <c r="O457" s="231" t="s">
        <v>200</v>
      </c>
      <c r="P457" s="231" t="s">
        <v>200</v>
      </c>
      <c r="Q457" s="231" t="s">
        <v>200</v>
      </c>
      <c r="R457" s="231" t="s">
        <v>202</v>
      </c>
      <c r="S457" s="231" t="s">
        <v>200</v>
      </c>
      <c r="T457" s="231" t="s">
        <v>202</v>
      </c>
      <c r="U457" s="231" t="s">
        <v>202</v>
      </c>
      <c r="V457" s="231" t="s">
        <v>200</v>
      </c>
      <c r="AQ457" s="231">
        <v>20</v>
      </c>
    </row>
    <row r="458" spans="1:43" x14ac:dyDescent="0.2">
      <c r="A458" s="231">
        <v>213504</v>
      </c>
      <c r="B458" s="231" t="s">
        <v>427</v>
      </c>
      <c r="C458" s="231" t="s">
        <v>200</v>
      </c>
      <c r="D458" s="231" t="s">
        <v>200</v>
      </c>
      <c r="E458" s="231" t="s">
        <v>202</v>
      </c>
      <c r="F458" s="231" t="s">
        <v>202</v>
      </c>
      <c r="G458" s="231" t="s">
        <v>200</v>
      </c>
      <c r="H458" s="231" t="s">
        <v>200</v>
      </c>
      <c r="I458" s="231" t="s">
        <v>202</v>
      </c>
      <c r="J458" s="231" t="s">
        <v>200</v>
      </c>
      <c r="K458" s="231" t="s">
        <v>202</v>
      </c>
      <c r="L458" s="231" t="s">
        <v>200</v>
      </c>
      <c r="M458" s="231" t="s">
        <v>202</v>
      </c>
      <c r="N458" s="231" t="s">
        <v>200</v>
      </c>
      <c r="O458" s="231" t="s">
        <v>200</v>
      </c>
      <c r="P458" s="231" t="s">
        <v>202</v>
      </c>
      <c r="Q458" s="231" t="s">
        <v>200</v>
      </c>
      <c r="R458" s="231" t="s">
        <v>202</v>
      </c>
      <c r="S458" s="231" t="s">
        <v>201</v>
      </c>
      <c r="T458" s="231" t="s">
        <v>202</v>
      </c>
      <c r="U458" s="231" t="s">
        <v>202</v>
      </c>
      <c r="V458" s="231" t="s">
        <v>202</v>
      </c>
      <c r="AQ458" s="231">
        <v>20</v>
      </c>
    </row>
    <row r="459" spans="1:43" x14ac:dyDescent="0.2">
      <c r="A459" s="231">
        <v>213509</v>
      </c>
      <c r="B459" s="231" t="s">
        <v>427</v>
      </c>
      <c r="C459" s="231" t="s">
        <v>200</v>
      </c>
      <c r="D459" s="231" t="s">
        <v>200</v>
      </c>
      <c r="E459" s="231" t="s">
        <v>202</v>
      </c>
      <c r="F459" s="231" t="s">
        <v>202</v>
      </c>
      <c r="G459" s="231" t="s">
        <v>202</v>
      </c>
      <c r="H459" s="231" t="s">
        <v>202</v>
      </c>
      <c r="I459" s="231" t="s">
        <v>201</v>
      </c>
      <c r="J459" s="231" t="s">
        <v>202</v>
      </c>
      <c r="K459" s="231" t="s">
        <v>202</v>
      </c>
      <c r="L459" s="231" t="s">
        <v>201</v>
      </c>
      <c r="M459" s="231" t="s">
        <v>202</v>
      </c>
      <c r="N459" s="231" t="s">
        <v>201</v>
      </c>
      <c r="O459" s="231" t="s">
        <v>201</v>
      </c>
      <c r="P459" s="231" t="s">
        <v>201</v>
      </c>
      <c r="Q459" s="231" t="s">
        <v>201</v>
      </c>
      <c r="R459" s="231" t="s">
        <v>201</v>
      </c>
      <c r="S459" s="231" t="s">
        <v>201</v>
      </c>
      <c r="T459" s="231" t="s">
        <v>201</v>
      </c>
      <c r="U459" s="231" t="s">
        <v>201</v>
      </c>
      <c r="V459" s="231" t="s">
        <v>201</v>
      </c>
      <c r="AQ459" s="231">
        <v>20</v>
      </c>
    </row>
    <row r="460" spans="1:43" x14ac:dyDescent="0.2">
      <c r="A460" s="231">
        <v>213514</v>
      </c>
      <c r="B460" s="231" t="s">
        <v>427</v>
      </c>
      <c r="C460" s="231" t="s">
        <v>200</v>
      </c>
      <c r="D460" s="231" t="s">
        <v>200</v>
      </c>
      <c r="E460" s="231" t="s">
        <v>200</v>
      </c>
      <c r="F460" s="231" t="s">
        <v>202</v>
      </c>
      <c r="G460" s="231" t="s">
        <v>200</v>
      </c>
      <c r="H460" s="231" t="s">
        <v>200</v>
      </c>
      <c r="I460" s="231" t="s">
        <v>202</v>
      </c>
      <c r="J460" s="231" t="s">
        <v>202</v>
      </c>
      <c r="K460" s="231" t="s">
        <v>202</v>
      </c>
      <c r="L460" s="231" t="s">
        <v>202</v>
      </c>
      <c r="M460" s="231" t="s">
        <v>200</v>
      </c>
      <c r="N460" s="231" t="s">
        <v>202</v>
      </c>
      <c r="O460" s="231" t="s">
        <v>202</v>
      </c>
      <c r="P460" s="231" t="s">
        <v>202</v>
      </c>
      <c r="Q460" s="231" t="s">
        <v>202</v>
      </c>
      <c r="R460" s="231" t="s">
        <v>202</v>
      </c>
      <c r="S460" s="231" t="s">
        <v>202</v>
      </c>
      <c r="T460" s="231" t="s">
        <v>202</v>
      </c>
      <c r="U460" s="231" t="s">
        <v>202</v>
      </c>
      <c r="V460" s="231" t="s">
        <v>200</v>
      </c>
      <c r="AQ460" s="231">
        <v>20</v>
      </c>
    </row>
    <row r="461" spans="1:43" x14ac:dyDescent="0.2">
      <c r="A461" s="231">
        <v>213516</v>
      </c>
      <c r="B461" s="231" t="s">
        <v>427</v>
      </c>
      <c r="C461" s="231" t="s">
        <v>200</v>
      </c>
      <c r="D461" s="231" t="s">
        <v>202</v>
      </c>
      <c r="E461" s="231" t="s">
        <v>202</v>
      </c>
      <c r="F461" s="231" t="s">
        <v>200</v>
      </c>
      <c r="G461" s="231" t="s">
        <v>200</v>
      </c>
      <c r="H461" s="231" t="s">
        <v>202</v>
      </c>
      <c r="I461" s="231" t="s">
        <v>201</v>
      </c>
      <c r="J461" s="231" t="s">
        <v>202</v>
      </c>
      <c r="K461" s="231" t="s">
        <v>202</v>
      </c>
      <c r="L461" s="231" t="s">
        <v>202</v>
      </c>
      <c r="M461" s="231" t="s">
        <v>202</v>
      </c>
      <c r="N461" s="231" t="s">
        <v>202</v>
      </c>
      <c r="O461" s="231" t="s">
        <v>200</v>
      </c>
      <c r="P461" s="231" t="s">
        <v>201</v>
      </c>
      <c r="Q461" s="231" t="s">
        <v>200</v>
      </c>
      <c r="R461" s="231" t="s">
        <v>201</v>
      </c>
      <c r="S461" s="231" t="s">
        <v>202</v>
      </c>
      <c r="T461" s="231" t="s">
        <v>200</v>
      </c>
      <c r="U461" s="231" t="s">
        <v>201</v>
      </c>
      <c r="V461" s="231" t="s">
        <v>200</v>
      </c>
      <c r="AQ461" s="231">
        <v>20</v>
      </c>
    </row>
    <row r="462" spans="1:43" x14ac:dyDescent="0.2">
      <c r="A462" s="231">
        <v>213525</v>
      </c>
      <c r="B462" s="231" t="s">
        <v>427</v>
      </c>
      <c r="C462" s="231" t="s">
        <v>201</v>
      </c>
      <c r="D462" s="231" t="s">
        <v>200</v>
      </c>
      <c r="E462" s="231" t="s">
        <v>202</v>
      </c>
      <c r="F462" s="231" t="s">
        <v>200</v>
      </c>
      <c r="G462" s="231" t="s">
        <v>202</v>
      </c>
      <c r="H462" s="231" t="s">
        <v>202</v>
      </c>
      <c r="I462" s="231" t="s">
        <v>200</v>
      </c>
      <c r="J462" s="231" t="s">
        <v>202</v>
      </c>
      <c r="K462" s="231" t="s">
        <v>200</v>
      </c>
      <c r="L462" s="231" t="s">
        <v>200</v>
      </c>
      <c r="M462" s="231" t="s">
        <v>201</v>
      </c>
      <c r="N462" s="231" t="s">
        <v>202</v>
      </c>
      <c r="O462" s="231" t="s">
        <v>202</v>
      </c>
      <c r="P462" s="231" t="s">
        <v>201</v>
      </c>
      <c r="Q462" s="231" t="s">
        <v>202</v>
      </c>
      <c r="R462" s="231" t="s">
        <v>202</v>
      </c>
      <c r="S462" s="231" t="s">
        <v>202</v>
      </c>
      <c r="T462" s="231" t="s">
        <v>202</v>
      </c>
      <c r="U462" s="231" t="s">
        <v>202</v>
      </c>
      <c r="V462" s="231" t="s">
        <v>202</v>
      </c>
      <c r="AQ462" s="231">
        <v>20</v>
      </c>
    </row>
    <row r="463" spans="1:43" x14ac:dyDescent="0.2">
      <c r="A463" s="231">
        <v>213552</v>
      </c>
      <c r="B463" s="231" t="s">
        <v>427</v>
      </c>
      <c r="C463" s="231" t="s">
        <v>200</v>
      </c>
      <c r="D463" s="231" t="s">
        <v>202</v>
      </c>
      <c r="E463" s="231" t="s">
        <v>200</v>
      </c>
      <c r="F463" s="231" t="s">
        <v>200</v>
      </c>
      <c r="G463" s="231" t="s">
        <v>200</v>
      </c>
      <c r="H463" s="231" t="s">
        <v>202</v>
      </c>
      <c r="I463" s="231" t="s">
        <v>200</v>
      </c>
      <c r="J463" s="231" t="s">
        <v>202</v>
      </c>
      <c r="K463" s="231" t="s">
        <v>202</v>
      </c>
      <c r="L463" s="231" t="s">
        <v>202</v>
      </c>
      <c r="M463" s="231" t="s">
        <v>200</v>
      </c>
      <c r="N463" s="231" t="s">
        <v>200</v>
      </c>
      <c r="O463" s="231" t="s">
        <v>200</v>
      </c>
      <c r="P463" s="231" t="s">
        <v>200</v>
      </c>
      <c r="Q463" s="231" t="s">
        <v>200</v>
      </c>
      <c r="R463" s="231" t="s">
        <v>201</v>
      </c>
      <c r="S463" s="231" t="s">
        <v>201</v>
      </c>
      <c r="T463" s="231" t="s">
        <v>201</v>
      </c>
      <c r="U463" s="231" t="s">
        <v>201</v>
      </c>
      <c r="V463" s="231" t="s">
        <v>201</v>
      </c>
      <c r="AQ463" s="231">
        <v>20</v>
      </c>
    </row>
    <row r="464" spans="1:43" x14ac:dyDescent="0.2">
      <c r="A464" s="231">
        <v>213553</v>
      </c>
      <c r="B464" s="231" t="s">
        <v>427</v>
      </c>
      <c r="C464" s="231" t="s">
        <v>200</v>
      </c>
      <c r="D464" s="231" t="s">
        <v>200</v>
      </c>
      <c r="E464" s="231" t="s">
        <v>200</v>
      </c>
      <c r="F464" s="231" t="s">
        <v>200</v>
      </c>
      <c r="G464" s="231" t="s">
        <v>200</v>
      </c>
      <c r="H464" s="231" t="s">
        <v>202</v>
      </c>
      <c r="I464" s="231" t="s">
        <v>200</v>
      </c>
      <c r="J464" s="231" t="s">
        <v>200</v>
      </c>
      <c r="K464" s="231" t="s">
        <v>200</v>
      </c>
      <c r="L464" s="231" t="s">
        <v>202</v>
      </c>
      <c r="M464" s="231" t="s">
        <v>202</v>
      </c>
      <c r="N464" s="231" t="s">
        <v>202</v>
      </c>
      <c r="O464" s="231" t="s">
        <v>202</v>
      </c>
      <c r="P464" s="231" t="s">
        <v>202</v>
      </c>
      <c r="Q464" s="231" t="s">
        <v>202</v>
      </c>
      <c r="R464" s="231" t="s">
        <v>200</v>
      </c>
      <c r="S464" s="231" t="s">
        <v>200</v>
      </c>
      <c r="T464" s="231" t="s">
        <v>202</v>
      </c>
      <c r="U464" s="231" t="s">
        <v>200</v>
      </c>
      <c r="V464" s="231" t="s">
        <v>200</v>
      </c>
      <c r="AQ464" s="231">
        <v>20</v>
      </c>
    </row>
    <row r="465" spans="1:43" x14ac:dyDescent="0.2">
      <c r="A465" s="231">
        <v>213565</v>
      </c>
      <c r="B465" s="231" t="s">
        <v>427</v>
      </c>
      <c r="C465" s="231" t="s">
        <v>200</v>
      </c>
      <c r="D465" s="231" t="s">
        <v>202</v>
      </c>
      <c r="E465" s="231" t="s">
        <v>202</v>
      </c>
      <c r="F465" s="231" t="s">
        <v>200</v>
      </c>
      <c r="G465" s="231" t="s">
        <v>200</v>
      </c>
      <c r="H465" s="231" t="s">
        <v>202</v>
      </c>
      <c r="I465" s="231" t="s">
        <v>202</v>
      </c>
      <c r="J465" s="231" t="s">
        <v>200</v>
      </c>
      <c r="K465" s="231" t="s">
        <v>200</v>
      </c>
      <c r="L465" s="231" t="s">
        <v>202</v>
      </c>
      <c r="M465" s="231" t="s">
        <v>202</v>
      </c>
      <c r="N465" s="231" t="s">
        <v>202</v>
      </c>
      <c r="O465" s="231" t="s">
        <v>200</v>
      </c>
      <c r="P465" s="231" t="s">
        <v>200</v>
      </c>
      <c r="Q465" s="231" t="s">
        <v>202</v>
      </c>
      <c r="R465" s="231" t="s">
        <v>202</v>
      </c>
      <c r="S465" s="231" t="s">
        <v>202</v>
      </c>
      <c r="T465" s="231" t="s">
        <v>202</v>
      </c>
      <c r="U465" s="231" t="s">
        <v>202</v>
      </c>
      <c r="V465" s="231" t="s">
        <v>202</v>
      </c>
      <c r="AQ465" s="231">
        <v>20</v>
      </c>
    </row>
    <row r="466" spans="1:43" x14ac:dyDescent="0.2">
      <c r="A466" s="231">
        <v>213568</v>
      </c>
      <c r="B466" s="231" t="s">
        <v>427</v>
      </c>
      <c r="C466" s="231" t="s">
        <v>200</v>
      </c>
      <c r="D466" s="231" t="s">
        <v>202</v>
      </c>
      <c r="E466" s="231" t="s">
        <v>200</v>
      </c>
      <c r="F466" s="231" t="s">
        <v>202</v>
      </c>
      <c r="G466" s="231" t="s">
        <v>202</v>
      </c>
      <c r="H466" s="231" t="s">
        <v>202</v>
      </c>
      <c r="I466" s="231" t="s">
        <v>202</v>
      </c>
      <c r="J466" s="231" t="s">
        <v>202</v>
      </c>
      <c r="K466" s="231" t="s">
        <v>202</v>
      </c>
      <c r="L466" s="231" t="s">
        <v>202</v>
      </c>
      <c r="M466" s="231" t="s">
        <v>202</v>
      </c>
      <c r="N466" s="231" t="s">
        <v>202</v>
      </c>
      <c r="O466" s="231" t="s">
        <v>201</v>
      </c>
      <c r="P466" s="231" t="s">
        <v>202</v>
      </c>
      <c r="Q466" s="231" t="s">
        <v>202</v>
      </c>
      <c r="R466" s="231" t="s">
        <v>201</v>
      </c>
      <c r="S466" s="231" t="s">
        <v>201</v>
      </c>
      <c r="T466" s="231" t="s">
        <v>201</v>
      </c>
      <c r="U466" s="231" t="s">
        <v>201</v>
      </c>
      <c r="V466" s="231" t="s">
        <v>201</v>
      </c>
      <c r="AQ466" s="231">
        <v>20</v>
      </c>
    </row>
    <row r="467" spans="1:43" x14ac:dyDescent="0.2">
      <c r="A467" s="231">
        <v>213570</v>
      </c>
      <c r="B467" s="231" t="s">
        <v>427</v>
      </c>
      <c r="C467" s="231" t="s">
        <v>200</v>
      </c>
      <c r="D467" s="231" t="s">
        <v>200</v>
      </c>
      <c r="E467" s="231" t="s">
        <v>200</v>
      </c>
      <c r="F467" s="231" t="s">
        <v>200</v>
      </c>
      <c r="G467" s="231" t="s">
        <v>200</v>
      </c>
      <c r="H467" s="231" t="s">
        <v>202</v>
      </c>
      <c r="I467" s="231" t="s">
        <v>202</v>
      </c>
      <c r="J467" s="231" t="s">
        <v>200</v>
      </c>
      <c r="K467" s="231" t="s">
        <v>202</v>
      </c>
      <c r="L467" s="231" t="s">
        <v>200</v>
      </c>
      <c r="M467" s="231" t="s">
        <v>202</v>
      </c>
      <c r="N467" s="231" t="s">
        <v>202</v>
      </c>
      <c r="O467" s="231" t="s">
        <v>202</v>
      </c>
      <c r="P467" s="231" t="s">
        <v>200</v>
      </c>
      <c r="Q467" s="231" t="s">
        <v>202</v>
      </c>
      <c r="R467" s="231" t="s">
        <v>200</v>
      </c>
      <c r="S467" s="231" t="s">
        <v>200</v>
      </c>
      <c r="T467" s="231" t="s">
        <v>202</v>
      </c>
      <c r="U467" s="231" t="s">
        <v>202</v>
      </c>
      <c r="V467" s="231" t="s">
        <v>200</v>
      </c>
      <c r="AQ467" s="231">
        <v>20</v>
      </c>
    </row>
    <row r="468" spans="1:43" x14ac:dyDescent="0.2">
      <c r="A468" s="231">
        <v>213574</v>
      </c>
      <c r="B468" s="231" t="s">
        <v>427</v>
      </c>
      <c r="C468" s="231" t="s">
        <v>200</v>
      </c>
      <c r="D468" s="231" t="s">
        <v>202</v>
      </c>
      <c r="E468" s="231" t="s">
        <v>200</v>
      </c>
      <c r="F468" s="231" t="s">
        <v>200</v>
      </c>
      <c r="G468" s="231" t="s">
        <v>201</v>
      </c>
      <c r="H468" s="231" t="s">
        <v>201</v>
      </c>
      <c r="I468" s="231" t="s">
        <v>200</v>
      </c>
      <c r="J468" s="231" t="s">
        <v>200</v>
      </c>
      <c r="K468" s="231" t="s">
        <v>202</v>
      </c>
      <c r="L468" s="231" t="s">
        <v>200</v>
      </c>
      <c r="M468" s="231" t="s">
        <v>202</v>
      </c>
      <c r="N468" s="231" t="s">
        <v>200</v>
      </c>
      <c r="O468" s="231" t="s">
        <v>200</v>
      </c>
      <c r="P468" s="231" t="s">
        <v>201</v>
      </c>
      <c r="Q468" s="231" t="s">
        <v>202</v>
      </c>
      <c r="R468" s="231" t="s">
        <v>201</v>
      </c>
      <c r="S468" s="231" t="s">
        <v>201</v>
      </c>
      <c r="T468" s="231" t="s">
        <v>200</v>
      </c>
      <c r="U468" s="231" t="s">
        <v>200</v>
      </c>
      <c r="V468" s="231" t="s">
        <v>202</v>
      </c>
      <c r="AQ468" s="231">
        <v>20</v>
      </c>
    </row>
    <row r="469" spans="1:43" x14ac:dyDescent="0.2">
      <c r="A469" s="231">
        <v>213591</v>
      </c>
      <c r="B469" s="231" t="s">
        <v>427</v>
      </c>
      <c r="C469" s="231" t="s">
        <v>200</v>
      </c>
      <c r="D469" s="231" t="s">
        <v>200</v>
      </c>
      <c r="E469" s="231" t="s">
        <v>200</v>
      </c>
      <c r="F469" s="231" t="s">
        <v>200</v>
      </c>
      <c r="G469" s="231" t="s">
        <v>202</v>
      </c>
      <c r="H469" s="231" t="s">
        <v>202</v>
      </c>
      <c r="I469" s="231" t="s">
        <v>200</v>
      </c>
      <c r="J469" s="231" t="s">
        <v>200</v>
      </c>
      <c r="K469" s="231" t="s">
        <v>202</v>
      </c>
      <c r="L469" s="231" t="s">
        <v>202</v>
      </c>
      <c r="M469" s="231" t="s">
        <v>202</v>
      </c>
      <c r="N469" s="231" t="s">
        <v>202</v>
      </c>
      <c r="O469" s="231" t="s">
        <v>202</v>
      </c>
      <c r="P469" s="231" t="s">
        <v>202</v>
      </c>
      <c r="Q469" s="231" t="s">
        <v>202</v>
      </c>
      <c r="R469" s="231" t="s">
        <v>202</v>
      </c>
      <c r="S469" s="231" t="s">
        <v>202</v>
      </c>
      <c r="T469" s="231" t="s">
        <v>202</v>
      </c>
      <c r="U469" s="231" t="s">
        <v>202</v>
      </c>
      <c r="V469" s="231" t="s">
        <v>202</v>
      </c>
      <c r="AQ469" s="231">
        <v>20</v>
      </c>
    </row>
    <row r="470" spans="1:43" x14ac:dyDescent="0.2">
      <c r="A470" s="231">
        <v>213593</v>
      </c>
      <c r="B470" s="231" t="s">
        <v>427</v>
      </c>
      <c r="C470" s="231" t="s">
        <v>200</v>
      </c>
      <c r="D470" s="231" t="s">
        <v>200</v>
      </c>
      <c r="E470" s="231" t="s">
        <v>200</v>
      </c>
      <c r="F470" s="231" t="s">
        <v>200</v>
      </c>
      <c r="G470" s="231" t="s">
        <v>202</v>
      </c>
      <c r="H470" s="231" t="s">
        <v>202</v>
      </c>
      <c r="I470" s="231" t="s">
        <v>200</v>
      </c>
      <c r="J470" s="231" t="s">
        <v>200</v>
      </c>
      <c r="K470" s="231" t="s">
        <v>200</v>
      </c>
      <c r="L470" s="231" t="s">
        <v>200</v>
      </c>
      <c r="M470" s="231" t="s">
        <v>200</v>
      </c>
      <c r="N470" s="231" t="s">
        <v>200</v>
      </c>
      <c r="O470" s="231" t="s">
        <v>200</v>
      </c>
      <c r="P470" s="231" t="s">
        <v>202</v>
      </c>
      <c r="Q470" s="231" t="s">
        <v>202</v>
      </c>
      <c r="R470" s="231" t="s">
        <v>202</v>
      </c>
      <c r="S470" s="231" t="s">
        <v>202</v>
      </c>
      <c r="T470" s="231" t="s">
        <v>202</v>
      </c>
      <c r="U470" s="231" t="s">
        <v>202</v>
      </c>
      <c r="V470" s="231" t="s">
        <v>200</v>
      </c>
      <c r="AQ470" s="231">
        <v>20</v>
      </c>
    </row>
    <row r="471" spans="1:43" x14ac:dyDescent="0.2">
      <c r="A471" s="231">
        <v>213596</v>
      </c>
      <c r="B471" s="231" t="s">
        <v>427</v>
      </c>
      <c r="C471" s="231" t="s">
        <v>201</v>
      </c>
      <c r="D471" s="231" t="s">
        <v>202</v>
      </c>
      <c r="E471" s="231" t="s">
        <v>202</v>
      </c>
      <c r="F471" s="231" t="s">
        <v>200</v>
      </c>
      <c r="G471" s="231" t="s">
        <v>200</v>
      </c>
      <c r="H471" s="231" t="s">
        <v>200</v>
      </c>
      <c r="I471" s="231" t="s">
        <v>200</v>
      </c>
      <c r="J471" s="231" t="s">
        <v>202</v>
      </c>
      <c r="K471" s="231" t="s">
        <v>200</v>
      </c>
      <c r="L471" s="231" t="s">
        <v>200</v>
      </c>
      <c r="M471" s="231" t="s">
        <v>202</v>
      </c>
      <c r="N471" s="231" t="s">
        <v>202</v>
      </c>
      <c r="O471" s="231" t="s">
        <v>202</v>
      </c>
      <c r="P471" s="231" t="s">
        <v>202</v>
      </c>
      <c r="Q471" s="231" t="s">
        <v>200</v>
      </c>
      <c r="R471" s="231" t="s">
        <v>202</v>
      </c>
      <c r="S471" s="231" t="s">
        <v>201</v>
      </c>
      <c r="T471" s="231" t="s">
        <v>202</v>
      </c>
      <c r="U471" s="231" t="s">
        <v>200</v>
      </c>
      <c r="V471" s="231" t="s">
        <v>202</v>
      </c>
      <c r="AQ471" s="231">
        <v>20</v>
      </c>
    </row>
    <row r="472" spans="1:43" x14ac:dyDescent="0.2">
      <c r="A472" s="231">
        <v>213599</v>
      </c>
      <c r="B472" s="231" t="s">
        <v>427</v>
      </c>
      <c r="C472" s="231" t="s">
        <v>200</v>
      </c>
      <c r="D472" s="231" t="s">
        <v>202</v>
      </c>
      <c r="E472" s="231" t="s">
        <v>202</v>
      </c>
      <c r="F472" s="231" t="s">
        <v>202</v>
      </c>
      <c r="G472" s="231" t="s">
        <v>200</v>
      </c>
      <c r="H472" s="231" t="s">
        <v>202</v>
      </c>
      <c r="I472" s="231" t="s">
        <v>200</v>
      </c>
      <c r="J472" s="231" t="s">
        <v>202</v>
      </c>
      <c r="K472" s="231" t="s">
        <v>202</v>
      </c>
      <c r="L472" s="231" t="s">
        <v>202</v>
      </c>
      <c r="M472" s="231" t="s">
        <v>201</v>
      </c>
      <c r="N472" s="231" t="s">
        <v>201</v>
      </c>
      <c r="O472" s="231" t="s">
        <v>202</v>
      </c>
      <c r="P472" s="231" t="s">
        <v>202</v>
      </c>
      <c r="Q472" s="231" t="s">
        <v>202</v>
      </c>
      <c r="R472" s="231" t="s">
        <v>201</v>
      </c>
      <c r="S472" s="231" t="s">
        <v>201</v>
      </c>
      <c r="T472" s="231" t="s">
        <v>201</v>
      </c>
      <c r="U472" s="231" t="s">
        <v>201</v>
      </c>
      <c r="V472" s="231" t="s">
        <v>201</v>
      </c>
      <c r="AQ472" s="231">
        <v>20</v>
      </c>
    </row>
    <row r="473" spans="1:43" x14ac:dyDescent="0.2">
      <c r="A473" s="231">
        <v>213625</v>
      </c>
      <c r="B473" s="231" t="s">
        <v>427</v>
      </c>
      <c r="C473" s="231" t="s">
        <v>200</v>
      </c>
      <c r="D473" s="231" t="s">
        <v>200</v>
      </c>
      <c r="E473" s="231" t="s">
        <v>200</v>
      </c>
      <c r="F473" s="231" t="s">
        <v>200</v>
      </c>
      <c r="G473" s="231" t="s">
        <v>200</v>
      </c>
      <c r="H473" s="231" t="s">
        <v>202</v>
      </c>
      <c r="I473" s="231" t="s">
        <v>202</v>
      </c>
      <c r="J473" s="231" t="s">
        <v>202</v>
      </c>
      <c r="K473" s="231" t="s">
        <v>202</v>
      </c>
      <c r="L473" s="231" t="s">
        <v>202</v>
      </c>
      <c r="M473" s="231" t="s">
        <v>200</v>
      </c>
      <c r="N473" s="231" t="s">
        <v>200</v>
      </c>
      <c r="O473" s="231" t="s">
        <v>200</v>
      </c>
      <c r="P473" s="231" t="s">
        <v>200</v>
      </c>
      <c r="Q473" s="231" t="s">
        <v>200</v>
      </c>
      <c r="R473" s="231" t="s">
        <v>200</v>
      </c>
      <c r="S473" s="231" t="s">
        <v>202</v>
      </c>
      <c r="T473" s="231" t="s">
        <v>200</v>
      </c>
      <c r="U473" s="231" t="s">
        <v>202</v>
      </c>
      <c r="V473" s="231" t="s">
        <v>202</v>
      </c>
      <c r="AQ473" s="231">
        <v>20</v>
      </c>
    </row>
    <row r="474" spans="1:43" x14ac:dyDescent="0.2">
      <c r="A474" s="231">
        <v>213638</v>
      </c>
      <c r="B474" s="231" t="s">
        <v>427</v>
      </c>
      <c r="C474" s="231" t="s">
        <v>200</v>
      </c>
      <c r="D474" s="231" t="s">
        <v>202</v>
      </c>
      <c r="E474" s="231" t="s">
        <v>202</v>
      </c>
      <c r="F474" s="231" t="s">
        <v>200</v>
      </c>
      <c r="G474" s="231" t="s">
        <v>200</v>
      </c>
      <c r="H474" s="231" t="s">
        <v>202</v>
      </c>
      <c r="I474" s="231" t="s">
        <v>200</v>
      </c>
      <c r="J474" s="231" t="s">
        <v>200</v>
      </c>
      <c r="K474" s="231" t="s">
        <v>202</v>
      </c>
      <c r="L474" s="231" t="s">
        <v>202</v>
      </c>
      <c r="M474" s="231" t="s">
        <v>200</v>
      </c>
      <c r="N474" s="231" t="s">
        <v>201</v>
      </c>
      <c r="O474" s="231" t="s">
        <v>200</v>
      </c>
      <c r="P474" s="231" t="s">
        <v>202</v>
      </c>
      <c r="Q474" s="231" t="s">
        <v>202</v>
      </c>
      <c r="R474" s="231" t="s">
        <v>202</v>
      </c>
      <c r="S474" s="231" t="s">
        <v>201</v>
      </c>
      <c r="T474" s="231" t="s">
        <v>200</v>
      </c>
      <c r="U474" s="231" t="s">
        <v>200</v>
      </c>
      <c r="V474" s="231" t="s">
        <v>202</v>
      </c>
      <c r="AQ474" s="231">
        <v>20</v>
      </c>
    </row>
    <row r="475" spans="1:43" x14ac:dyDescent="0.2">
      <c r="A475" s="231">
        <v>213645</v>
      </c>
      <c r="B475" s="231" t="s">
        <v>427</v>
      </c>
      <c r="C475" s="231" t="s">
        <v>202</v>
      </c>
      <c r="D475" s="231" t="s">
        <v>202</v>
      </c>
      <c r="E475" s="231" t="s">
        <v>202</v>
      </c>
      <c r="F475" s="231" t="s">
        <v>200</v>
      </c>
      <c r="G475" s="231" t="s">
        <v>202</v>
      </c>
      <c r="H475" s="231" t="s">
        <v>202</v>
      </c>
      <c r="I475" s="231" t="s">
        <v>202</v>
      </c>
      <c r="J475" s="231" t="s">
        <v>200</v>
      </c>
      <c r="K475" s="231" t="s">
        <v>202</v>
      </c>
      <c r="L475" s="231" t="s">
        <v>201</v>
      </c>
      <c r="M475" s="231" t="s">
        <v>201</v>
      </c>
      <c r="N475" s="231" t="s">
        <v>201</v>
      </c>
      <c r="O475" s="231" t="s">
        <v>201</v>
      </c>
      <c r="P475" s="231" t="s">
        <v>201</v>
      </c>
      <c r="Q475" s="231" t="s">
        <v>201</v>
      </c>
      <c r="R475" s="231" t="s">
        <v>201</v>
      </c>
      <c r="S475" s="231" t="s">
        <v>201</v>
      </c>
      <c r="T475" s="231" t="s">
        <v>201</v>
      </c>
      <c r="U475" s="231" t="s">
        <v>201</v>
      </c>
      <c r="V475" s="231" t="s">
        <v>201</v>
      </c>
      <c r="AQ475" s="231">
        <v>20</v>
      </c>
    </row>
    <row r="476" spans="1:43" x14ac:dyDescent="0.2">
      <c r="A476" s="231">
        <v>213656</v>
      </c>
      <c r="B476" s="231" t="s">
        <v>427</v>
      </c>
      <c r="C476" s="231" t="s">
        <v>200</v>
      </c>
      <c r="D476" s="231" t="s">
        <v>202</v>
      </c>
      <c r="E476" s="231" t="s">
        <v>200</v>
      </c>
      <c r="F476" s="231" t="s">
        <v>200</v>
      </c>
      <c r="G476" s="231" t="s">
        <v>200</v>
      </c>
      <c r="H476" s="231" t="s">
        <v>202</v>
      </c>
      <c r="I476" s="231" t="s">
        <v>202</v>
      </c>
      <c r="J476" s="231" t="s">
        <v>200</v>
      </c>
      <c r="K476" s="231" t="s">
        <v>202</v>
      </c>
      <c r="L476" s="231" t="s">
        <v>202</v>
      </c>
      <c r="M476" s="231" t="s">
        <v>202</v>
      </c>
      <c r="N476" s="231" t="s">
        <v>202</v>
      </c>
      <c r="O476" s="231" t="s">
        <v>202</v>
      </c>
      <c r="P476" s="231" t="s">
        <v>201</v>
      </c>
      <c r="Q476" s="231" t="s">
        <v>201</v>
      </c>
      <c r="R476" s="231" t="s">
        <v>202</v>
      </c>
      <c r="S476" s="231" t="s">
        <v>201</v>
      </c>
      <c r="T476" s="231" t="s">
        <v>202</v>
      </c>
      <c r="U476" s="231" t="s">
        <v>202</v>
      </c>
      <c r="V476" s="231" t="s">
        <v>202</v>
      </c>
      <c r="AQ476" s="231">
        <v>20</v>
      </c>
    </row>
    <row r="477" spans="1:43" x14ac:dyDescent="0.2">
      <c r="A477" s="231">
        <v>213659</v>
      </c>
      <c r="B477" s="231" t="s">
        <v>427</v>
      </c>
      <c r="C477" s="231" t="s">
        <v>202</v>
      </c>
      <c r="D477" s="231" t="s">
        <v>202</v>
      </c>
      <c r="E477" s="231" t="s">
        <v>202</v>
      </c>
      <c r="F477" s="231" t="s">
        <v>202</v>
      </c>
      <c r="G477" s="231" t="s">
        <v>202</v>
      </c>
      <c r="H477" s="231" t="s">
        <v>201</v>
      </c>
      <c r="I477" s="231" t="s">
        <v>202</v>
      </c>
      <c r="J477" s="231" t="s">
        <v>201</v>
      </c>
      <c r="K477" s="231" t="s">
        <v>202</v>
      </c>
      <c r="L477" s="231" t="s">
        <v>201</v>
      </c>
      <c r="M477" s="231" t="s">
        <v>201</v>
      </c>
      <c r="N477" s="231" t="s">
        <v>201</v>
      </c>
      <c r="O477" s="231" t="s">
        <v>201</v>
      </c>
      <c r="P477" s="231" t="s">
        <v>201</v>
      </c>
      <c r="Q477" s="231" t="s">
        <v>201</v>
      </c>
      <c r="R477" s="231" t="s">
        <v>201</v>
      </c>
      <c r="S477" s="231" t="s">
        <v>201</v>
      </c>
      <c r="T477" s="231" t="s">
        <v>201</v>
      </c>
      <c r="U477" s="231" t="s">
        <v>201</v>
      </c>
      <c r="V477" s="231" t="s">
        <v>201</v>
      </c>
      <c r="AQ477" s="231">
        <v>20</v>
      </c>
    </row>
    <row r="478" spans="1:43" x14ac:dyDescent="0.2">
      <c r="A478" s="231">
        <v>213676</v>
      </c>
      <c r="B478" s="231" t="s">
        <v>427</v>
      </c>
      <c r="C478" s="231" t="s">
        <v>200</v>
      </c>
      <c r="D478" s="231" t="s">
        <v>200</v>
      </c>
      <c r="E478" s="231" t="s">
        <v>202</v>
      </c>
      <c r="F478" s="231" t="s">
        <v>200</v>
      </c>
      <c r="G478" s="231" t="s">
        <v>200</v>
      </c>
      <c r="H478" s="231" t="s">
        <v>200</v>
      </c>
      <c r="I478" s="231" t="s">
        <v>200</v>
      </c>
      <c r="J478" s="231" t="s">
        <v>202</v>
      </c>
      <c r="K478" s="231" t="s">
        <v>202</v>
      </c>
      <c r="L478" s="231" t="s">
        <v>202</v>
      </c>
      <c r="M478" s="231" t="s">
        <v>200</v>
      </c>
      <c r="N478" s="231" t="s">
        <v>202</v>
      </c>
      <c r="O478" s="231" t="s">
        <v>202</v>
      </c>
      <c r="P478" s="231" t="s">
        <v>201</v>
      </c>
      <c r="Q478" s="231" t="s">
        <v>200</v>
      </c>
      <c r="R478" s="231" t="s">
        <v>201</v>
      </c>
      <c r="S478" s="231" t="s">
        <v>202</v>
      </c>
      <c r="T478" s="231" t="s">
        <v>202</v>
      </c>
      <c r="U478" s="231" t="s">
        <v>202</v>
      </c>
      <c r="V478" s="231" t="s">
        <v>201</v>
      </c>
      <c r="AQ478" s="231">
        <v>20</v>
      </c>
    </row>
    <row r="479" spans="1:43" x14ac:dyDescent="0.2">
      <c r="A479" s="231">
        <v>213681</v>
      </c>
      <c r="B479" s="231" t="s">
        <v>427</v>
      </c>
      <c r="C479" s="231" t="s">
        <v>200</v>
      </c>
      <c r="D479" s="231" t="s">
        <v>200</v>
      </c>
      <c r="E479" s="231" t="s">
        <v>200</v>
      </c>
      <c r="F479" s="231" t="s">
        <v>200</v>
      </c>
      <c r="G479" s="231" t="s">
        <v>200</v>
      </c>
      <c r="H479" s="231" t="s">
        <v>202</v>
      </c>
      <c r="I479" s="231" t="s">
        <v>202</v>
      </c>
      <c r="J479" s="231" t="s">
        <v>200</v>
      </c>
      <c r="K479" s="231" t="s">
        <v>202</v>
      </c>
      <c r="L479" s="231" t="s">
        <v>202</v>
      </c>
      <c r="M479" s="231" t="s">
        <v>202</v>
      </c>
      <c r="N479" s="231" t="s">
        <v>202</v>
      </c>
      <c r="O479" s="231" t="s">
        <v>202</v>
      </c>
      <c r="P479" s="231" t="s">
        <v>201</v>
      </c>
      <c r="Q479" s="231" t="s">
        <v>202</v>
      </c>
      <c r="R479" s="231" t="s">
        <v>202</v>
      </c>
      <c r="S479" s="231" t="s">
        <v>202</v>
      </c>
      <c r="T479" s="231" t="s">
        <v>200</v>
      </c>
      <c r="U479" s="231" t="s">
        <v>200</v>
      </c>
      <c r="V479" s="231" t="s">
        <v>202</v>
      </c>
      <c r="AQ479" s="231">
        <v>20</v>
      </c>
    </row>
    <row r="480" spans="1:43" x14ac:dyDescent="0.2">
      <c r="A480" s="231">
        <v>213683</v>
      </c>
      <c r="B480" s="231" t="s">
        <v>427</v>
      </c>
      <c r="C480" s="231" t="s">
        <v>200</v>
      </c>
      <c r="D480" s="231" t="s">
        <v>200</v>
      </c>
      <c r="E480" s="231" t="s">
        <v>202</v>
      </c>
      <c r="F480" s="231" t="s">
        <v>200</v>
      </c>
      <c r="G480" s="231" t="s">
        <v>200</v>
      </c>
      <c r="H480" s="231" t="s">
        <v>200</v>
      </c>
      <c r="I480" s="231" t="s">
        <v>202</v>
      </c>
      <c r="J480" s="231" t="s">
        <v>200</v>
      </c>
      <c r="K480" s="231" t="s">
        <v>200</v>
      </c>
      <c r="L480" s="231" t="s">
        <v>200</v>
      </c>
      <c r="M480" s="231" t="s">
        <v>200</v>
      </c>
      <c r="N480" s="231" t="s">
        <v>202</v>
      </c>
      <c r="O480" s="231" t="s">
        <v>202</v>
      </c>
      <c r="P480" s="231" t="s">
        <v>200</v>
      </c>
      <c r="Q480" s="231" t="s">
        <v>202</v>
      </c>
      <c r="R480" s="231" t="s">
        <v>201</v>
      </c>
      <c r="S480" s="231" t="s">
        <v>202</v>
      </c>
      <c r="T480" s="231" t="s">
        <v>202</v>
      </c>
      <c r="U480" s="231" t="s">
        <v>202</v>
      </c>
      <c r="V480" s="231" t="s">
        <v>200</v>
      </c>
      <c r="AQ480" s="231">
        <v>20</v>
      </c>
    </row>
    <row r="481" spans="1:43" x14ac:dyDescent="0.2">
      <c r="A481" s="231">
        <v>213697</v>
      </c>
      <c r="B481" s="231" t="s">
        <v>427</v>
      </c>
      <c r="C481" s="231" t="s">
        <v>200</v>
      </c>
      <c r="D481" s="231" t="s">
        <v>200</v>
      </c>
      <c r="E481" s="231" t="s">
        <v>200</v>
      </c>
      <c r="F481" s="231" t="s">
        <v>200</v>
      </c>
      <c r="G481" s="231" t="s">
        <v>201</v>
      </c>
      <c r="H481" s="231" t="s">
        <v>200</v>
      </c>
      <c r="I481" s="231" t="s">
        <v>200</v>
      </c>
      <c r="J481" s="231" t="s">
        <v>202</v>
      </c>
      <c r="K481" s="231" t="s">
        <v>200</v>
      </c>
      <c r="L481" s="231" t="s">
        <v>202</v>
      </c>
      <c r="M481" s="231" t="s">
        <v>202</v>
      </c>
      <c r="N481" s="231" t="s">
        <v>200</v>
      </c>
      <c r="O481" s="231" t="s">
        <v>200</v>
      </c>
      <c r="P481" s="231" t="s">
        <v>202</v>
      </c>
      <c r="Q481" s="231" t="s">
        <v>200</v>
      </c>
      <c r="R481" s="231" t="s">
        <v>202</v>
      </c>
      <c r="S481" s="231" t="s">
        <v>200</v>
      </c>
      <c r="T481" s="231" t="s">
        <v>201</v>
      </c>
      <c r="U481" s="231" t="s">
        <v>201</v>
      </c>
      <c r="V481" s="231" t="s">
        <v>200</v>
      </c>
      <c r="AQ481" s="231">
        <v>20</v>
      </c>
    </row>
    <row r="482" spans="1:43" x14ac:dyDescent="0.2">
      <c r="A482" s="231">
        <v>213707</v>
      </c>
      <c r="B482" s="231" t="s">
        <v>427</v>
      </c>
      <c r="C482" s="231" t="s">
        <v>202</v>
      </c>
      <c r="D482" s="231" t="s">
        <v>202</v>
      </c>
      <c r="E482" s="231" t="s">
        <v>200</v>
      </c>
      <c r="F482" s="231" t="s">
        <v>200</v>
      </c>
      <c r="G482" s="231" t="s">
        <v>201</v>
      </c>
      <c r="H482" s="231" t="s">
        <v>201</v>
      </c>
      <c r="I482" s="231" t="s">
        <v>202</v>
      </c>
      <c r="J482" s="231" t="s">
        <v>200</v>
      </c>
      <c r="K482" s="231" t="s">
        <v>200</v>
      </c>
      <c r="L482" s="231" t="s">
        <v>200</v>
      </c>
      <c r="M482" s="231" t="s">
        <v>200</v>
      </c>
      <c r="N482" s="231" t="s">
        <v>200</v>
      </c>
      <c r="O482" s="231" t="s">
        <v>200</v>
      </c>
      <c r="P482" s="231" t="s">
        <v>201</v>
      </c>
      <c r="Q482" s="231" t="s">
        <v>201</v>
      </c>
      <c r="R482" s="231" t="s">
        <v>201</v>
      </c>
      <c r="S482" s="231" t="s">
        <v>201</v>
      </c>
      <c r="T482" s="231" t="s">
        <v>201</v>
      </c>
      <c r="U482" s="231" t="s">
        <v>201</v>
      </c>
      <c r="V482" s="231" t="s">
        <v>201</v>
      </c>
      <c r="AQ482" s="231">
        <v>20</v>
      </c>
    </row>
    <row r="483" spans="1:43" x14ac:dyDescent="0.2">
      <c r="A483" s="231">
        <v>213719</v>
      </c>
      <c r="B483" s="231" t="s">
        <v>427</v>
      </c>
      <c r="C483" s="231" t="s">
        <v>200</v>
      </c>
      <c r="D483" s="231" t="s">
        <v>202</v>
      </c>
      <c r="E483" s="231" t="s">
        <v>200</v>
      </c>
      <c r="F483" s="231" t="s">
        <v>200</v>
      </c>
      <c r="G483" s="231" t="s">
        <v>202</v>
      </c>
      <c r="H483" s="231" t="s">
        <v>202</v>
      </c>
      <c r="I483" s="231" t="s">
        <v>200</v>
      </c>
      <c r="J483" s="231" t="s">
        <v>200</v>
      </c>
      <c r="K483" s="231" t="s">
        <v>202</v>
      </c>
      <c r="L483" s="231" t="s">
        <v>200</v>
      </c>
      <c r="M483" s="231" t="s">
        <v>201</v>
      </c>
      <c r="N483" s="231" t="s">
        <v>202</v>
      </c>
      <c r="O483" s="231" t="s">
        <v>202</v>
      </c>
      <c r="P483" s="231" t="s">
        <v>202</v>
      </c>
      <c r="Q483" s="231" t="s">
        <v>202</v>
      </c>
      <c r="R483" s="231" t="s">
        <v>202</v>
      </c>
      <c r="S483" s="231" t="s">
        <v>202</v>
      </c>
      <c r="T483" s="231" t="s">
        <v>202</v>
      </c>
      <c r="U483" s="231" t="s">
        <v>202</v>
      </c>
      <c r="V483" s="231" t="s">
        <v>200</v>
      </c>
      <c r="AQ483" s="231">
        <v>20</v>
      </c>
    </row>
    <row r="484" spans="1:43" x14ac:dyDescent="0.2">
      <c r="A484" s="231">
        <v>213735</v>
      </c>
      <c r="B484" s="231" t="s">
        <v>427</v>
      </c>
      <c r="C484" s="231" t="s">
        <v>202</v>
      </c>
      <c r="D484" s="231" t="s">
        <v>202</v>
      </c>
      <c r="E484" s="231" t="s">
        <v>202</v>
      </c>
      <c r="F484" s="231" t="s">
        <v>202</v>
      </c>
      <c r="G484" s="231" t="s">
        <v>202</v>
      </c>
      <c r="H484" s="231" t="s">
        <v>200</v>
      </c>
      <c r="I484" s="231" t="s">
        <v>202</v>
      </c>
      <c r="J484" s="231" t="s">
        <v>202</v>
      </c>
      <c r="K484" s="231" t="s">
        <v>202</v>
      </c>
      <c r="L484" s="231" t="s">
        <v>202</v>
      </c>
      <c r="M484" s="231" t="s">
        <v>202</v>
      </c>
      <c r="N484" s="231" t="s">
        <v>202</v>
      </c>
      <c r="O484" s="231" t="s">
        <v>202</v>
      </c>
      <c r="P484" s="231" t="s">
        <v>202</v>
      </c>
      <c r="Q484" s="231" t="s">
        <v>202</v>
      </c>
      <c r="R484" s="231" t="s">
        <v>201</v>
      </c>
      <c r="S484" s="231" t="s">
        <v>201</v>
      </c>
      <c r="T484" s="231" t="s">
        <v>201</v>
      </c>
      <c r="U484" s="231" t="s">
        <v>201</v>
      </c>
      <c r="V484" s="231" t="s">
        <v>201</v>
      </c>
      <c r="AQ484" s="231">
        <v>20</v>
      </c>
    </row>
    <row r="485" spans="1:43" x14ac:dyDescent="0.2">
      <c r="A485" s="231">
        <v>213750</v>
      </c>
      <c r="B485" s="231" t="s">
        <v>427</v>
      </c>
      <c r="C485" s="231" t="s">
        <v>202</v>
      </c>
      <c r="D485" s="231" t="s">
        <v>202</v>
      </c>
      <c r="E485" s="231" t="s">
        <v>202</v>
      </c>
      <c r="F485" s="231" t="s">
        <v>200</v>
      </c>
      <c r="G485" s="231" t="s">
        <v>200</v>
      </c>
      <c r="H485" s="231" t="s">
        <v>200</v>
      </c>
      <c r="I485" s="231" t="s">
        <v>200</v>
      </c>
      <c r="J485" s="231" t="s">
        <v>202</v>
      </c>
      <c r="K485" s="231" t="s">
        <v>202</v>
      </c>
      <c r="L485" s="231" t="s">
        <v>202</v>
      </c>
      <c r="M485" s="231" t="s">
        <v>200</v>
      </c>
      <c r="N485" s="231" t="s">
        <v>202</v>
      </c>
      <c r="O485" s="231" t="s">
        <v>200</v>
      </c>
      <c r="P485" s="231" t="s">
        <v>202</v>
      </c>
      <c r="Q485" s="231" t="s">
        <v>202</v>
      </c>
      <c r="R485" s="231" t="s">
        <v>201</v>
      </c>
      <c r="S485" s="231" t="s">
        <v>201</v>
      </c>
      <c r="T485" s="231" t="s">
        <v>200</v>
      </c>
      <c r="U485" s="231" t="s">
        <v>200</v>
      </c>
      <c r="V485" s="231" t="s">
        <v>202</v>
      </c>
      <c r="AQ485" s="231">
        <v>20</v>
      </c>
    </row>
    <row r="486" spans="1:43" x14ac:dyDescent="0.2">
      <c r="A486" s="231">
        <v>213755</v>
      </c>
      <c r="B486" s="231" t="s">
        <v>427</v>
      </c>
      <c r="C486" s="231" t="s">
        <v>202</v>
      </c>
      <c r="D486" s="231" t="s">
        <v>202</v>
      </c>
      <c r="E486" s="231" t="s">
        <v>200</v>
      </c>
      <c r="F486" s="231" t="s">
        <v>200</v>
      </c>
      <c r="G486" s="231" t="s">
        <v>202</v>
      </c>
      <c r="H486" s="231" t="s">
        <v>200</v>
      </c>
      <c r="I486" s="231" t="s">
        <v>201</v>
      </c>
      <c r="J486" s="231" t="s">
        <v>202</v>
      </c>
      <c r="K486" s="231" t="s">
        <v>202</v>
      </c>
      <c r="L486" s="231" t="s">
        <v>202</v>
      </c>
      <c r="M486" s="231" t="s">
        <v>201</v>
      </c>
      <c r="N486" s="231" t="s">
        <v>201</v>
      </c>
      <c r="O486" s="231" t="s">
        <v>202</v>
      </c>
      <c r="P486" s="231" t="s">
        <v>202</v>
      </c>
      <c r="Q486" s="231" t="s">
        <v>201</v>
      </c>
      <c r="R486" s="231" t="s">
        <v>201</v>
      </c>
      <c r="S486" s="231" t="s">
        <v>201</v>
      </c>
      <c r="T486" s="231" t="s">
        <v>201</v>
      </c>
      <c r="U486" s="231" t="s">
        <v>201</v>
      </c>
      <c r="V486" s="231" t="s">
        <v>201</v>
      </c>
      <c r="AQ486" s="231">
        <v>20</v>
      </c>
    </row>
    <row r="487" spans="1:43" x14ac:dyDescent="0.2">
      <c r="A487" s="231">
        <v>213764</v>
      </c>
      <c r="B487" s="231" t="s">
        <v>427</v>
      </c>
      <c r="C487" s="231" t="s">
        <v>200</v>
      </c>
      <c r="D487" s="231" t="s">
        <v>200</v>
      </c>
      <c r="E487" s="231" t="s">
        <v>200</v>
      </c>
      <c r="F487" s="231" t="s">
        <v>200</v>
      </c>
      <c r="G487" s="231" t="s">
        <v>200</v>
      </c>
      <c r="H487" s="231" t="s">
        <v>202</v>
      </c>
      <c r="I487" s="231" t="s">
        <v>200</v>
      </c>
      <c r="J487" s="231" t="s">
        <v>202</v>
      </c>
      <c r="K487" s="231" t="s">
        <v>200</v>
      </c>
      <c r="L487" s="231" t="s">
        <v>200</v>
      </c>
      <c r="M487" s="231" t="s">
        <v>201</v>
      </c>
      <c r="N487" s="231" t="s">
        <v>202</v>
      </c>
      <c r="O487" s="231" t="s">
        <v>202</v>
      </c>
      <c r="P487" s="231" t="s">
        <v>201</v>
      </c>
      <c r="Q487" s="231" t="s">
        <v>201</v>
      </c>
      <c r="R487" s="231" t="s">
        <v>201</v>
      </c>
      <c r="S487" s="231" t="s">
        <v>201</v>
      </c>
      <c r="T487" s="231" t="s">
        <v>201</v>
      </c>
      <c r="U487" s="231" t="s">
        <v>201</v>
      </c>
      <c r="V487" s="231" t="s">
        <v>201</v>
      </c>
      <c r="AQ487" s="231">
        <v>20</v>
      </c>
    </row>
    <row r="488" spans="1:43" x14ac:dyDescent="0.2">
      <c r="A488" s="231">
        <v>213787</v>
      </c>
      <c r="B488" s="231" t="s">
        <v>427</v>
      </c>
      <c r="C488" s="231" t="s">
        <v>200</v>
      </c>
      <c r="D488" s="231" t="s">
        <v>202</v>
      </c>
      <c r="E488" s="231" t="s">
        <v>200</v>
      </c>
      <c r="F488" s="231" t="s">
        <v>200</v>
      </c>
      <c r="G488" s="231" t="s">
        <v>202</v>
      </c>
      <c r="H488" s="231" t="s">
        <v>201</v>
      </c>
      <c r="I488" s="231" t="s">
        <v>200</v>
      </c>
      <c r="J488" s="231" t="s">
        <v>202</v>
      </c>
      <c r="K488" s="231" t="s">
        <v>200</v>
      </c>
      <c r="L488" s="231" t="s">
        <v>200</v>
      </c>
      <c r="M488" s="231" t="s">
        <v>200</v>
      </c>
      <c r="N488" s="231" t="s">
        <v>202</v>
      </c>
      <c r="O488" s="231" t="s">
        <v>202</v>
      </c>
      <c r="P488" s="231" t="s">
        <v>202</v>
      </c>
      <c r="Q488" s="231" t="s">
        <v>200</v>
      </c>
      <c r="R488" s="231" t="s">
        <v>201</v>
      </c>
      <c r="S488" s="231" t="s">
        <v>201</v>
      </c>
      <c r="T488" s="231" t="s">
        <v>201</v>
      </c>
      <c r="U488" s="231" t="s">
        <v>201</v>
      </c>
      <c r="V488" s="231" t="s">
        <v>201</v>
      </c>
      <c r="AQ488" s="231">
        <v>20</v>
      </c>
    </row>
    <row r="489" spans="1:43" x14ac:dyDescent="0.2">
      <c r="A489" s="231">
        <v>213790</v>
      </c>
      <c r="B489" s="231" t="s">
        <v>427</v>
      </c>
      <c r="C489" s="231" t="s">
        <v>200</v>
      </c>
      <c r="D489" s="231" t="s">
        <v>200</v>
      </c>
      <c r="E489" s="231" t="s">
        <v>200</v>
      </c>
      <c r="F489" s="231" t="s">
        <v>200</v>
      </c>
      <c r="G489" s="231" t="s">
        <v>201</v>
      </c>
      <c r="H489" s="231" t="s">
        <v>201</v>
      </c>
      <c r="I489" s="231" t="s">
        <v>202</v>
      </c>
      <c r="J489" s="231" t="s">
        <v>202</v>
      </c>
      <c r="K489" s="231" t="s">
        <v>202</v>
      </c>
      <c r="L489" s="231" t="s">
        <v>202</v>
      </c>
      <c r="M489" s="231" t="s">
        <v>202</v>
      </c>
      <c r="N489" s="231" t="s">
        <v>202</v>
      </c>
      <c r="O489" s="231" t="s">
        <v>201</v>
      </c>
      <c r="P489" s="231" t="s">
        <v>201</v>
      </c>
      <c r="Q489" s="231" t="s">
        <v>202</v>
      </c>
      <c r="R489" s="231" t="s">
        <v>201</v>
      </c>
      <c r="S489" s="231" t="s">
        <v>201</v>
      </c>
      <c r="T489" s="231" t="s">
        <v>201</v>
      </c>
      <c r="U489" s="231" t="s">
        <v>201</v>
      </c>
      <c r="V489" s="231" t="s">
        <v>201</v>
      </c>
      <c r="AQ489" s="231">
        <v>20</v>
      </c>
    </row>
    <row r="490" spans="1:43" x14ac:dyDescent="0.2">
      <c r="A490" s="231">
        <v>213797</v>
      </c>
      <c r="B490" s="231" t="s">
        <v>427</v>
      </c>
      <c r="C490" s="231" t="s">
        <v>200</v>
      </c>
      <c r="D490" s="231" t="s">
        <v>200</v>
      </c>
      <c r="E490" s="231" t="s">
        <v>200</v>
      </c>
      <c r="F490" s="231" t="s">
        <v>200</v>
      </c>
      <c r="G490" s="231" t="s">
        <v>200</v>
      </c>
      <c r="H490" s="231" t="s">
        <v>202</v>
      </c>
      <c r="I490" s="231" t="s">
        <v>200</v>
      </c>
      <c r="J490" s="231" t="s">
        <v>200</v>
      </c>
      <c r="K490" s="231" t="s">
        <v>202</v>
      </c>
      <c r="L490" s="231" t="s">
        <v>200</v>
      </c>
      <c r="M490" s="231" t="s">
        <v>202</v>
      </c>
      <c r="N490" s="231" t="s">
        <v>202</v>
      </c>
      <c r="O490" s="231" t="s">
        <v>202</v>
      </c>
      <c r="P490" s="231" t="s">
        <v>202</v>
      </c>
      <c r="Q490" s="231" t="s">
        <v>202</v>
      </c>
      <c r="R490" s="231" t="s">
        <v>202</v>
      </c>
      <c r="S490" s="231" t="s">
        <v>202</v>
      </c>
      <c r="T490" s="231" t="s">
        <v>202</v>
      </c>
      <c r="U490" s="231" t="s">
        <v>202</v>
      </c>
      <c r="V490" s="231" t="s">
        <v>202</v>
      </c>
      <c r="AQ490" s="231">
        <v>20</v>
      </c>
    </row>
    <row r="491" spans="1:43" x14ac:dyDescent="0.2">
      <c r="A491" s="231">
        <v>213812</v>
      </c>
      <c r="B491" s="231" t="s">
        <v>427</v>
      </c>
      <c r="C491" s="231" t="s">
        <v>200</v>
      </c>
      <c r="D491" s="231" t="s">
        <v>200</v>
      </c>
      <c r="E491" s="231" t="s">
        <v>200</v>
      </c>
      <c r="F491" s="231" t="s">
        <v>200</v>
      </c>
      <c r="G491" s="231" t="s">
        <v>200</v>
      </c>
      <c r="H491" s="231" t="s">
        <v>200</v>
      </c>
      <c r="I491" s="231" t="s">
        <v>200</v>
      </c>
      <c r="J491" s="231" t="s">
        <v>202</v>
      </c>
      <c r="K491" s="231" t="s">
        <v>200</v>
      </c>
      <c r="L491" s="231" t="s">
        <v>200</v>
      </c>
      <c r="M491" s="231" t="s">
        <v>200</v>
      </c>
      <c r="N491" s="231" t="s">
        <v>202</v>
      </c>
      <c r="O491" s="231" t="s">
        <v>200</v>
      </c>
      <c r="P491" s="231" t="s">
        <v>200</v>
      </c>
      <c r="Q491" s="231" t="s">
        <v>202</v>
      </c>
      <c r="R491" s="231" t="s">
        <v>202</v>
      </c>
      <c r="S491" s="231" t="s">
        <v>202</v>
      </c>
      <c r="T491" s="231" t="s">
        <v>200</v>
      </c>
      <c r="U491" s="231" t="s">
        <v>200</v>
      </c>
      <c r="V491" s="231" t="s">
        <v>200</v>
      </c>
      <c r="AQ491" s="231">
        <v>20</v>
      </c>
    </row>
    <row r="492" spans="1:43" x14ac:dyDescent="0.2">
      <c r="A492" s="231">
        <v>213816</v>
      </c>
      <c r="B492" s="231" t="s">
        <v>427</v>
      </c>
      <c r="C492" s="231" t="s">
        <v>200</v>
      </c>
      <c r="D492" s="231" t="s">
        <v>202</v>
      </c>
      <c r="E492" s="231" t="s">
        <v>200</v>
      </c>
      <c r="F492" s="231" t="s">
        <v>200</v>
      </c>
      <c r="G492" s="231" t="s">
        <v>200</v>
      </c>
      <c r="H492" s="231" t="s">
        <v>202</v>
      </c>
      <c r="I492" s="231" t="s">
        <v>200</v>
      </c>
      <c r="J492" s="231" t="s">
        <v>200</v>
      </c>
      <c r="K492" s="231" t="s">
        <v>202</v>
      </c>
      <c r="L492" s="231" t="s">
        <v>202</v>
      </c>
      <c r="M492" s="231" t="s">
        <v>201</v>
      </c>
      <c r="N492" s="231" t="s">
        <v>202</v>
      </c>
      <c r="O492" s="231" t="s">
        <v>201</v>
      </c>
      <c r="P492" s="231" t="s">
        <v>201</v>
      </c>
      <c r="Q492" s="231" t="s">
        <v>201</v>
      </c>
      <c r="R492" s="231" t="s">
        <v>201</v>
      </c>
      <c r="S492" s="231" t="s">
        <v>201</v>
      </c>
      <c r="T492" s="231" t="s">
        <v>201</v>
      </c>
      <c r="U492" s="231" t="s">
        <v>201</v>
      </c>
      <c r="V492" s="231" t="s">
        <v>201</v>
      </c>
      <c r="AQ492" s="231">
        <v>20</v>
      </c>
    </row>
    <row r="493" spans="1:43" x14ac:dyDescent="0.2">
      <c r="A493" s="231">
        <v>213820</v>
      </c>
      <c r="B493" s="231" t="s">
        <v>427</v>
      </c>
      <c r="C493" s="231" t="s">
        <v>200</v>
      </c>
      <c r="D493" s="231" t="s">
        <v>200</v>
      </c>
      <c r="E493" s="231" t="s">
        <v>200</v>
      </c>
      <c r="F493" s="231" t="s">
        <v>200</v>
      </c>
      <c r="G493" s="231" t="s">
        <v>200</v>
      </c>
      <c r="H493" s="231" t="s">
        <v>200</v>
      </c>
      <c r="I493" s="231" t="s">
        <v>202</v>
      </c>
      <c r="J493" s="231" t="s">
        <v>200</v>
      </c>
      <c r="K493" s="231" t="s">
        <v>200</v>
      </c>
      <c r="L493" s="231" t="s">
        <v>202</v>
      </c>
      <c r="M493" s="231" t="s">
        <v>202</v>
      </c>
      <c r="N493" s="231" t="s">
        <v>202</v>
      </c>
      <c r="O493" s="231" t="s">
        <v>202</v>
      </c>
      <c r="P493" s="231" t="s">
        <v>201</v>
      </c>
      <c r="Q493" s="231" t="s">
        <v>202</v>
      </c>
      <c r="R493" s="231" t="s">
        <v>201</v>
      </c>
      <c r="S493" s="231" t="s">
        <v>201</v>
      </c>
      <c r="T493" s="231" t="s">
        <v>202</v>
      </c>
      <c r="U493" s="231" t="s">
        <v>202</v>
      </c>
      <c r="V493" s="231" t="s">
        <v>202</v>
      </c>
      <c r="AQ493" s="231">
        <v>20</v>
      </c>
    </row>
    <row r="494" spans="1:43" x14ac:dyDescent="0.2">
      <c r="A494" s="231">
        <v>213821</v>
      </c>
      <c r="B494" s="231" t="s">
        <v>427</v>
      </c>
      <c r="C494" s="231" t="s">
        <v>200</v>
      </c>
      <c r="D494" s="231" t="s">
        <v>200</v>
      </c>
      <c r="E494" s="231" t="s">
        <v>200</v>
      </c>
      <c r="F494" s="231" t="s">
        <v>200</v>
      </c>
      <c r="G494" s="231" t="s">
        <v>200</v>
      </c>
      <c r="H494" s="231" t="s">
        <v>202</v>
      </c>
      <c r="I494" s="231" t="s">
        <v>202</v>
      </c>
      <c r="J494" s="231" t="s">
        <v>200</v>
      </c>
      <c r="K494" s="231" t="s">
        <v>200</v>
      </c>
      <c r="L494" s="231" t="s">
        <v>200</v>
      </c>
      <c r="M494" s="231" t="s">
        <v>201</v>
      </c>
      <c r="N494" s="231" t="s">
        <v>202</v>
      </c>
      <c r="O494" s="231" t="s">
        <v>200</v>
      </c>
      <c r="P494" s="231" t="s">
        <v>201</v>
      </c>
      <c r="Q494" s="231" t="s">
        <v>202</v>
      </c>
      <c r="R494" s="231" t="s">
        <v>201</v>
      </c>
      <c r="S494" s="231" t="s">
        <v>201</v>
      </c>
      <c r="T494" s="231" t="s">
        <v>202</v>
      </c>
      <c r="U494" s="231" t="s">
        <v>201</v>
      </c>
      <c r="V494" s="231" t="s">
        <v>201</v>
      </c>
      <c r="AQ494" s="231">
        <v>20</v>
      </c>
    </row>
    <row r="495" spans="1:43" x14ac:dyDescent="0.2">
      <c r="A495" s="231">
        <v>213824</v>
      </c>
      <c r="B495" s="231" t="s">
        <v>427</v>
      </c>
      <c r="C495" s="231" t="s">
        <v>202</v>
      </c>
      <c r="D495" s="231" t="s">
        <v>202</v>
      </c>
      <c r="E495" s="231" t="s">
        <v>200</v>
      </c>
      <c r="F495" s="231" t="s">
        <v>200</v>
      </c>
      <c r="G495" s="231" t="s">
        <v>200</v>
      </c>
      <c r="H495" s="231" t="s">
        <v>202</v>
      </c>
      <c r="I495" s="231" t="s">
        <v>200</v>
      </c>
      <c r="J495" s="231" t="s">
        <v>200</v>
      </c>
      <c r="K495" s="231" t="s">
        <v>200</v>
      </c>
      <c r="L495" s="231" t="s">
        <v>200</v>
      </c>
      <c r="M495" s="231" t="s">
        <v>200</v>
      </c>
      <c r="N495" s="231" t="s">
        <v>200</v>
      </c>
      <c r="O495" s="231" t="s">
        <v>200</v>
      </c>
      <c r="P495" s="231" t="s">
        <v>200</v>
      </c>
      <c r="Q495" s="231" t="s">
        <v>202</v>
      </c>
      <c r="R495" s="231" t="s">
        <v>202</v>
      </c>
      <c r="S495" s="231" t="s">
        <v>201</v>
      </c>
      <c r="T495" s="231" t="s">
        <v>202</v>
      </c>
      <c r="U495" s="231" t="s">
        <v>201</v>
      </c>
      <c r="V495" s="231" t="s">
        <v>202</v>
      </c>
      <c r="AQ495" s="231">
        <v>20</v>
      </c>
    </row>
    <row r="496" spans="1:43" x14ac:dyDescent="0.2">
      <c r="A496" s="231">
        <v>213835</v>
      </c>
      <c r="B496" s="231" t="s">
        <v>427</v>
      </c>
      <c r="C496" s="231" t="s">
        <v>200</v>
      </c>
      <c r="D496" s="231" t="s">
        <v>202</v>
      </c>
      <c r="E496" s="231" t="s">
        <v>200</v>
      </c>
      <c r="F496" s="231" t="s">
        <v>202</v>
      </c>
      <c r="G496" s="231" t="s">
        <v>201</v>
      </c>
      <c r="H496" s="231" t="s">
        <v>202</v>
      </c>
      <c r="I496" s="231" t="s">
        <v>202</v>
      </c>
      <c r="J496" s="231" t="s">
        <v>202</v>
      </c>
      <c r="K496" s="231" t="s">
        <v>200</v>
      </c>
      <c r="L496" s="231" t="s">
        <v>202</v>
      </c>
      <c r="M496" s="231" t="s">
        <v>201</v>
      </c>
      <c r="N496" s="231" t="s">
        <v>200</v>
      </c>
      <c r="O496" s="231" t="s">
        <v>200</v>
      </c>
      <c r="P496" s="231" t="s">
        <v>202</v>
      </c>
      <c r="Q496" s="231" t="s">
        <v>201</v>
      </c>
      <c r="R496" s="231" t="s">
        <v>201</v>
      </c>
      <c r="S496" s="231" t="s">
        <v>201</v>
      </c>
      <c r="T496" s="231" t="s">
        <v>200</v>
      </c>
      <c r="U496" s="231" t="s">
        <v>200</v>
      </c>
      <c r="V496" s="231" t="s">
        <v>202</v>
      </c>
      <c r="AQ496" s="231">
        <v>20</v>
      </c>
    </row>
    <row r="497" spans="1:43" x14ac:dyDescent="0.2">
      <c r="A497" s="231">
        <v>213844</v>
      </c>
      <c r="B497" s="231" t="s">
        <v>427</v>
      </c>
      <c r="C497" s="231" t="s">
        <v>200</v>
      </c>
      <c r="D497" s="231" t="s">
        <v>200</v>
      </c>
      <c r="E497" s="231" t="s">
        <v>200</v>
      </c>
      <c r="F497" s="231" t="s">
        <v>200</v>
      </c>
      <c r="G497" s="231" t="s">
        <v>200</v>
      </c>
      <c r="H497" s="231" t="s">
        <v>202</v>
      </c>
      <c r="I497" s="231" t="s">
        <v>200</v>
      </c>
      <c r="J497" s="231" t="s">
        <v>202</v>
      </c>
      <c r="K497" s="231" t="s">
        <v>200</v>
      </c>
      <c r="L497" s="231" t="s">
        <v>200</v>
      </c>
      <c r="M497" s="231" t="s">
        <v>202</v>
      </c>
      <c r="N497" s="231" t="s">
        <v>201</v>
      </c>
      <c r="O497" s="231" t="s">
        <v>202</v>
      </c>
      <c r="P497" s="231" t="s">
        <v>201</v>
      </c>
      <c r="Q497" s="231" t="s">
        <v>201</v>
      </c>
      <c r="R497" s="231" t="s">
        <v>201</v>
      </c>
      <c r="S497" s="231" t="s">
        <v>201</v>
      </c>
      <c r="T497" s="231" t="s">
        <v>201</v>
      </c>
      <c r="U497" s="231" t="s">
        <v>201</v>
      </c>
      <c r="V497" s="231" t="s">
        <v>201</v>
      </c>
      <c r="AQ497" s="231">
        <v>20</v>
      </c>
    </row>
    <row r="498" spans="1:43" x14ac:dyDescent="0.2">
      <c r="A498" s="231">
        <v>213852</v>
      </c>
      <c r="B498" s="231" t="s">
        <v>427</v>
      </c>
      <c r="C498" s="231" t="s">
        <v>200</v>
      </c>
      <c r="D498" s="231" t="s">
        <v>202</v>
      </c>
      <c r="E498" s="231" t="s">
        <v>200</v>
      </c>
      <c r="F498" s="231" t="s">
        <v>200</v>
      </c>
      <c r="G498" s="231" t="s">
        <v>202</v>
      </c>
      <c r="H498" s="231" t="s">
        <v>200</v>
      </c>
      <c r="I498" s="231" t="s">
        <v>200</v>
      </c>
      <c r="J498" s="231" t="s">
        <v>202</v>
      </c>
      <c r="K498" s="231" t="s">
        <v>200</v>
      </c>
      <c r="L498" s="231" t="s">
        <v>202</v>
      </c>
      <c r="M498" s="231" t="s">
        <v>200</v>
      </c>
      <c r="N498" s="231" t="s">
        <v>200</v>
      </c>
      <c r="O498" s="231" t="s">
        <v>200</v>
      </c>
      <c r="P498" s="231" t="s">
        <v>202</v>
      </c>
      <c r="Q498" s="231" t="s">
        <v>200</v>
      </c>
      <c r="R498" s="231" t="s">
        <v>202</v>
      </c>
      <c r="S498" s="231" t="s">
        <v>202</v>
      </c>
      <c r="T498" s="231" t="s">
        <v>200</v>
      </c>
      <c r="U498" s="231" t="s">
        <v>200</v>
      </c>
      <c r="V498" s="231" t="s">
        <v>202</v>
      </c>
      <c r="AQ498" s="231">
        <v>20</v>
      </c>
    </row>
    <row r="499" spans="1:43" x14ac:dyDescent="0.2">
      <c r="A499" s="231">
        <v>213854</v>
      </c>
      <c r="B499" s="231" t="s">
        <v>427</v>
      </c>
      <c r="C499" s="231" t="s">
        <v>200</v>
      </c>
      <c r="D499" s="231" t="s">
        <v>202</v>
      </c>
      <c r="E499" s="231" t="s">
        <v>200</v>
      </c>
      <c r="F499" s="231" t="s">
        <v>200</v>
      </c>
      <c r="G499" s="231" t="s">
        <v>202</v>
      </c>
      <c r="H499" s="231" t="s">
        <v>200</v>
      </c>
      <c r="I499" s="231" t="s">
        <v>200</v>
      </c>
      <c r="J499" s="231" t="s">
        <v>200</v>
      </c>
      <c r="K499" s="231" t="s">
        <v>200</v>
      </c>
      <c r="L499" s="231" t="s">
        <v>200</v>
      </c>
      <c r="M499" s="231" t="s">
        <v>202</v>
      </c>
      <c r="N499" s="231" t="s">
        <v>202</v>
      </c>
      <c r="O499" s="231" t="s">
        <v>202</v>
      </c>
      <c r="P499" s="231" t="s">
        <v>201</v>
      </c>
      <c r="Q499" s="231" t="s">
        <v>201</v>
      </c>
      <c r="R499" s="231" t="s">
        <v>201</v>
      </c>
      <c r="S499" s="231" t="s">
        <v>201</v>
      </c>
      <c r="T499" s="231" t="s">
        <v>201</v>
      </c>
      <c r="U499" s="231" t="s">
        <v>201</v>
      </c>
      <c r="V499" s="231" t="s">
        <v>201</v>
      </c>
      <c r="AQ499" s="231">
        <v>20</v>
      </c>
    </row>
    <row r="500" spans="1:43" x14ac:dyDescent="0.2">
      <c r="A500" s="231">
        <v>213856</v>
      </c>
      <c r="B500" s="231" t="s">
        <v>427</v>
      </c>
      <c r="C500" s="231" t="s">
        <v>202</v>
      </c>
      <c r="D500" s="231" t="s">
        <v>202</v>
      </c>
      <c r="E500" s="231" t="s">
        <v>202</v>
      </c>
      <c r="F500" s="231" t="s">
        <v>202</v>
      </c>
      <c r="G500" s="231" t="s">
        <v>202</v>
      </c>
      <c r="H500" s="231" t="s">
        <v>202</v>
      </c>
      <c r="I500" s="231" t="s">
        <v>202</v>
      </c>
      <c r="J500" s="231" t="s">
        <v>201</v>
      </c>
      <c r="K500" s="231" t="s">
        <v>202</v>
      </c>
      <c r="L500" s="231" t="s">
        <v>201</v>
      </c>
      <c r="M500" s="231" t="s">
        <v>202</v>
      </c>
      <c r="N500" s="231" t="s">
        <v>202</v>
      </c>
      <c r="O500" s="231" t="s">
        <v>202</v>
      </c>
      <c r="P500" s="231" t="s">
        <v>202</v>
      </c>
      <c r="Q500" s="231" t="s">
        <v>202</v>
      </c>
      <c r="R500" s="231" t="s">
        <v>201</v>
      </c>
      <c r="S500" s="231" t="s">
        <v>201</v>
      </c>
      <c r="T500" s="231" t="s">
        <v>201</v>
      </c>
      <c r="U500" s="231" t="s">
        <v>201</v>
      </c>
      <c r="V500" s="231" t="s">
        <v>201</v>
      </c>
      <c r="AQ500" s="231">
        <v>20</v>
      </c>
    </row>
    <row r="501" spans="1:43" x14ac:dyDescent="0.2">
      <c r="A501" s="231">
        <v>213859</v>
      </c>
      <c r="B501" s="231" t="s">
        <v>427</v>
      </c>
      <c r="C501" s="231" t="s">
        <v>202</v>
      </c>
      <c r="D501" s="231" t="s">
        <v>202</v>
      </c>
      <c r="E501" s="231" t="s">
        <v>202</v>
      </c>
      <c r="F501" s="231" t="s">
        <v>202</v>
      </c>
      <c r="G501" s="231" t="s">
        <v>200</v>
      </c>
      <c r="H501" s="231" t="s">
        <v>201</v>
      </c>
      <c r="I501" s="231" t="s">
        <v>200</v>
      </c>
      <c r="J501" s="231" t="s">
        <v>200</v>
      </c>
      <c r="K501" s="231" t="s">
        <v>202</v>
      </c>
      <c r="L501" s="231" t="s">
        <v>201</v>
      </c>
      <c r="M501" s="231" t="s">
        <v>202</v>
      </c>
      <c r="N501" s="231" t="s">
        <v>202</v>
      </c>
      <c r="O501" s="231" t="s">
        <v>202</v>
      </c>
      <c r="P501" s="231" t="s">
        <v>202</v>
      </c>
      <c r="Q501" s="231" t="s">
        <v>201</v>
      </c>
      <c r="R501" s="231" t="s">
        <v>201</v>
      </c>
      <c r="S501" s="231" t="s">
        <v>201</v>
      </c>
      <c r="T501" s="231" t="s">
        <v>201</v>
      </c>
      <c r="U501" s="231" t="s">
        <v>201</v>
      </c>
      <c r="V501" s="231" t="s">
        <v>201</v>
      </c>
      <c r="AQ501" s="231">
        <v>20</v>
      </c>
    </row>
    <row r="502" spans="1:43" x14ac:dyDescent="0.2">
      <c r="A502" s="231">
        <v>213860</v>
      </c>
      <c r="B502" s="231" t="s">
        <v>427</v>
      </c>
      <c r="C502" s="231" t="s">
        <v>200</v>
      </c>
      <c r="D502" s="231" t="s">
        <v>200</v>
      </c>
      <c r="E502" s="231" t="s">
        <v>200</v>
      </c>
      <c r="F502" s="231" t="s">
        <v>202</v>
      </c>
      <c r="G502" s="231" t="s">
        <v>202</v>
      </c>
      <c r="H502" s="231" t="s">
        <v>202</v>
      </c>
      <c r="I502" s="231" t="s">
        <v>200</v>
      </c>
      <c r="J502" s="231" t="s">
        <v>200</v>
      </c>
      <c r="K502" s="231" t="s">
        <v>200</v>
      </c>
      <c r="L502" s="231" t="s">
        <v>202</v>
      </c>
      <c r="M502" s="231" t="s">
        <v>202</v>
      </c>
      <c r="N502" s="231" t="s">
        <v>201</v>
      </c>
      <c r="O502" s="231" t="s">
        <v>201</v>
      </c>
      <c r="P502" s="231" t="s">
        <v>201</v>
      </c>
      <c r="Q502" s="231" t="s">
        <v>202</v>
      </c>
      <c r="R502" s="231" t="s">
        <v>201</v>
      </c>
      <c r="S502" s="231" t="s">
        <v>201</v>
      </c>
      <c r="T502" s="231" t="s">
        <v>201</v>
      </c>
      <c r="U502" s="231" t="s">
        <v>201</v>
      </c>
      <c r="V502" s="231" t="s">
        <v>201</v>
      </c>
      <c r="AQ502" s="231">
        <v>20</v>
      </c>
    </row>
    <row r="503" spans="1:43" x14ac:dyDescent="0.2">
      <c r="A503" s="231">
        <v>213862</v>
      </c>
      <c r="B503" s="231" t="s">
        <v>427</v>
      </c>
      <c r="C503" s="231" t="s">
        <v>202</v>
      </c>
      <c r="D503" s="231" t="s">
        <v>200</v>
      </c>
      <c r="E503" s="231" t="s">
        <v>200</v>
      </c>
      <c r="F503" s="231" t="s">
        <v>200</v>
      </c>
      <c r="G503" s="231" t="s">
        <v>202</v>
      </c>
      <c r="H503" s="231" t="s">
        <v>201</v>
      </c>
      <c r="I503" s="231" t="s">
        <v>200</v>
      </c>
      <c r="J503" s="231" t="s">
        <v>200</v>
      </c>
      <c r="K503" s="231" t="s">
        <v>200</v>
      </c>
      <c r="L503" s="231" t="s">
        <v>200</v>
      </c>
      <c r="M503" s="231" t="s">
        <v>200</v>
      </c>
      <c r="N503" s="231" t="s">
        <v>200</v>
      </c>
      <c r="O503" s="231" t="s">
        <v>202</v>
      </c>
      <c r="P503" s="231" t="s">
        <v>201</v>
      </c>
      <c r="Q503" s="231" t="s">
        <v>200</v>
      </c>
      <c r="R503" s="231" t="s">
        <v>201</v>
      </c>
      <c r="S503" s="231" t="s">
        <v>201</v>
      </c>
      <c r="T503" s="231" t="s">
        <v>201</v>
      </c>
      <c r="U503" s="231" t="s">
        <v>201</v>
      </c>
      <c r="V503" s="231" t="s">
        <v>201</v>
      </c>
      <c r="AQ503" s="231">
        <v>20</v>
      </c>
    </row>
    <row r="504" spans="1:43" x14ac:dyDescent="0.2">
      <c r="A504" s="231">
        <v>213876</v>
      </c>
      <c r="B504" s="231" t="s">
        <v>427</v>
      </c>
      <c r="C504" s="231" t="s">
        <v>200</v>
      </c>
      <c r="D504" s="231" t="s">
        <v>202</v>
      </c>
      <c r="E504" s="231" t="s">
        <v>200</v>
      </c>
      <c r="F504" s="231" t="s">
        <v>200</v>
      </c>
      <c r="G504" s="231" t="s">
        <v>202</v>
      </c>
      <c r="H504" s="231" t="s">
        <v>202</v>
      </c>
      <c r="I504" s="231" t="s">
        <v>202</v>
      </c>
      <c r="J504" s="231" t="s">
        <v>200</v>
      </c>
      <c r="K504" s="231" t="s">
        <v>202</v>
      </c>
      <c r="L504" s="231" t="s">
        <v>202</v>
      </c>
      <c r="M504" s="231" t="s">
        <v>201</v>
      </c>
      <c r="N504" s="231" t="s">
        <v>201</v>
      </c>
      <c r="O504" s="231" t="s">
        <v>202</v>
      </c>
      <c r="P504" s="231" t="s">
        <v>201</v>
      </c>
      <c r="Q504" s="231" t="s">
        <v>202</v>
      </c>
      <c r="R504" s="231" t="s">
        <v>201</v>
      </c>
      <c r="S504" s="231" t="s">
        <v>201</v>
      </c>
      <c r="T504" s="231" t="s">
        <v>201</v>
      </c>
      <c r="U504" s="231" t="s">
        <v>201</v>
      </c>
      <c r="V504" s="231" t="s">
        <v>201</v>
      </c>
      <c r="AQ504" s="231">
        <v>20</v>
      </c>
    </row>
    <row r="505" spans="1:43" x14ac:dyDescent="0.2">
      <c r="A505" s="231">
        <v>213907</v>
      </c>
      <c r="B505" s="231" t="s">
        <v>427</v>
      </c>
      <c r="C505" s="231" t="s">
        <v>201</v>
      </c>
      <c r="D505" s="231" t="s">
        <v>202</v>
      </c>
      <c r="E505" s="231" t="s">
        <v>202</v>
      </c>
      <c r="F505" s="231" t="s">
        <v>202</v>
      </c>
      <c r="G505" s="231" t="s">
        <v>202</v>
      </c>
      <c r="H505" s="231" t="s">
        <v>202</v>
      </c>
      <c r="I505" s="231" t="s">
        <v>202</v>
      </c>
      <c r="J505" s="231" t="s">
        <v>202</v>
      </c>
      <c r="K505" s="231" t="s">
        <v>202</v>
      </c>
      <c r="L505" s="231" t="s">
        <v>202</v>
      </c>
      <c r="M505" s="231" t="s">
        <v>200</v>
      </c>
      <c r="N505" s="231" t="s">
        <v>202</v>
      </c>
      <c r="O505" s="231" t="s">
        <v>202</v>
      </c>
      <c r="P505" s="231" t="s">
        <v>202</v>
      </c>
      <c r="Q505" s="231" t="s">
        <v>202</v>
      </c>
      <c r="R505" s="231" t="s">
        <v>201</v>
      </c>
      <c r="S505" s="231" t="s">
        <v>202</v>
      </c>
      <c r="T505" s="231" t="s">
        <v>202</v>
      </c>
      <c r="U505" s="231" t="s">
        <v>202</v>
      </c>
      <c r="V505" s="231" t="s">
        <v>202</v>
      </c>
      <c r="AQ505" s="231">
        <v>20</v>
      </c>
    </row>
    <row r="506" spans="1:43" x14ac:dyDescent="0.2">
      <c r="A506" s="231">
        <v>213909</v>
      </c>
      <c r="B506" s="231" t="s">
        <v>427</v>
      </c>
      <c r="C506" s="231" t="s">
        <v>200</v>
      </c>
      <c r="D506" s="231" t="s">
        <v>200</v>
      </c>
      <c r="E506" s="231" t="s">
        <v>200</v>
      </c>
      <c r="F506" s="231" t="s">
        <v>200</v>
      </c>
      <c r="G506" s="231" t="s">
        <v>202</v>
      </c>
      <c r="H506" s="231" t="s">
        <v>201</v>
      </c>
      <c r="I506" s="231" t="s">
        <v>200</v>
      </c>
      <c r="J506" s="231" t="s">
        <v>200</v>
      </c>
      <c r="K506" s="231" t="s">
        <v>200</v>
      </c>
      <c r="L506" s="231" t="s">
        <v>200</v>
      </c>
      <c r="M506" s="231" t="s">
        <v>202</v>
      </c>
      <c r="N506" s="231" t="s">
        <v>202</v>
      </c>
      <c r="O506" s="231" t="s">
        <v>200</v>
      </c>
      <c r="P506" s="231" t="s">
        <v>202</v>
      </c>
      <c r="Q506" s="231" t="s">
        <v>202</v>
      </c>
      <c r="R506" s="231" t="s">
        <v>200</v>
      </c>
      <c r="S506" s="231" t="s">
        <v>202</v>
      </c>
      <c r="T506" s="231" t="s">
        <v>200</v>
      </c>
      <c r="U506" s="231" t="s">
        <v>200</v>
      </c>
      <c r="V506" s="231" t="s">
        <v>200</v>
      </c>
      <c r="AQ506" s="231">
        <v>20</v>
      </c>
    </row>
    <row r="507" spans="1:43" x14ac:dyDescent="0.2">
      <c r="A507" s="231">
        <v>213914</v>
      </c>
      <c r="B507" s="231" t="s">
        <v>427</v>
      </c>
      <c r="C507" s="231" t="s">
        <v>200</v>
      </c>
      <c r="D507" s="231" t="s">
        <v>200</v>
      </c>
      <c r="E507" s="231" t="s">
        <v>200</v>
      </c>
      <c r="F507" s="231" t="s">
        <v>200</v>
      </c>
      <c r="G507" s="231" t="s">
        <v>202</v>
      </c>
      <c r="H507" s="231" t="s">
        <v>200</v>
      </c>
      <c r="I507" s="231" t="s">
        <v>202</v>
      </c>
      <c r="J507" s="231" t="s">
        <v>200</v>
      </c>
      <c r="K507" s="231" t="s">
        <v>202</v>
      </c>
      <c r="L507" s="231" t="s">
        <v>200</v>
      </c>
      <c r="M507" s="231" t="s">
        <v>202</v>
      </c>
      <c r="N507" s="231" t="s">
        <v>202</v>
      </c>
      <c r="O507" s="231" t="s">
        <v>200</v>
      </c>
      <c r="P507" s="231" t="s">
        <v>202</v>
      </c>
      <c r="Q507" s="231" t="s">
        <v>202</v>
      </c>
      <c r="R507" s="231" t="s">
        <v>202</v>
      </c>
      <c r="S507" s="231" t="s">
        <v>202</v>
      </c>
      <c r="T507" s="231" t="s">
        <v>202</v>
      </c>
      <c r="U507" s="231" t="s">
        <v>200</v>
      </c>
      <c r="V507" s="231" t="s">
        <v>202</v>
      </c>
      <c r="AQ507" s="231">
        <v>20</v>
      </c>
    </row>
    <row r="508" spans="1:43" x14ac:dyDescent="0.2">
      <c r="A508" s="231">
        <v>213919</v>
      </c>
      <c r="B508" s="231" t="s">
        <v>427</v>
      </c>
      <c r="C508" s="231" t="s">
        <v>200</v>
      </c>
      <c r="D508" s="231" t="s">
        <v>200</v>
      </c>
      <c r="E508" s="231" t="s">
        <v>200</v>
      </c>
      <c r="F508" s="231" t="s">
        <v>200</v>
      </c>
      <c r="G508" s="231" t="s">
        <v>200</v>
      </c>
      <c r="H508" s="231" t="s">
        <v>202</v>
      </c>
      <c r="I508" s="231" t="s">
        <v>202</v>
      </c>
      <c r="J508" s="231" t="s">
        <v>200</v>
      </c>
      <c r="K508" s="231" t="s">
        <v>200</v>
      </c>
      <c r="L508" s="231" t="s">
        <v>202</v>
      </c>
      <c r="M508" s="231" t="s">
        <v>202</v>
      </c>
      <c r="N508" s="231" t="s">
        <v>200</v>
      </c>
      <c r="O508" s="231" t="s">
        <v>202</v>
      </c>
      <c r="P508" s="231" t="s">
        <v>202</v>
      </c>
      <c r="Q508" s="231" t="s">
        <v>200</v>
      </c>
      <c r="R508" s="231" t="s">
        <v>200</v>
      </c>
      <c r="S508" s="231" t="s">
        <v>202</v>
      </c>
      <c r="T508" s="231" t="s">
        <v>202</v>
      </c>
      <c r="U508" s="231" t="s">
        <v>200</v>
      </c>
      <c r="V508" s="231" t="s">
        <v>202</v>
      </c>
      <c r="AQ508" s="231">
        <v>20</v>
      </c>
    </row>
    <row r="509" spans="1:43" x14ac:dyDescent="0.2">
      <c r="A509" s="231">
        <v>213921</v>
      </c>
      <c r="B509" s="231" t="s">
        <v>427</v>
      </c>
      <c r="C509" s="231" t="s">
        <v>200</v>
      </c>
      <c r="D509" s="231" t="s">
        <v>202</v>
      </c>
      <c r="E509" s="231" t="s">
        <v>202</v>
      </c>
      <c r="F509" s="231" t="s">
        <v>200</v>
      </c>
      <c r="G509" s="231" t="s">
        <v>200</v>
      </c>
      <c r="H509" s="231" t="s">
        <v>200</v>
      </c>
      <c r="I509" s="231" t="s">
        <v>202</v>
      </c>
      <c r="J509" s="231" t="s">
        <v>200</v>
      </c>
      <c r="K509" s="231" t="s">
        <v>200</v>
      </c>
      <c r="L509" s="231" t="s">
        <v>200</v>
      </c>
      <c r="M509" s="231" t="s">
        <v>200</v>
      </c>
      <c r="N509" s="231" t="s">
        <v>202</v>
      </c>
      <c r="O509" s="231" t="s">
        <v>202</v>
      </c>
      <c r="P509" s="231" t="s">
        <v>202</v>
      </c>
      <c r="Q509" s="231" t="s">
        <v>202</v>
      </c>
      <c r="R509" s="231" t="s">
        <v>202</v>
      </c>
      <c r="S509" s="231" t="s">
        <v>200</v>
      </c>
      <c r="T509" s="231" t="s">
        <v>200</v>
      </c>
      <c r="U509" s="231" t="s">
        <v>200</v>
      </c>
      <c r="V509" s="231" t="s">
        <v>200</v>
      </c>
      <c r="AQ509" s="231">
        <v>20</v>
      </c>
    </row>
    <row r="510" spans="1:43" x14ac:dyDescent="0.2">
      <c r="A510" s="231">
        <v>213926</v>
      </c>
      <c r="B510" s="231" t="s">
        <v>427</v>
      </c>
      <c r="C510" s="231" t="s">
        <v>200</v>
      </c>
      <c r="D510" s="231" t="s">
        <v>202</v>
      </c>
      <c r="E510" s="231" t="s">
        <v>202</v>
      </c>
      <c r="F510" s="231" t="s">
        <v>200</v>
      </c>
      <c r="G510" s="231" t="s">
        <v>202</v>
      </c>
      <c r="H510" s="231" t="s">
        <v>202</v>
      </c>
      <c r="I510" s="231" t="s">
        <v>200</v>
      </c>
      <c r="J510" s="231" t="s">
        <v>200</v>
      </c>
      <c r="K510" s="231" t="s">
        <v>202</v>
      </c>
      <c r="L510" s="231" t="s">
        <v>200</v>
      </c>
      <c r="M510" s="231" t="s">
        <v>201</v>
      </c>
      <c r="N510" s="231" t="s">
        <v>202</v>
      </c>
      <c r="O510" s="231" t="s">
        <v>202</v>
      </c>
      <c r="P510" s="231" t="s">
        <v>202</v>
      </c>
      <c r="Q510" s="231" t="s">
        <v>201</v>
      </c>
      <c r="R510" s="231" t="s">
        <v>201</v>
      </c>
      <c r="S510" s="231" t="s">
        <v>201</v>
      </c>
      <c r="T510" s="231" t="s">
        <v>202</v>
      </c>
      <c r="U510" s="231" t="s">
        <v>201</v>
      </c>
      <c r="V510" s="231" t="s">
        <v>202</v>
      </c>
      <c r="AQ510" s="231">
        <v>20</v>
      </c>
    </row>
    <row r="511" spans="1:43" x14ac:dyDescent="0.2">
      <c r="A511" s="231">
        <v>213927</v>
      </c>
      <c r="B511" s="231" t="s">
        <v>427</v>
      </c>
      <c r="C511" s="231" t="s">
        <v>201</v>
      </c>
      <c r="D511" s="231" t="s">
        <v>202</v>
      </c>
      <c r="E511" s="231" t="s">
        <v>200</v>
      </c>
      <c r="F511" s="231" t="s">
        <v>202</v>
      </c>
      <c r="G511" s="231" t="s">
        <v>202</v>
      </c>
      <c r="H511" s="231" t="s">
        <v>202</v>
      </c>
      <c r="I511" s="231" t="s">
        <v>200</v>
      </c>
      <c r="J511" s="231" t="s">
        <v>202</v>
      </c>
      <c r="K511" s="231" t="s">
        <v>200</v>
      </c>
      <c r="L511" s="231" t="s">
        <v>202</v>
      </c>
      <c r="M511" s="231" t="s">
        <v>201</v>
      </c>
      <c r="N511" s="231" t="s">
        <v>201</v>
      </c>
      <c r="O511" s="231" t="s">
        <v>202</v>
      </c>
      <c r="P511" s="231" t="s">
        <v>200</v>
      </c>
      <c r="Q511" s="231" t="s">
        <v>202</v>
      </c>
      <c r="R511" s="231" t="s">
        <v>201</v>
      </c>
      <c r="S511" s="231" t="s">
        <v>201</v>
      </c>
      <c r="T511" s="231" t="s">
        <v>202</v>
      </c>
      <c r="U511" s="231" t="s">
        <v>202</v>
      </c>
      <c r="V511" s="231" t="s">
        <v>202</v>
      </c>
      <c r="AQ511" s="231">
        <v>20</v>
      </c>
    </row>
    <row r="512" spans="1:43" x14ac:dyDescent="0.2">
      <c r="A512" s="231">
        <v>213966</v>
      </c>
      <c r="B512" s="231" t="s">
        <v>427</v>
      </c>
      <c r="C512" s="231" t="s">
        <v>200</v>
      </c>
      <c r="D512" s="231" t="s">
        <v>200</v>
      </c>
      <c r="E512" s="231" t="s">
        <v>200</v>
      </c>
      <c r="F512" s="231" t="s">
        <v>200</v>
      </c>
      <c r="G512" s="231" t="s">
        <v>202</v>
      </c>
      <c r="H512" s="231" t="s">
        <v>200</v>
      </c>
      <c r="I512" s="231" t="s">
        <v>202</v>
      </c>
      <c r="J512" s="231" t="s">
        <v>202</v>
      </c>
      <c r="K512" s="231" t="s">
        <v>202</v>
      </c>
      <c r="L512" s="231" t="s">
        <v>200</v>
      </c>
      <c r="M512" s="231" t="s">
        <v>200</v>
      </c>
      <c r="N512" s="231" t="s">
        <v>202</v>
      </c>
      <c r="O512" s="231" t="s">
        <v>200</v>
      </c>
      <c r="P512" s="231" t="s">
        <v>202</v>
      </c>
      <c r="Q512" s="231" t="s">
        <v>200</v>
      </c>
      <c r="R512" s="231" t="s">
        <v>200</v>
      </c>
      <c r="S512" s="231" t="s">
        <v>202</v>
      </c>
      <c r="T512" s="231" t="s">
        <v>200</v>
      </c>
      <c r="U512" s="231" t="s">
        <v>202</v>
      </c>
      <c r="V512" s="231" t="s">
        <v>202</v>
      </c>
      <c r="AQ512" s="231">
        <v>20</v>
      </c>
    </row>
    <row r="513" spans="1:43" x14ac:dyDescent="0.2">
      <c r="A513" s="231">
        <v>213970</v>
      </c>
      <c r="B513" s="231" t="s">
        <v>427</v>
      </c>
      <c r="C513" s="231" t="s">
        <v>200</v>
      </c>
      <c r="D513" s="231" t="s">
        <v>202</v>
      </c>
      <c r="E513" s="231" t="s">
        <v>202</v>
      </c>
      <c r="F513" s="231" t="s">
        <v>200</v>
      </c>
      <c r="G513" s="231" t="s">
        <v>200</v>
      </c>
      <c r="H513" s="231" t="s">
        <v>202</v>
      </c>
      <c r="I513" s="231" t="s">
        <v>202</v>
      </c>
      <c r="J513" s="231" t="s">
        <v>200</v>
      </c>
      <c r="K513" s="231" t="s">
        <v>200</v>
      </c>
      <c r="L513" s="231" t="s">
        <v>202</v>
      </c>
      <c r="M513" s="231" t="s">
        <v>201</v>
      </c>
      <c r="N513" s="231" t="s">
        <v>202</v>
      </c>
      <c r="O513" s="231" t="s">
        <v>202</v>
      </c>
      <c r="P513" s="231" t="s">
        <v>201</v>
      </c>
      <c r="Q513" s="231" t="s">
        <v>201</v>
      </c>
      <c r="R513" s="231" t="s">
        <v>201</v>
      </c>
      <c r="S513" s="231" t="s">
        <v>201</v>
      </c>
      <c r="T513" s="231" t="s">
        <v>202</v>
      </c>
      <c r="U513" s="231" t="s">
        <v>202</v>
      </c>
      <c r="V513" s="231" t="s">
        <v>202</v>
      </c>
      <c r="AQ513" s="231">
        <v>20</v>
      </c>
    </row>
    <row r="514" spans="1:43" x14ac:dyDescent="0.2">
      <c r="A514" s="231">
        <v>213973</v>
      </c>
      <c r="B514" s="231" t="s">
        <v>427</v>
      </c>
      <c r="C514" s="231" t="s">
        <v>200</v>
      </c>
      <c r="D514" s="231" t="s">
        <v>200</v>
      </c>
      <c r="E514" s="231" t="s">
        <v>200</v>
      </c>
      <c r="F514" s="231" t="s">
        <v>202</v>
      </c>
      <c r="G514" s="231" t="s">
        <v>202</v>
      </c>
      <c r="H514" s="231" t="s">
        <v>200</v>
      </c>
      <c r="I514" s="231" t="s">
        <v>202</v>
      </c>
      <c r="J514" s="231" t="s">
        <v>200</v>
      </c>
      <c r="K514" s="231" t="s">
        <v>200</v>
      </c>
      <c r="L514" s="231" t="s">
        <v>202</v>
      </c>
      <c r="M514" s="231" t="s">
        <v>200</v>
      </c>
      <c r="N514" s="231" t="s">
        <v>200</v>
      </c>
      <c r="O514" s="231" t="s">
        <v>200</v>
      </c>
      <c r="P514" s="231" t="s">
        <v>202</v>
      </c>
      <c r="Q514" s="231" t="s">
        <v>201</v>
      </c>
      <c r="R514" s="231" t="s">
        <v>202</v>
      </c>
      <c r="S514" s="231" t="s">
        <v>202</v>
      </c>
      <c r="T514" s="231" t="s">
        <v>202</v>
      </c>
      <c r="U514" s="231" t="s">
        <v>202</v>
      </c>
      <c r="V514" s="231" t="s">
        <v>202</v>
      </c>
      <c r="AQ514" s="231">
        <v>20</v>
      </c>
    </row>
    <row r="515" spans="1:43" x14ac:dyDescent="0.2">
      <c r="A515" s="231">
        <v>213995</v>
      </c>
      <c r="B515" s="231" t="s">
        <v>427</v>
      </c>
      <c r="C515" s="231" t="s">
        <v>202</v>
      </c>
      <c r="D515" s="231" t="s">
        <v>202</v>
      </c>
      <c r="E515" s="231" t="s">
        <v>202</v>
      </c>
      <c r="F515" s="231" t="s">
        <v>202</v>
      </c>
      <c r="G515" s="231" t="s">
        <v>201</v>
      </c>
      <c r="H515" s="231" t="s">
        <v>201</v>
      </c>
      <c r="I515" s="231" t="s">
        <v>202</v>
      </c>
      <c r="J515" s="231" t="s">
        <v>202</v>
      </c>
      <c r="K515" s="231" t="s">
        <v>202</v>
      </c>
      <c r="L515" s="231" t="s">
        <v>202</v>
      </c>
      <c r="M515" s="231" t="s">
        <v>201</v>
      </c>
      <c r="N515" s="231" t="s">
        <v>201</v>
      </c>
      <c r="O515" s="231" t="s">
        <v>201</v>
      </c>
      <c r="P515" s="231" t="s">
        <v>201</v>
      </c>
      <c r="Q515" s="231" t="s">
        <v>201</v>
      </c>
      <c r="R515" s="231" t="s">
        <v>201</v>
      </c>
      <c r="S515" s="231" t="s">
        <v>201</v>
      </c>
      <c r="T515" s="231" t="s">
        <v>201</v>
      </c>
      <c r="U515" s="231" t="s">
        <v>201</v>
      </c>
      <c r="V515" s="231" t="s">
        <v>201</v>
      </c>
      <c r="AQ515" s="231">
        <v>20</v>
      </c>
    </row>
    <row r="516" spans="1:43" x14ac:dyDescent="0.2">
      <c r="A516" s="231">
        <v>214006</v>
      </c>
      <c r="B516" s="231" t="s">
        <v>427</v>
      </c>
      <c r="C516" s="231" t="s">
        <v>202</v>
      </c>
      <c r="D516" s="231" t="s">
        <v>202</v>
      </c>
      <c r="E516" s="231" t="s">
        <v>202</v>
      </c>
      <c r="F516" s="231" t="s">
        <v>200</v>
      </c>
      <c r="G516" s="231" t="s">
        <v>202</v>
      </c>
      <c r="H516" s="231" t="s">
        <v>202</v>
      </c>
      <c r="I516" s="231" t="s">
        <v>202</v>
      </c>
      <c r="J516" s="231" t="s">
        <v>201</v>
      </c>
      <c r="K516" s="231" t="s">
        <v>202</v>
      </c>
      <c r="L516" s="231" t="s">
        <v>202</v>
      </c>
      <c r="M516" s="231" t="s">
        <v>201</v>
      </c>
      <c r="N516" s="231" t="s">
        <v>202</v>
      </c>
      <c r="O516" s="231" t="s">
        <v>202</v>
      </c>
      <c r="P516" s="231" t="s">
        <v>202</v>
      </c>
      <c r="Q516" s="231" t="s">
        <v>201</v>
      </c>
      <c r="R516" s="231" t="s">
        <v>201</v>
      </c>
      <c r="S516" s="231" t="s">
        <v>201</v>
      </c>
      <c r="T516" s="231" t="s">
        <v>201</v>
      </c>
      <c r="U516" s="231" t="s">
        <v>201</v>
      </c>
      <c r="V516" s="231" t="s">
        <v>201</v>
      </c>
      <c r="AQ516" s="231">
        <v>20</v>
      </c>
    </row>
    <row r="517" spans="1:43" x14ac:dyDescent="0.2">
      <c r="A517" s="231">
        <v>214009</v>
      </c>
      <c r="B517" s="231" t="s">
        <v>427</v>
      </c>
      <c r="C517" s="231" t="s">
        <v>201</v>
      </c>
      <c r="D517" s="231" t="s">
        <v>200</v>
      </c>
      <c r="E517" s="231" t="s">
        <v>200</v>
      </c>
      <c r="F517" s="231" t="s">
        <v>200</v>
      </c>
      <c r="G517" s="231" t="s">
        <v>200</v>
      </c>
      <c r="H517" s="231" t="s">
        <v>202</v>
      </c>
      <c r="I517" s="231" t="s">
        <v>200</v>
      </c>
      <c r="J517" s="231" t="s">
        <v>200</v>
      </c>
      <c r="K517" s="231" t="s">
        <v>200</v>
      </c>
      <c r="L517" s="231" t="s">
        <v>200</v>
      </c>
      <c r="M517" s="231" t="s">
        <v>202</v>
      </c>
      <c r="N517" s="231" t="s">
        <v>200</v>
      </c>
      <c r="O517" s="231" t="s">
        <v>200</v>
      </c>
      <c r="P517" s="231" t="s">
        <v>202</v>
      </c>
      <c r="Q517" s="231" t="s">
        <v>200</v>
      </c>
      <c r="R517" s="231" t="s">
        <v>201</v>
      </c>
      <c r="S517" s="231" t="s">
        <v>201</v>
      </c>
      <c r="T517" s="231" t="s">
        <v>202</v>
      </c>
      <c r="U517" s="231" t="s">
        <v>202</v>
      </c>
      <c r="V517" s="231" t="s">
        <v>202</v>
      </c>
      <c r="AQ517" s="231">
        <v>20</v>
      </c>
    </row>
    <row r="518" spans="1:43" x14ac:dyDescent="0.2">
      <c r="A518" s="231">
        <v>214025</v>
      </c>
      <c r="B518" s="231" t="s">
        <v>427</v>
      </c>
      <c r="C518" s="231" t="s">
        <v>202</v>
      </c>
      <c r="D518" s="231" t="s">
        <v>202</v>
      </c>
      <c r="E518" s="231" t="s">
        <v>200</v>
      </c>
      <c r="F518" s="231" t="s">
        <v>200</v>
      </c>
      <c r="G518" s="231" t="s">
        <v>200</v>
      </c>
      <c r="H518" s="231" t="s">
        <v>202</v>
      </c>
      <c r="I518" s="231" t="s">
        <v>200</v>
      </c>
      <c r="J518" s="231" t="s">
        <v>200</v>
      </c>
      <c r="K518" s="231" t="s">
        <v>200</v>
      </c>
      <c r="L518" s="231" t="s">
        <v>202</v>
      </c>
      <c r="M518" s="231" t="s">
        <v>202</v>
      </c>
      <c r="N518" s="231" t="s">
        <v>202</v>
      </c>
      <c r="O518" s="231" t="s">
        <v>200</v>
      </c>
      <c r="P518" s="231" t="s">
        <v>202</v>
      </c>
      <c r="Q518" s="231" t="s">
        <v>202</v>
      </c>
      <c r="R518" s="231" t="s">
        <v>202</v>
      </c>
      <c r="S518" s="231" t="s">
        <v>202</v>
      </c>
      <c r="T518" s="231" t="s">
        <v>200</v>
      </c>
      <c r="U518" s="231" t="s">
        <v>200</v>
      </c>
      <c r="V518" s="231" t="s">
        <v>200</v>
      </c>
      <c r="AQ518" s="231">
        <v>20</v>
      </c>
    </row>
    <row r="519" spans="1:43" x14ac:dyDescent="0.2">
      <c r="A519" s="231">
        <v>214042</v>
      </c>
      <c r="B519" s="231" t="s">
        <v>427</v>
      </c>
      <c r="C519" s="231" t="s">
        <v>202</v>
      </c>
      <c r="D519" s="231" t="s">
        <v>202</v>
      </c>
      <c r="E519" s="231" t="s">
        <v>200</v>
      </c>
      <c r="F519" s="231" t="s">
        <v>202</v>
      </c>
      <c r="G519" s="231" t="s">
        <v>200</v>
      </c>
      <c r="H519" s="231" t="s">
        <v>201</v>
      </c>
      <c r="I519" s="231" t="s">
        <v>202</v>
      </c>
      <c r="J519" s="231" t="s">
        <v>202</v>
      </c>
      <c r="K519" s="231" t="s">
        <v>202</v>
      </c>
      <c r="L519" s="231" t="s">
        <v>201</v>
      </c>
      <c r="M519" s="231" t="s">
        <v>201</v>
      </c>
      <c r="N519" s="231" t="s">
        <v>201</v>
      </c>
      <c r="O519" s="231" t="s">
        <v>201</v>
      </c>
      <c r="P519" s="231" t="s">
        <v>201</v>
      </c>
      <c r="Q519" s="231" t="s">
        <v>201</v>
      </c>
      <c r="R519" s="231" t="s">
        <v>201</v>
      </c>
      <c r="S519" s="231" t="s">
        <v>201</v>
      </c>
      <c r="T519" s="231" t="s">
        <v>201</v>
      </c>
      <c r="U519" s="231" t="s">
        <v>201</v>
      </c>
      <c r="V519" s="231" t="s">
        <v>201</v>
      </c>
      <c r="AQ519" s="231">
        <v>20</v>
      </c>
    </row>
    <row r="520" spans="1:43" x14ac:dyDescent="0.2">
      <c r="A520" s="231">
        <v>214045</v>
      </c>
      <c r="B520" s="231" t="s">
        <v>427</v>
      </c>
      <c r="C520" s="231" t="s">
        <v>200</v>
      </c>
      <c r="D520" s="231" t="s">
        <v>200</v>
      </c>
      <c r="E520" s="231" t="s">
        <v>200</v>
      </c>
      <c r="F520" s="231" t="s">
        <v>200</v>
      </c>
      <c r="G520" s="231" t="s">
        <v>201</v>
      </c>
      <c r="H520" s="231" t="s">
        <v>202</v>
      </c>
      <c r="I520" s="231" t="s">
        <v>200</v>
      </c>
      <c r="J520" s="231" t="s">
        <v>200</v>
      </c>
      <c r="K520" s="231" t="s">
        <v>202</v>
      </c>
      <c r="L520" s="231" t="s">
        <v>200</v>
      </c>
      <c r="M520" s="231" t="s">
        <v>200</v>
      </c>
      <c r="N520" s="231" t="s">
        <v>200</v>
      </c>
      <c r="O520" s="231" t="s">
        <v>200</v>
      </c>
      <c r="P520" s="231" t="s">
        <v>201</v>
      </c>
      <c r="Q520" s="231" t="s">
        <v>202</v>
      </c>
      <c r="R520" s="231" t="s">
        <v>201</v>
      </c>
      <c r="S520" s="231" t="s">
        <v>202</v>
      </c>
      <c r="T520" s="231" t="s">
        <v>200</v>
      </c>
      <c r="U520" s="231" t="s">
        <v>200</v>
      </c>
      <c r="V520" s="231" t="s">
        <v>200</v>
      </c>
      <c r="AQ520" s="231">
        <v>20</v>
      </c>
    </row>
    <row r="521" spans="1:43" x14ac:dyDescent="0.2">
      <c r="A521" s="231">
        <v>214078</v>
      </c>
      <c r="B521" s="231" t="s">
        <v>427</v>
      </c>
      <c r="C521" s="231" t="s">
        <v>200</v>
      </c>
      <c r="D521" s="231" t="s">
        <v>200</v>
      </c>
      <c r="E521" s="231" t="s">
        <v>200</v>
      </c>
      <c r="F521" s="231" t="s">
        <v>200</v>
      </c>
      <c r="G521" s="231" t="s">
        <v>200</v>
      </c>
      <c r="H521" s="231" t="s">
        <v>200</v>
      </c>
      <c r="I521" s="231" t="s">
        <v>200</v>
      </c>
      <c r="J521" s="231" t="s">
        <v>200</v>
      </c>
      <c r="K521" s="231" t="s">
        <v>200</v>
      </c>
      <c r="L521" s="231" t="s">
        <v>200</v>
      </c>
      <c r="M521" s="231" t="s">
        <v>202</v>
      </c>
      <c r="N521" s="231" t="s">
        <v>200</v>
      </c>
      <c r="O521" s="231" t="s">
        <v>202</v>
      </c>
      <c r="P521" s="231" t="s">
        <v>200</v>
      </c>
      <c r="Q521" s="231" t="s">
        <v>202</v>
      </c>
      <c r="R521" s="231" t="s">
        <v>200</v>
      </c>
      <c r="S521" s="231" t="s">
        <v>202</v>
      </c>
      <c r="T521" s="231" t="s">
        <v>200</v>
      </c>
      <c r="U521" s="231" t="s">
        <v>200</v>
      </c>
      <c r="V521" s="231" t="s">
        <v>200</v>
      </c>
      <c r="AQ521" s="231">
        <v>20</v>
      </c>
    </row>
    <row r="522" spans="1:43" x14ac:dyDescent="0.2">
      <c r="A522" s="231">
        <v>214081</v>
      </c>
      <c r="B522" s="231" t="s">
        <v>427</v>
      </c>
      <c r="C522" s="231" t="s">
        <v>200</v>
      </c>
      <c r="D522" s="231" t="s">
        <v>200</v>
      </c>
      <c r="E522" s="231" t="s">
        <v>200</v>
      </c>
      <c r="F522" s="231" t="s">
        <v>200</v>
      </c>
      <c r="G522" s="231" t="s">
        <v>200</v>
      </c>
      <c r="H522" s="231" t="s">
        <v>200</v>
      </c>
      <c r="I522" s="231" t="s">
        <v>200</v>
      </c>
      <c r="J522" s="231" t="s">
        <v>200</v>
      </c>
      <c r="K522" s="231" t="s">
        <v>200</v>
      </c>
      <c r="L522" s="231" t="s">
        <v>202</v>
      </c>
      <c r="M522" s="231" t="s">
        <v>202</v>
      </c>
      <c r="N522" s="231" t="s">
        <v>202</v>
      </c>
      <c r="O522" s="231" t="s">
        <v>200</v>
      </c>
      <c r="P522" s="231" t="s">
        <v>201</v>
      </c>
      <c r="Q522" s="231" t="s">
        <v>201</v>
      </c>
      <c r="R522" s="231" t="s">
        <v>201</v>
      </c>
      <c r="S522" s="231" t="s">
        <v>201</v>
      </c>
      <c r="T522" s="231" t="s">
        <v>201</v>
      </c>
      <c r="U522" s="231" t="s">
        <v>201</v>
      </c>
      <c r="V522" s="231" t="s">
        <v>202</v>
      </c>
      <c r="AQ522" s="231">
        <v>20</v>
      </c>
    </row>
    <row r="523" spans="1:43" x14ac:dyDescent="0.2">
      <c r="A523" s="231">
        <v>214090</v>
      </c>
      <c r="B523" s="231" t="s">
        <v>427</v>
      </c>
      <c r="C523" s="231" t="s">
        <v>200</v>
      </c>
      <c r="D523" s="231" t="s">
        <v>202</v>
      </c>
      <c r="E523" s="231" t="s">
        <v>200</v>
      </c>
      <c r="F523" s="231" t="s">
        <v>200</v>
      </c>
      <c r="G523" s="231" t="s">
        <v>200</v>
      </c>
      <c r="H523" s="231" t="s">
        <v>202</v>
      </c>
      <c r="I523" s="231" t="s">
        <v>202</v>
      </c>
      <c r="J523" s="231" t="s">
        <v>200</v>
      </c>
      <c r="K523" s="231" t="s">
        <v>200</v>
      </c>
      <c r="L523" s="231" t="s">
        <v>202</v>
      </c>
      <c r="M523" s="231" t="s">
        <v>201</v>
      </c>
      <c r="N523" s="231" t="s">
        <v>201</v>
      </c>
      <c r="O523" s="231" t="s">
        <v>201</v>
      </c>
      <c r="P523" s="231" t="s">
        <v>202</v>
      </c>
      <c r="Q523" s="231" t="s">
        <v>201</v>
      </c>
      <c r="R523" s="231" t="s">
        <v>201</v>
      </c>
      <c r="S523" s="231" t="s">
        <v>201</v>
      </c>
      <c r="T523" s="231" t="s">
        <v>201</v>
      </c>
      <c r="U523" s="231" t="s">
        <v>201</v>
      </c>
      <c r="V523" s="231" t="s">
        <v>201</v>
      </c>
      <c r="AQ523" s="231">
        <v>20</v>
      </c>
    </row>
    <row r="524" spans="1:43" x14ac:dyDescent="0.2">
      <c r="A524" s="231">
        <v>214099</v>
      </c>
      <c r="B524" s="231" t="s">
        <v>427</v>
      </c>
      <c r="C524" s="231" t="s">
        <v>201</v>
      </c>
      <c r="D524" s="231" t="s">
        <v>200</v>
      </c>
      <c r="E524" s="231" t="s">
        <v>200</v>
      </c>
      <c r="F524" s="231" t="s">
        <v>202</v>
      </c>
      <c r="G524" s="231" t="s">
        <v>202</v>
      </c>
      <c r="H524" s="231" t="s">
        <v>202</v>
      </c>
      <c r="I524" s="231" t="s">
        <v>200</v>
      </c>
      <c r="J524" s="231" t="s">
        <v>200</v>
      </c>
      <c r="K524" s="231" t="s">
        <v>202</v>
      </c>
      <c r="L524" s="231" t="s">
        <v>201</v>
      </c>
      <c r="M524" s="231" t="s">
        <v>201</v>
      </c>
      <c r="N524" s="231" t="s">
        <v>201</v>
      </c>
      <c r="O524" s="231" t="s">
        <v>202</v>
      </c>
      <c r="P524" s="231" t="s">
        <v>202</v>
      </c>
      <c r="Q524" s="231" t="s">
        <v>201</v>
      </c>
      <c r="R524" s="231" t="s">
        <v>201</v>
      </c>
      <c r="S524" s="231" t="s">
        <v>201</v>
      </c>
      <c r="T524" s="231" t="s">
        <v>201</v>
      </c>
      <c r="U524" s="231" t="s">
        <v>201</v>
      </c>
      <c r="V524" s="231" t="s">
        <v>201</v>
      </c>
      <c r="AQ524" s="231">
        <v>20</v>
      </c>
    </row>
    <row r="525" spans="1:43" x14ac:dyDescent="0.2">
      <c r="A525" s="231">
        <v>214103</v>
      </c>
      <c r="B525" s="231" t="s">
        <v>427</v>
      </c>
      <c r="C525" s="231" t="s">
        <v>200</v>
      </c>
      <c r="D525" s="231" t="s">
        <v>200</v>
      </c>
      <c r="E525" s="231" t="s">
        <v>202</v>
      </c>
      <c r="F525" s="231" t="s">
        <v>200</v>
      </c>
      <c r="G525" s="231" t="s">
        <v>200</v>
      </c>
      <c r="H525" s="231" t="s">
        <v>200</v>
      </c>
      <c r="I525" s="231" t="s">
        <v>200</v>
      </c>
      <c r="J525" s="231" t="s">
        <v>200</v>
      </c>
      <c r="K525" s="231" t="s">
        <v>202</v>
      </c>
      <c r="L525" s="231" t="s">
        <v>200</v>
      </c>
      <c r="M525" s="231" t="s">
        <v>202</v>
      </c>
      <c r="N525" s="231" t="s">
        <v>200</v>
      </c>
      <c r="O525" s="231" t="s">
        <v>200</v>
      </c>
      <c r="P525" s="231" t="s">
        <v>200</v>
      </c>
      <c r="Q525" s="231" t="s">
        <v>202</v>
      </c>
      <c r="R525" s="231" t="s">
        <v>200</v>
      </c>
      <c r="S525" s="231" t="s">
        <v>202</v>
      </c>
      <c r="T525" s="231" t="s">
        <v>200</v>
      </c>
      <c r="U525" s="231" t="s">
        <v>200</v>
      </c>
      <c r="V525" s="231" t="s">
        <v>200</v>
      </c>
      <c r="AQ525" s="231">
        <v>20</v>
      </c>
    </row>
    <row r="526" spans="1:43" x14ac:dyDescent="0.2">
      <c r="A526" s="231">
        <v>214104</v>
      </c>
      <c r="B526" s="231" t="s">
        <v>427</v>
      </c>
      <c r="C526" s="231" t="s">
        <v>200</v>
      </c>
      <c r="D526" s="231" t="s">
        <v>200</v>
      </c>
      <c r="E526" s="231" t="s">
        <v>200</v>
      </c>
      <c r="F526" s="231" t="s">
        <v>200</v>
      </c>
      <c r="G526" s="231" t="s">
        <v>202</v>
      </c>
      <c r="H526" s="231" t="s">
        <v>201</v>
      </c>
      <c r="I526" s="231" t="s">
        <v>202</v>
      </c>
      <c r="J526" s="231" t="s">
        <v>202</v>
      </c>
      <c r="K526" s="231" t="s">
        <v>200</v>
      </c>
      <c r="L526" s="231" t="s">
        <v>202</v>
      </c>
      <c r="M526" s="231" t="s">
        <v>200</v>
      </c>
      <c r="N526" s="231" t="s">
        <v>202</v>
      </c>
      <c r="O526" s="231" t="s">
        <v>202</v>
      </c>
      <c r="P526" s="231" t="s">
        <v>201</v>
      </c>
      <c r="Q526" s="231" t="s">
        <v>201</v>
      </c>
      <c r="R526" s="231" t="s">
        <v>201</v>
      </c>
      <c r="S526" s="231" t="s">
        <v>201</v>
      </c>
      <c r="T526" s="231" t="s">
        <v>201</v>
      </c>
      <c r="U526" s="231" t="s">
        <v>201</v>
      </c>
      <c r="V526" s="231" t="s">
        <v>202</v>
      </c>
      <c r="AQ526" s="231">
        <v>20</v>
      </c>
    </row>
    <row r="527" spans="1:43" x14ac:dyDescent="0.2">
      <c r="A527" s="231">
        <v>214130</v>
      </c>
      <c r="B527" s="231" t="s">
        <v>427</v>
      </c>
      <c r="C527" s="231" t="s">
        <v>200</v>
      </c>
      <c r="D527" s="231" t="s">
        <v>202</v>
      </c>
      <c r="E527" s="231" t="s">
        <v>202</v>
      </c>
      <c r="F527" s="231" t="s">
        <v>202</v>
      </c>
      <c r="G527" s="231" t="s">
        <v>201</v>
      </c>
      <c r="H527" s="231" t="s">
        <v>201</v>
      </c>
      <c r="I527" s="231" t="s">
        <v>202</v>
      </c>
      <c r="J527" s="231" t="s">
        <v>201</v>
      </c>
      <c r="K527" s="231" t="s">
        <v>202</v>
      </c>
      <c r="L527" s="231" t="s">
        <v>202</v>
      </c>
      <c r="M527" s="231" t="s">
        <v>202</v>
      </c>
      <c r="N527" s="231" t="s">
        <v>202</v>
      </c>
      <c r="O527" s="231" t="s">
        <v>202</v>
      </c>
      <c r="P527" s="231" t="s">
        <v>202</v>
      </c>
      <c r="Q527" s="231" t="s">
        <v>202</v>
      </c>
      <c r="R527" s="231" t="s">
        <v>201</v>
      </c>
      <c r="S527" s="231" t="s">
        <v>201</v>
      </c>
      <c r="T527" s="231" t="s">
        <v>201</v>
      </c>
      <c r="U527" s="231" t="s">
        <v>201</v>
      </c>
      <c r="V527" s="231" t="s">
        <v>201</v>
      </c>
      <c r="AQ527" s="231">
        <v>20</v>
      </c>
    </row>
    <row r="528" spans="1:43" x14ac:dyDescent="0.2">
      <c r="A528" s="231">
        <v>214140</v>
      </c>
      <c r="B528" s="231" t="s">
        <v>427</v>
      </c>
      <c r="C528" s="231" t="s">
        <v>202</v>
      </c>
      <c r="D528" s="231" t="s">
        <v>202</v>
      </c>
      <c r="E528" s="231" t="s">
        <v>202</v>
      </c>
      <c r="F528" s="231" t="s">
        <v>202</v>
      </c>
      <c r="G528" s="231" t="s">
        <v>200</v>
      </c>
      <c r="H528" s="231" t="s">
        <v>201</v>
      </c>
      <c r="I528" s="231" t="s">
        <v>202</v>
      </c>
      <c r="J528" s="231" t="s">
        <v>200</v>
      </c>
      <c r="K528" s="231" t="s">
        <v>200</v>
      </c>
      <c r="L528" s="231" t="s">
        <v>202</v>
      </c>
      <c r="M528" s="231" t="s">
        <v>200</v>
      </c>
      <c r="N528" s="231" t="s">
        <v>200</v>
      </c>
      <c r="O528" s="231" t="s">
        <v>201</v>
      </c>
      <c r="P528" s="231" t="s">
        <v>202</v>
      </c>
      <c r="Q528" s="231" t="s">
        <v>202</v>
      </c>
      <c r="R528" s="231" t="s">
        <v>201</v>
      </c>
      <c r="S528" s="231" t="s">
        <v>202</v>
      </c>
      <c r="T528" s="231" t="s">
        <v>202</v>
      </c>
      <c r="U528" s="231" t="s">
        <v>202</v>
      </c>
      <c r="V528" s="231" t="s">
        <v>200</v>
      </c>
      <c r="AQ528" s="231">
        <v>20</v>
      </c>
    </row>
    <row r="529" spans="1:43" x14ac:dyDescent="0.2">
      <c r="A529" s="231">
        <v>214141</v>
      </c>
      <c r="B529" s="231" t="s">
        <v>427</v>
      </c>
      <c r="C529" s="231" t="s">
        <v>200</v>
      </c>
      <c r="D529" s="231" t="s">
        <v>202</v>
      </c>
      <c r="E529" s="231" t="s">
        <v>202</v>
      </c>
      <c r="F529" s="231" t="s">
        <v>200</v>
      </c>
      <c r="G529" s="231" t="s">
        <v>200</v>
      </c>
      <c r="H529" s="231" t="s">
        <v>200</v>
      </c>
      <c r="I529" s="231" t="s">
        <v>200</v>
      </c>
      <c r="J529" s="231" t="s">
        <v>200</v>
      </c>
      <c r="K529" s="231" t="s">
        <v>202</v>
      </c>
      <c r="L529" s="231" t="s">
        <v>202</v>
      </c>
      <c r="M529" s="231" t="s">
        <v>202</v>
      </c>
      <c r="N529" s="231" t="s">
        <v>201</v>
      </c>
      <c r="O529" s="231" t="s">
        <v>202</v>
      </c>
      <c r="P529" s="231" t="s">
        <v>201</v>
      </c>
      <c r="Q529" s="231" t="s">
        <v>201</v>
      </c>
      <c r="R529" s="231" t="s">
        <v>201</v>
      </c>
      <c r="S529" s="231" t="s">
        <v>201</v>
      </c>
      <c r="T529" s="231" t="s">
        <v>202</v>
      </c>
      <c r="U529" s="231" t="s">
        <v>201</v>
      </c>
      <c r="V529" s="231" t="s">
        <v>202</v>
      </c>
      <c r="AQ529" s="231">
        <v>20</v>
      </c>
    </row>
    <row r="530" spans="1:43" x14ac:dyDescent="0.2">
      <c r="A530" s="231">
        <v>214144</v>
      </c>
      <c r="B530" s="231" t="s">
        <v>427</v>
      </c>
      <c r="C530" s="231" t="s">
        <v>202</v>
      </c>
      <c r="D530" s="231" t="s">
        <v>200</v>
      </c>
      <c r="E530" s="231" t="s">
        <v>200</v>
      </c>
      <c r="F530" s="231" t="s">
        <v>200</v>
      </c>
      <c r="G530" s="231" t="s">
        <v>201</v>
      </c>
      <c r="H530" s="231" t="s">
        <v>201</v>
      </c>
      <c r="I530" s="231" t="s">
        <v>202</v>
      </c>
      <c r="J530" s="231" t="s">
        <v>200</v>
      </c>
      <c r="K530" s="231" t="s">
        <v>202</v>
      </c>
      <c r="L530" s="231" t="s">
        <v>202</v>
      </c>
      <c r="M530" s="231" t="s">
        <v>202</v>
      </c>
      <c r="N530" s="231" t="s">
        <v>200</v>
      </c>
      <c r="O530" s="231" t="s">
        <v>200</v>
      </c>
      <c r="P530" s="231" t="s">
        <v>201</v>
      </c>
      <c r="Q530" s="231" t="s">
        <v>202</v>
      </c>
      <c r="R530" s="231" t="s">
        <v>202</v>
      </c>
      <c r="S530" s="231" t="s">
        <v>201</v>
      </c>
      <c r="T530" s="231" t="s">
        <v>200</v>
      </c>
      <c r="U530" s="231" t="s">
        <v>200</v>
      </c>
      <c r="V530" s="231" t="s">
        <v>200</v>
      </c>
      <c r="AQ530" s="231">
        <v>20</v>
      </c>
    </row>
    <row r="531" spans="1:43" x14ac:dyDescent="0.2">
      <c r="A531" s="231">
        <v>214152</v>
      </c>
      <c r="B531" s="231" t="s">
        <v>427</v>
      </c>
      <c r="C531" s="231" t="s">
        <v>202</v>
      </c>
      <c r="D531" s="231" t="s">
        <v>202</v>
      </c>
      <c r="E531" s="231" t="s">
        <v>200</v>
      </c>
      <c r="F531" s="231" t="s">
        <v>200</v>
      </c>
      <c r="G531" s="231" t="s">
        <v>200</v>
      </c>
      <c r="H531" s="231" t="s">
        <v>200</v>
      </c>
      <c r="I531" s="231" t="s">
        <v>200</v>
      </c>
      <c r="J531" s="231" t="s">
        <v>200</v>
      </c>
      <c r="K531" s="231" t="s">
        <v>200</v>
      </c>
      <c r="L531" s="231" t="s">
        <v>202</v>
      </c>
      <c r="M531" s="231" t="s">
        <v>200</v>
      </c>
      <c r="N531" s="231" t="s">
        <v>200</v>
      </c>
      <c r="O531" s="231" t="s">
        <v>202</v>
      </c>
      <c r="P531" s="231" t="s">
        <v>201</v>
      </c>
      <c r="Q531" s="231" t="s">
        <v>200</v>
      </c>
      <c r="R531" s="231" t="s">
        <v>201</v>
      </c>
      <c r="S531" s="231" t="s">
        <v>202</v>
      </c>
      <c r="T531" s="231" t="s">
        <v>201</v>
      </c>
      <c r="U531" s="231" t="s">
        <v>201</v>
      </c>
      <c r="V531" s="231" t="s">
        <v>202</v>
      </c>
      <c r="AQ531" s="231">
        <v>20</v>
      </c>
    </row>
    <row r="532" spans="1:43" x14ac:dyDescent="0.2">
      <c r="A532" s="231">
        <v>214153</v>
      </c>
      <c r="B532" s="231" t="s">
        <v>427</v>
      </c>
      <c r="C532" s="231" t="s">
        <v>200</v>
      </c>
      <c r="D532" s="231" t="s">
        <v>202</v>
      </c>
      <c r="E532" s="231" t="s">
        <v>202</v>
      </c>
      <c r="F532" s="231" t="s">
        <v>202</v>
      </c>
      <c r="G532" s="231" t="s">
        <v>202</v>
      </c>
      <c r="H532" s="231" t="s">
        <v>202</v>
      </c>
      <c r="I532" s="231" t="s">
        <v>201</v>
      </c>
      <c r="J532" s="231" t="s">
        <v>200</v>
      </c>
      <c r="K532" s="231" t="s">
        <v>202</v>
      </c>
      <c r="L532" s="231" t="s">
        <v>201</v>
      </c>
      <c r="M532" s="231" t="s">
        <v>201</v>
      </c>
      <c r="N532" s="231" t="s">
        <v>202</v>
      </c>
      <c r="O532" s="231" t="s">
        <v>202</v>
      </c>
      <c r="P532" s="231" t="s">
        <v>201</v>
      </c>
      <c r="Q532" s="231" t="s">
        <v>201</v>
      </c>
      <c r="R532" s="231" t="s">
        <v>201</v>
      </c>
      <c r="S532" s="231" t="s">
        <v>201</v>
      </c>
      <c r="T532" s="231" t="s">
        <v>201</v>
      </c>
      <c r="U532" s="231" t="s">
        <v>201</v>
      </c>
      <c r="V532" s="231" t="s">
        <v>201</v>
      </c>
      <c r="AQ532" s="231">
        <v>20</v>
      </c>
    </row>
    <row r="533" spans="1:43" x14ac:dyDescent="0.2">
      <c r="A533" s="231">
        <v>214162</v>
      </c>
      <c r="B533" s="231" t="s">
        <v>427</v>
      </c>
      <c r="C533" s="231" t="s">
        <v>201</v>
      </c>
      <c r="D533" s="231" t="s">
        <v>200</v>
      </c>
      <c r="E533" s="231" t="s">
        <v>200</v>
      </c>
      <c r="F533" s="231" t="s">
        <v>200</v>
      </c>
      <c r="G533" s="231" t="s">
        <v>202</v>
      </c>
      <c r="H533" s="231" t="s">
        <v>202</v>
      </c>
      <c r="I533" s="231" t="s">
        <v>201</v>
      </c>
      <c r="J533" s="231" t="s">
        <v>200</v>
      </c>
      <c r="K533" s="231" t="s">
        <v>202</v>
      </c>
      <c r="L533" s="231" t="s">
        <v>202</v>
      </c>
      <c r="M533" s="231" t="s">
        <v>201</v>
      </c>
      <c r="N533" s="231" t="s">
        <v>201</v>
      </c>
      <c r="O533" s="231" t="s">
        <v>202</v>
      </c>
      <c r="P533" s="231" t="s">
        <v>202</v>
      </c>
      <c r="Q533" s="231" t="s">
        <v>201</v>
      </c>
      <c r="R533" s="231" t="s">
        <v>201</v>
      </c>
      <c r="S533" s="231" t="s">
        <v>201</v>
      </c>
      <c r="T533" s="231" t="s">
        <v>201</v>
      </c>
      <c r="U533" s="231" t="s">
        <v>201</v>
      </c>
      <c r="V533" s="231" t="s">
        <v>201</v>
      </c>
      <c r="AQ533" s="231">
        <v>20</v>
      </c>
    </row>
    <row r="534" spans="1:43" x14ac:dyDescent="0.2">
      <c r="A534" s="231">
        <v>214169</v>
      </c>
      <c r="B534" s="231" t="s">
        <v>427</v>
      </c>
      <c r="C534" s="231" t="s">
        <v>200</v>
      </c>
      <c r="D534" s="231" t="s">
        <v>202</v>
      </c>
      <c r="E534" s="231" t="s">
        <v>200</v>
      </c>
      <c r="F534" s="231" t="s">
        <v>200</v>
      </c>
      <c r="G534" s="231" t="s">
        <v>200</v>
      </c>
      <c r="H534" s="231" t="s">
        <v>200</v>
      </c>
      <c r="I534" s="231" t="s">
        <v>200</v>
      </c>
      <c r="J534" s="231" t="s">
        <v>200</v>
      </c>
      <c r="K534" s="231" t="s">
        <v>200</v>
      </c>
      <c r="L534" s="231" t="s">
        <v>202</v>
      </c>
      <c r="M534" s="231" t="s">
        <v>200</v>
      </c>
      <c r="N534" s="231" t="s">
        <v>200</v>
      </c>
      <c r="O534" s="231" t="s">
        <v>202</v>
      </c>
      <c r="P534" s="231" t="s">
        <v>201</v>
      </c>
      <c r="Q534" s="231" t="s">
        <v>200</v>
      </c>
      <c r="R534" s="231" t="s">
        <v>201</v>
      </c>
      <c r="S534" s="231" t="s">
        <v>202</v>
      </c>
      <c r="T534" s="231" t="s">
        <v>201</v>
      </c>
      <c r="U534" s="231" t="s">
        <v>202</v>
      </c>
      <c r="V534" s="231" t="s">
        <v>201</v>
      </c>
      <c r="AQ534" s="231">
        <v>20</v>
      </c>
    </row>
    <row r="535" spans="1:43" x14ac:dyDescent="0.2">
      <c r="A535" s="231">
        <v>214174</v>
      </c>
      <c r="B535" s="231" t="s">
        <v>427</v>
      </c>
      <c r="C535" s="231" t="s">
        <v>200</v>
      </c>
      <c r="D535" s="231" t="s">
        <v>200</v>
      </c>
      <c r="E535" s="231" t="s">
        <v>200</v>
      </c>
      <c r="F535" s="231" t="s">
        <v>200</v>
      </c>
      <c r="G535" s="231" t="s">
        <v>200</v>
      </c>
      <c r="H535" s="231" t="s">
        <v>200</v>
      </c>
      <c r="I535" s="231" t="s">
        <v>200</v>
      </c>
      <c r="J535" s="231" t="s">
        <v>200</v>
      </c>
      <c r="K535" s="231" t="s">
        <v>202</v>
      </c>
      <c r="L535" s="231" t="s">
        <v>200</v>
      </c>
      <c r="M535" s="231" t="s">
        <v>202</v>
      </c>
      <c r="N535" s="231" t="s">
        <v>202</v>
      </c>
      <c r="O535" s="231" t="s">
        <v>200</v>
      </c>
      <c r="P535" s="231" t="s">
        <v>202</v>
      </c>
      <c r="Q535" s="231" t="s">
        <v>200</v>
      </c>
      <c r="R535" s="231" t="s">
        <v>201</v>
      </c>
      <c r="S535" s="231" t="s">
        <v>201</v>
      </c>
      <c r="T535" s="231" t="s">
        <v>201</v>
      </c>
      <c r="U535" s="231" t="s">
        <v>201</v>
      </c>
      <c r="V535" s="231" t="s">
        <v>201</v>
      </c>
      <c r="AQ535" s="231">
        <v>20</v>
      </c>
    </row>
    <row r="536" spans="1:43" x14ac:dyDescent="0.2">
      <c r="A536" s="231">
        <v>214183</v>
      </c>
      <c r="B536" s="231" t="s">
        <v>427</v>
      </c>
      <c r="C536" s="231" t="s">
        <v>202</v>
      </c>
      <c r="D536" s="231" t="s">
        <v>200</v>
      </c>
      <c r="E536" s="231" t="s">
        <v>200</v>
      </c>
      <c r="F536" s="231" t="s">
        <v>200</v>
      </c>
      <c r="G536" s="231" t="s">
        <v>202</v>
      </c>
      <c r="H536" s="231" t="s">
        <v>202</v>
      </c>
      <c r="I536" s="231" t="s">
        <v>200</v>
      </c>
      <c r="J536" s="231" t="s">
        <v>200</v>
      </c>
      <c r="K536" s="231" t="s">
        <v>200</v>
      </c>
      <c r="L536" s="231" t="s">
        <v>202</v>
      </c>
      <c r="M536" s="231" t="s">
        <v>201</v>
      </c>
      <c r="N536" s="231" t="s">
        <v>200</v>
      </c>
      <c r="O536" s="231" t="s">
        <v>202</v>
      </c>
      <c r="P536" s="231" t="s">
        <v>202</v>
      </c>
      <c r="Q536" s="231" t="s">
        <v>202</v>
      </c>
      <c r="R536" s="231" t="s">
        <v>202</v>
      </c>
      <c r="S536" s="231" t="s">
        <v>202</v>
      </c>
      <c r="T536" s="231" t="s">
        <v>202</v>
      </c>
      <c r="U536" s="231" t="s">
        <v>202</v>
      </c>
      <c r="V536" s="231" t="s">
        <v>202</v>
      </c>
      <c r="AQ536" s="231">
        <v>20</v>
      </c>
    </row>
    <row r="537" spans="1:43" x14ac:dyDescent="0.2">
      <c r="A537" s="231">
        <v>214214</v>
      </c>
      <c r="B537" s="231" t="s">
        <v>427</v>
      </c>
      <c r="C537" s="231" t="s">
        <v>200</v>
      </c>
      <c r="D537" s="231" t="s">
        <v>200</v>
      </c>
      <c r="E537" s="231" t="s">
        <v>200</v>
      </c>
      <c r="F537" s="231" t="s">
        <v>200</v>
      </c>
      <c r="G537" s="231" t="s">
        <v>200</v>
      </c>
      <c r="H537" s="231" t="s">
        <v>202</v>
      </c>
      <c r="I537" s="231" t="s">
        <v>202</v>
      </c>
      <c r="J537" s="231" t="s">
        <v>202</v>
      </c>
      <c r="K537" s="231" t="s">
        <v>200</v>
      </c>
      <c r="L537" s="231" t="s">
        <v>202</v>
      </c>
      <c r="M537" s="231" t="s">
        <v>200</v>
      </c>
      <c r="N537" s="231" t="s">
        <v>202</v>
      </c>
      <c r="O537" s="231" t="s">
        <v>202</v>
      </c>
      <c r="P537" s="231" t="s">
        <v>202</v>
      </c>
      <c r="Q537" s="231" t="s">
        <v>200</v>
      </c>
      <c r="R537" s="231" t="s">
        <v>200</v>
      </c>
      <c r="S537" s="231" t="s">
        <v>200</v>
      </c>
      <c r="T537" s="231" t="s">
        <v>200</v>
      </c>
      <c r="U537" s="231" t="s">
        <v>200</v>
      </c>
      <c r="V537" s="231" t="s">
        <v>200</v>
      </c>
      <c r="AQ537" s="231">
        <v>20</v>
      </c>
    </row>
    <row r="538" spans="1:43" x14ac:dyDescent="0.2">
      <c r="A538" s="231">
        <v>214219</v>
      </c>
      <c r="B538" s="231" t="s">
        <v>427</v>
      </c>
      <c r="C538" s="231" t="s">
        <v>200</v>
      </c>
      <c r="D538" s="231" t="s">
        <v>202</v>
      </c>
      <c r="E538" s="231" t="s">
        <v>200</v>
      </c>
      <c r="F538" s="231" t="s">
        <v>202</v>
      </c>
      <c r="G538" s="231" t="s">
        <v>200</v>
      </c>
      <c r="H538" s="231" t="s">
        <v>202</v>
      </c>
      <c r="I538" s="231" t="s">
        <v>200</v>
      </c>
      <c r="J538" s="231" t="s">
        <v>200</v>
      </c>
      <c r="K538" s="231" t="s">
        <v>200</v>
      </c>
      <c r="L538" s="231" t="s">
        <v>200</v>
      </c>
      <c r="M538" s="231" t="s">
        <v>200</v>
      </c>
      <c r="N538" s="231" t="s">
        <v>200</v>
      </c>
      <c r="O538" s="231" t="s">
        <v>200</v>
      </c>
      <c r="P538" s="231" t="s">
        <v>201</v>
      </c>
      <c r="Q538" s="231" t="s">
        <v>202</v>
      </c>
      <c r="R538" s="231" t="s">
        <v>201</v>
      </c>
      <c r="S538" s="231" t="s">
        <v>200</v>
      </c>
      <c r="T538" s="231" t="s">
        <v>202</v>
      </c>
      <c r="U538" s="231" t="s">
        <v>202</v>
      </c>
      <c r="V538" s="231" t="s">
        <v>201</v>
      </c>
      <c r="AQ538" s="231">
        <v>20</v>
      </c>
    </row>
    <row r="539" spans="1:43" x14ac:dyDescent="0.2">
      <c r="A539" s="231">
        <v>214224</v>
      </c>
      <c r="B539" s="231" t="s">
        <v>427</v>
      </c>
      <c r="C539" s="231" t="s">
        <v>202</v>
      </c>
      <c r="D539" s="231" t="s">
        <v>200</v>
      </c>
      <c r="E539" s="231" t="s">
        <v>200</v>
      </c>
      <c r="F539" s="231" t="s">
        <v>200</v>
      </c>
      <c r="G539" s="231" t="s">
        <v>200</v>
      </c>
      <c r="H539" s="231" t="s">
        <v>200</v>
      </c>
      <c r="I539" s="231" t="s">
        <v>200</v>
      </c>
      <c r="J539" s="231" t="s">
        <v>200</v>
      </c>
      <c r="K539" s="231" t="s">
        <v>202</v>
      </c>
      <c r="L539" s="231" t="s">
        <v>202</v>
      </c>
      <c r="M539" s="231" t="s">
        <v>200</v>
      </c>
      <c r="N539" s="231" t="s">
        <v>200</v>
      </c>
      <c r="O539" s="231" t="s">
        <v>200</v>
      </c>
      <c r="P539" s="231" t="s">
        <v>201</v>
      </c>
      <c r="Q539" s="231" t="s">
        <v>200</v>
      </c>
      <c r="R539" s="231" t="s">
        <v>201</v>
      </c>
      <c r="S539" s="231" t="s">
        <v>201</v>
      </c>
      <c r="T539" s="231" t="s">
        <v>201</v>
      </c>
      <c r="U539" s="231" t="s">
        <v>202</v>
      </c>
      <c r="V539" s="231" t="s">
        <v>202</v>
      </c>
      <c r="AQ539" s="231">
        <v>20</v>
      </c>
    </row>
    <row r="540" spans="1:43" x14ac:dyDescent="0.2">
      <c r="A540" s="231">
        <v>214226</v>
      </c>
      <c r="B540" s="231" t="s">
        <v>427</v>
      </c>
      <c r="C540" s="231" t="s">
        <v>200</v>
      </c>
      <c r="D540" s="231" t="s">
        <v>200</v>
      </c>
      <c r="E540" s="231" t="s">
        <v>200</v>
      </c>
      <c r="F540" s="231" t="s">
        <v>200</v>
      </c>
      <c r="G540" s="231" t="s">
        <v>200</v>
      </c>
      <c r="H540" s="231" t="s">
        <v>200</v>
      </c>
      <c r="I540" s="231" t="s">
        <v>200</v>
      </c>
      <c r="J540" s="231" t="s">
        <v>200</v>
      </c>
      <c r="K540" s="231" t="s">
        <v>202</v>
      </c>
      <c r="L540" s="231" t="s">
        <v>202</v>
      </c>
      <c r="M540" s="231" t="s">
        <v>201</v>
      </c>
      <c r="N540" s="231" t="s">
        <v>202</v>
      </c>
      <c r="O540" s="231" t="s">
        <v>202</v>
      </c>
      <c r="P540" s="231" t="s">
        <v>202</v>
      </c>
      <c r="Q540" s="231" t="s">
        <v>201</v>
      </c>
      <c r="R540" s="231" t="s">
        <v>201</v>
      </c>
      <c r="S540" s="231" t="s">
        <v>201</v>
      </c>
      <c r="T540" s="231" t="s">
        <v>201</v>
      </c>
      <c r="U540" s="231" t="s">
        <v>201</v>
      </c>
      <c r="V540" s="231" t="s">
        <v>201</v>
      </c>
      <c r="AQ540" s="231">
        <v>20</v>
      </c>
    </row>
    <row r="541" spans="1:43" x14ac:dyDescent="0.2">
      <c r="A541" s="231">
        <v>214237</v>
      </c>
      <c r="B541" s="231" t="s">
        <v>427</v>
      </c>
      <c r="C541" s="231" t="s">
        <v>202</v>
      </c>
      <c r="D541" s="231" t="s">
        <v>200</v>
      </c>
      <c r="E541" s="231" t="s">
        <v>200</v>
      </c>
      <c r="F541" s="231" t="s">
        <v>200</v>
      </c>
      <c r="G541" s="231" t="s">
        <v>200</v>
      </c>
      <c r="H541" s="231" t="s">
        <v>202</v>
      </c>
      <c r="I541" s="231" t="s">
        <v>200</v>
      </c>
      <c r="J541" s="231" t="s">
        <v>200</v>
      </c>
      <c r="K541" s="231" t="s">
        <v>200</v>
      </c>
      <c r="L541" s="231" t="s">
        <v>200</v>
      </c>
      <c r="M541" s="231" t="s">
        <v>202</v>
      </c>
      <c r="N541" s="231" t="s">
        <v>200</v>
      </c>
      <c r="O541" s="231" t="s">
        <v>200</v>
      </c>
      <c r="P541" s="231" t="s">
        <v>201</v>
      </c>
      <c r="Q541" s="231" t="s">
        <v>201</v>
      </c>
      <c r="R541" s="231" t="s">
        <v>201</v>
      </c>
      <c r="S541" s="231" t="s">
        <v>201</v>
      </c>
      <c r="T541" s="231" t="s">
        <v>202</v>
      </c>
      <c r="U541" s="231" t="s">
        <v>202</v>
      </c>
      <c r="V541" s="231" t="s">
        <v>200</v>
      </c>
      <c r="AQ541" s="231">
        <v>20</v>
      </c>
    </row>
    <row r="542" spans="1:43" x14ac:dyDescent="0.2">
      <c r="A542" s="231">
        <v>214239</v>
      </c>
      <c r="B542" s="231" t="s">
        <v>427</v>
      </c>
      <c r="C542" s="231" t="s">
        <v>202</v>
      </c>
      <c r="D542" s="231" t="s">
        <v>200</v>
      </c>
      <c r="E542" s="231" t="s">
        <v>200</v>
      </c>
      <c r="F542" s="231" t="s">
        <v>200</v>
      </c>
      <c r="G542" s="231" t="s">
        <v>200</v>
      </c>
      <c r="H542" s="231" t="s">
        <v>200</v>
      </c>
      <c r="I542" s="231" t="s">
        <v>200</v>
      </c>
      <c r="J542" s="231" t="s">
        <v>200</v>
      </c>
      <c r="K542" s="231" t="s">
        <v>200</v>
      </c>
      <c r="L542" s="231" t="s">
        <v>200</v>
      </c>
      <c r="M542" s="231" t="s">
        <v>202</v>
      </c>
      <c r="N542" s="231" t="s">
        <v>202</v>
      </c>
      <c r="O542" s="231" t="s">
        <v>202</v>
      </c>
      <c r="P542" s="231" t="s">
        <v>202</v>
      </c>
      <c r="Q542" s="231" t="s">
        <v>202</v>
      </c>
      <c r="R542" s="231" t="s">
        <v>201</v>
      </c>
      <c r="S542" s="231" t="s">
        <v>201</v>
      </c>
      <c r="T542" s="231" t="s">
        <v>201</v>
      </c>
      <c r="U542" s="231" t="s">
        <v>201</v>
      </c>
      <c r="V542" s="231" t="s">
        <v>201</v>
      </c>
      <c r="AQ542" s="231">
        <v>20</v>
      </c>
    </row>
    <row r="543" spans="1:43" x14ac:dyDescent="0.2">
      <c r="A543" s="231">
        <v>214241</v>
      </c>
      <c r="B543" s="231" t="s">
        <v>427</v>
      </c>
      <c r="C543" s="231" t="s">
        <v>200</v>
      </c>
      <c r="D543" s="231" t="s">
        <v>200</v>
      </c>
      <c r="E543" s="231" t="s">
        <v>200</v>
      </c>
      <c r="F543" s="231" t="s">
        <v>200</v>
      </c>
      <c r="G543" s="231" t="s">
        <v>200</v>
      </c>
      <c r="H543" s="231" t="s">
        <v>200</v>
      </c>
      <c r="I543" s="231" t="s">
        <v>200</v>
      </c>
      <c r="J543" s="231" t="s">
        <v>200</v>
      </c>
      <c r="K543" s="231" t="s">
        <v>200</v>
      </c>
      <c r="L543" s="231" t="s">
        <v>200</v>
      </c>
      <c r="M543" s="231" t="s">
        <v>202</v>
      </c>
      <c r="N543" s="231" t="s">
        <v>202</v>
      </c>
      <c r="O543" s="231" t="s">
        <v>200</v>
      </c>
      <c r="P543" s="231" t="s">
        <v>202</v>
      </c>
      <c r="Q543" s="231" t="s">
        <v>200</v>
      </c>
      <c r="R543" s="231" t="s">
        <v>200</v>
      </c>
      <c r="S543" s="231" t="s">
        <v>201</v>
      </c>
      <c r="T543" s="231" t="s">
        <v>200</v>
      </c>
      <c r="U543" s="231" t="s">
        <v>200</v>
      </c>
      <c r="V543" s="231" t="s">
        <v>200</v>
      </c>
      <c r="AQ543" s="231">
        <v>20</v>
      </c>
    </row>
    <row r="544" spans="1:43" x14ac:dyDescent="0.2">
      <c r="A544" s="231">
        <v>214242</v>
      </c>
      <c r="B544" s="231" t="s">
        <v>427</v>
      </c>
      <c r="C544" s="231" t="s">
        <v>200</v>
      </c>
      <c r="D544" s="231" t="s">
        <v>202</v>
      </c>
      <c r="E544" s="231" t="s">
        <v>200</v>
      </c>
      <c r="F544" s="231" t="s">
        <v>200</v>
      </c>
      <c r="G544" s="231" t="s">
        <v>200</v>
      </c>
      <c r="H544" s="231" t="s">
        <v>200</v>
      </c>
      <c r="I544" s="231" t="s">
        <v>202</v>
      </c>
      <c r="J544" s="231" t="s">
        <v>202</v>
      </c>
      <c r="K544" s="231" t="s">
        <v>202</v>
      </c>
      <c r="L544" s="231" t="s">
        <v>202</v>
      </c>
      <c r="M544" s="231" t="s">
        <v>202</v>
      </c>
      <c r="N544" s="231" t="s">
        <v>200</v>
      </c>
      <c r="O544" s="231" t="s">
        <v>200</v>
      </c>
      <c r="P544" s="231" t="s">
        <v>202</v>
      </c>
      <c r="Q544" s="231" t="s">
        <v>202</v>
      </c>
      <c r="R544" s="231" t="s">
        <v>201</v>
      </c>
      <c r="S544" s="231" t="s">
        <v>201</v>
      </c>
      <c r="T544" s="231" t="s">
        <v>201</v>
      </c>
      <c r="U544" s="231" t="s">
        <v>201</v>
      </c>
      <c r="V544" s="231" t="s">
        <v>201</v>
      </c>
      <c r="AQ544" s="231">
        <v>20</v>
      </c>
    </row>
    <row r="545" spans="1:43" x14ac:dyDescent="0.2">
      <c r="A545" s="231">
        <v>214256</v>
      </c>
      <c r="B545" s="231" t="s">
        <v>427</v>
      </c>
      <c r="C545" s="231" t="s">
        <v>200</v>
      </c>
      <c r="D545" s="231" t="s">
        <v>200</v>
      </c>
      <c r="E545" s="231" t="s">
        <v>202</v>
      </c>
      <c r="F545" s="231" t="s">
        <v>202</v>
      </c>
      <c r="G545" s="231" t="s">
        <v>201</v>
      </c>
      <c r="H545" s="231" t="s">
        <v>202</v>
      </c>
      <c r="I545" s="231" t="s">
        <v>202</v>
      </c>
      <c r="J545" s="231" t="s">
        <v>200</v>
      </c>
      <c r="K545" s="231" t="s">
        <v>200</v>
      </c>
      <c r="L545" s="231" t="s">
        <v>201</v>
      </c>
      <c r="M545" s="231" t="s">
        <v>200</v>
      </c>
      <c r="N545" s="231" t="s">
        <v>200</v>
      </c>
      <c r="O545" s="231" t="s">
        <v>200</v>
      </c>
      <c r="P545" s="231" t="s">
        <v>202</v>
      </c>
      <c r="Q545" s="231" t="s">
        <v>201</v>
      </c>
      <c r="R545" s="231" t="s">
        <v>202</v>
      </c>
      <c r="S545" s="231" t="s">
        <v>200</v>
      </c>
      <c r="T545" s="231" t="s">
        <v>200</v>
      </c>
      <c r="U545" s="231" t="s">
        <v>202</v>
      </c>
      <c r="V545" s="231" t="s">
        <v>200</v>
      </c>
      <c r="AQ545" s="231">
        <v>20</v>
      </c>
    </row>
    <row r="546" spans="1:43" x14ac:dyDescent="0.2">
      <c r="A546" s="231">
        <v>214257</v>
      </c>
      <c r="B546" s="231" t="s">
        <v>427</v>
      </c>
      <c r="C546" s="231" t="s">
        <v>202</v>
      </c>
      <c r="D546" s="231" t="s">
        <v>202</v>
      </c>
      <c r="E546" s="231" t="s">
        <v>202</v>
      </c>
      <c r="F546" s="231" t="s">
        <v>202</v>
      </c>
      <c r="G546" s="231" t="s">
        <v>202</v>
      </c>
      <c r="H546" s="231" t="s">
        <v>202</v>
      </c>
      <c r="I546" s="231" t="s">
        <v>202</v>
      </c>
      <c r="J546" s="231" t="s">
        <v>201</v>
      </c>
      <c r="K546" s="231" t="s">
        <v>202</v>
      </c>
      <c r="L546" s="231" t="s">
        <v>202</v>
      </c>
      <c r="M546" s="231" t="s">
        <v>201</v>
      </c>
      <c r="N546" s="231" t="s">
        <v>202</v>
      </c>
      <c r="O546" s="231" t="s">
        <v>202</v>
      </c>
      <c r="P546" s="231" t="s">
        <v>202</v>
      </c>
      <c r="Q546" s="231" t="s">
        <v>201</v>
      </c>
      <c r="R546" s="231" t="s">
        <v>201</v>
      </c>
      <c r="S546" s="231" t="s">
        <v>201</v>
      </c>
      <c r="T546" s="231" t="s">
        <v>202</v>
      </c>
      <c r="U546" s="231" t="s">
        <v>201</v>
      </c>
      <c r="V546" s="231" t="s">
        <v>202</v>
      </c>
      <c r="AQ546" s="231">
        <v>20</v>
      </c>
    </row>
    <row r="547" spans="1:43" x14ac:dyDescent="0.2">
      <c r="A547" s="231">
        <v>214263</v>
      </c>
      <c r="B547" s="231" t="s">
        <v>427</v>
      </c>
      <c r="C547" s="231" t="s">
        <v>202</v>
      </c>
      <c r="D547" s="231" t="s">
        <v>200</v>
      </c>
      <c r="E547" s="231" t="s">
        <v>202</v>
      </c>
      <c r="F547" s="231" t="s">
        <v>200</v>
      </c>
      <c r="G547" s="231" t="s">
        <v>200</v>
      </c>
      <c r="H547" s="231" t="s">
        <v>202</v>
      </c>
      <c r="I547" s="231" t="s">
        <v>200</v>
      </c>
      <c r="J547" s="231" t="s">
        <v>202</v>
      </c>
      <c r="K547" s="231" t="s">
        <v>202</v>
      </c>
      <c r="L547" s="231" t="s">
        <v>202</v>
      </c>
      <c r="M547" s="231" t="s">
        <v>202</v>
      </c>
      <c r="N547" s="231" t="s">
        <v>202</v>
      </c>
      <c r="O547" s="231" t="s">
        <v>202</v>
      </c>
      <c r="P547" s="231" t="s">
        <v>202</v>
      </c>
      <c r="Q547" s="231" t="s">
        <v>202</v>
      </c>
      <c r="R547" s="231" t="s">
        <v>201</v>
      </c>
      <c r="S547" s="231" t="s">
        <v>201</v>
      </c>
      <c r="T547" s="231" t="s">
        <v>201</v>
      </c>
      <c r="U547" s="231" t="s">
        <v>201</v>
      </c>
      <c r="V547" s="231" t="s">
        <v>201</v>
      </c>
      <c r="AQ547" s="231">
        <v>20</v>
      </c>
    </row>
    <row r="548" spans="1:43" x14ac:dyDescent="0.2">
      <c r="A548" s="231">
        <v>214275</v>
      </c>
      <c r="B548" s="231" t="s">
        <v>427</v>
      </c>
      <c r="C548" s="231" t="s">
        <v>200</v>
      </c>
      <c r="D548" s="231" t="s">
        <v>200</v>
      </c>
      <c r="E548" s="231" t="s">
        <v>200</v>
      </c>
      <c r="F548" s="231" t="s">
        <v>200</v>
      </c>
      <c r="G548" s="231" t="s">
        <v>200</v>
      </c>
      <c r="H548" s="231" t="s">
        <v>200</v>
      </c>
      <c r="I548" s="231" t="s">
        <v>202</v>
      </c>
      <c r="J548" s="231" t="s">
        <v>202</v>
      </c>
      <c r="K548" s="231" t="s">
        <v>200</v>
      </c>
      <c r="L548" s="231" t="s">
        <v>202</v>
      </c>
      <c r="M548" s="231" t="s">
        <v>200</v>
      </c>
      <c r="N548" s="231" t="s">
        <v>200</v>
      </c>
      <c r="O548" s="231" t="s">
        <v>200</v>
      </c>
      <c r="P548" s="231" t="s">
        <v>200</v>
      </c>
      <c r="Q548" s="231" t="s">
        <v>200</v>
      </c>
      <c r="R548" s="231" t="s">
        <v>202</v>
      </c>
      <c r="S548" s="231" t="s">
        <v>200</v>
      </c>
      <c r="T548" s="231" t="s">
        <v>200</v>
      </c>
      <c r="U548" s="231" t="s">
        <v>202</v>
      </c>
      <c r="V548" s="231" t="s">
        <v>200</v>
      </c>
      <c r="AQ548" s="231">
        <v>20</v>
      </c>
    </row>
    <row r="549" spans="1:43" x14ac:dyDescent="0.2">
      <c r="A549" s="231">
        <v>214300</v>
      </c>
      <c r="B549" s="231" t="s">
        <v>427</v>
      </c>
      <c r="C549" s="231" t="s">
        <v>202</v>
      </c>
      <c r="D549" s="231" t="s">
        <v>202</v>
      </c>
      <c r="E549" s="231" t="s">
        <v>202</v>
      </c>
      <c r="F549" s="231" t="s">
        <v>202</v>
      </c>
      <c r="G549" s="231" t="s">
        <v>202</v>
      </c>
      <c r="H549" s="231" t="s">
        <v>202</v>
      </c>
      <c r="I549" s="231" t="s">
        <v>202</v>
      </c>
      <c r="J549" s="231" t="s">
        <v>202</v>
      </c>
      <c r="K549" s="231" t="s">
        <v>202</v>
      </c>
      <c r="L549" s="231" t="s">
        <v>202</v>
      </c>
      <c r="M549" s="231" t="s">
        <v>200</v>
      </c>
      <c r="N549" s="231" t="s">
        <v>202</v>
      </c>
      <c r="O549" s="231" t="s">
        <v>200</v>
      </c>
      <c r="P549" s="231" t="s">
        <v>202</v>
      </c>
      <c r="Q549" s="231" t="s">
        <v>200</v>
      </c>
      <c r="R549" s="231" t="s">
        <v>202</v>
      </c>
      <c r="S549" s="231" t="s">
        <v>202</v>
      </c>
      <c r="T549" s="231" t="s">
        <v>202</v>
      </c>
      <c r="U549" s="231" t="s">
        <v>200</v>
      </c>
      <c r="V549" s="231" t="s">
        <v>202</v>
      </c>
      <c r="AQ549" s="231">
        <v>20</v>
      </c>
    </row>
    <row r="550" spans="1:43" x14ac:dyDescent="0.2">
      <c r="A550" s="231">
        <v>214304</v>
      </c>
      <c r="B550" s="231" t="s">
        <v>427</v>
      </c>
      <c r="C550" s="231" t="s">
        <v>202</v>
      </c>
      <c r="D550" s="231" t="s">
        <v>202</v>
      </c>
      <c r="E550" s="231" t="s">
        <v>202</v>
      </c>
      <c r="F550" s="231" t="s">
        <v>201</v>
      </c>
      <c r="G550" s="231" t="s">
        <v>202</v>
      </c>
      <c r="H550" s="231" t="s">
        <v>200</v>
      </c>
      <c r="I550" s="231" t="s">
        <v>200</v>
      </c>
      <c r="J550" s="231" t="s">
        <v>201</v>
      </c>
      <c r="K550" s="231" t="s">
        <v>202</v>
      </c>
      <c r="L550" s="231" t="s">
        <v>202</v>
      </c>
      <c r="M550" s="231" t="s">
        <v>201</v>
      </c>
      <c r="N550" s="231" t="s">
        <v>201</v>
      </c>
      <c r="O550" s="231" t="s">
        <v>201</v>
      </c>
      <c r="P550" s="231" t="s">
        <v>201</v>
      </c>
      <c r="Q550" s="231" t="s">
        <v>201</v>
      </c>
      <c r="R550" s="231" t="s">
        <v>201</v>
      </c>
      <c r="S550" s="231" t="s">
        <v>201</v>
      </c>
      <c r="T550" s="231" t="s">
        <v>201</v>
      </c>
      <c r="U550" s="231" t="s">
        <v>201</v>
      </c>
      <c r="V550" s="231" t="s">
        <v>201</v>
      </c>
      <c r="AQ550" s="231">
        <v>20</v>
      </c>
    </row>
    <row r="551" spans="1:43" x14ac:dyDescent="0.2">
      <c r="A551" s="231">
        <v>214306</v>
      </c>
      <c r="B551" s="231" t="s">
        <v>427</v>
      </c>
      <c r="C551" s="231" t="s">
        <v>200</v>
      </c>
      <c r="D551" s="231" t="s">
        <v>202</v>
      </c>
      <c r="E551" s="231" t="s">
        <v>200</v>
      </c>
      <c r="F551" s="231" t="s">
        <v>200</v>
      </c>
      <c r="G551" s="231" t="s">
        <v>202</v>
      </c>
      <c r="H551" s="231" t="s">
        <v>200</v>
      </c>
      <c r="I551" s="231" t="s">
        <v>201</v>
      </c>
      <c r="J551" s="231" t="s">
        <v>200</v>
      </c>
      <c r="K551" s="231" t="s">
        <v>200</v>
      </c>
      <c r="L551" s="231" t="s">
        <v>200</v>
      </c>
      <c r="M551" s="231" t="s">
        <v>200</v>
      </c>
      <c r="N551" s="231" t="s">
        <v>200</v>
      </c>
      <c r="O551" s="231" t="s">
        <v>200</v>
      </c>
      <c r="P551" s="231" t="s">
        <v>200</v>
      </c>
      <c r="Q551" s="231" t="s">
        <v>202</v>
      </c>
      <c r="R551" s="231" t="s">
        <v>202</v>
      </c>
      <c r="S551" s="231" t="s">
        <v>201</v>
      </c>
      <c r="T551" s="231" t="s">
        <v>201</v>
      </c>
      <c r="U551" s="231" t="s">
        <v>201</v>
      </c>
      <c r="V551" s="231" t="s">
        <v>201</v>
      </c>
      <c r="AQ551" s="231">
        <v>20</v>
      </c>
    </row>
    <row r="552" spans="1:43" x14ac:dyDescent="0.2">
      <c r="A552" s="231">
        <v>214312</v>
      </c>
      <c r="B552" s="231" t="s">
        <v>427</v>
      </c>
      <c r="C552" s="231" t="s">
        <v>200</v>
      </c>
      <c r="D552" s="231" t="s">
        <v>200</v>
      </c>
      <c r="E552" s="231" t="s">
        <v>200</v>
      </c>
      <c r="F552" s="231" t="s">
        <v>200</v>
      </c>
      <c r="G552" s="231" t="s">
        <v>202</v>
      </c>
      <c r="H552" s="231" t="s">
        <v>200</v>
      </c>
      <c r="I552" s="231" t="s">
        <v>200</v>
      </c>
      <c r="J552" s="231" t="s">
        <v>200</v>
      </c>
      <c r="K552" s="231" t="s">
        <v>202</v>
      </c>
      <c r="L552" s="231" t="s">
        <v>202</v>
      </c>
      <c r="M552" s="231" t="s">
        <v>200</v>
      </c>
      <c r="N552" s="231" t="s">
        <v>200</v>
      </c>
      <c r="O552" s="231" t="s">
        <v>202</v>
      </c>
      <c r="P552" s="231" t="s">
        <v>200</v>
      </c>
      <c r="Q552" s="231" t="s">
        <v>200</v>
      </c>
      <c r="R552" s="231" t="s">
        <v>200</v>
      </c>
      <c r="S552" s="231" t="s">
        <v>202</v>
      </c>
      <c r="T552" s="231" t="s">
        <v>202</v>
      </c>
      <c r="U552" s="231" t="s">
        <v>202</v>
      </c>
      <c r="V552" s="231" t="s">
        <v>202</v>
      </c>
      <c r="AQ552" s="231">
        <v>20</v>
      </c>
    </row>
    <row r="553" spans="1:43" x14ac:dyDescent="0.2">
      <c r="A553" s="231">
        <v>214315</v>
      </c>
      <c r="B553" s="231" t="s">
        <v>427</v>
      </c>
      <c r="C553" s="231" t="s">
        <v>202</v>
      </c>
      <c r="D553" s="231" t="s">
        <v>200</v>
      </c>
      <c r="E553" s="231" t="s">
        <v>200</v>
      </c>
      <c r="F553" s="231" t="s">
        <v>200</v>
      </c>
      <c r="G553" s="231" t="s">
        <v>200</v>
      </c>
      <c r="H553" s="231" t="s">
        <v>200</v>
      </c>
      <c r="I553" s="231" t="s">
        <v>200</v>
      </c>
      <c r="J553" s="231" t="s">
        <v>200</v>
      </c>
      <c r="K553" s="231" t="s">
        <v>200</v>
      </c>
      <c r="L553" s="231" t="s">
        <v>202</v>
      </c>
      <c r="M553" s="231" t="s">
        <v>201</v>
      </c>
      <c r="N553" s="231" t="s">
        <v>200</v>
      </c>
      <c r="O553" s="231" t="s">
        <v>200</v>
      </c>
      <c r="P553" s="231" t="s">
        <v>200</v>
      </c>
      <c r="Q553" s="231" t="s">
        <v>201</v>
      </c>
      <c r="R553" s="231" t="s">
        <v>201</v>
      </c>
      <c r="S553" s="231" t="s">
        <v>201</v>
      </c>
      <c r="T553" s="231" t="s">
        <v>201</v>
      </c>
      <c r="U553" s="231" t="s">
        <v>201</v>
      </c>
      <c r="V553" s="231" t="s">
        <v>201</v>
      </c>
      <c r="AQ553" s="231">
        <v>20</v>
      </c>
    </row>
    <row r="554" spans="1:43" x14ac:dyDescent="0.2">
      <c r="A554" s="231">
        <v>214318</v>
      </c>
      <c r="B554" s="231" t="s">
        <v>427</v>
      </c>
      <c r="C554" s="231" t="s">
        <v>202</v>
      </c>
      <c r="D554" s="231" t="s">
        <v>202</v>
      </c>
      <c r="E554" s="231" t="s">
        <v>202</v>
      </c>
      <c r="F554" s="231" t="s">
        <v>200</v>
      </c>
      <c r="G554" s="231" t="s">
        <v>202</v>
      </c>
      <c r="H554" s="231" t="s">
        <v>201</v>
      </c>
      <c r="I554" s="231" t="s">
        <v>200</v>
      </c>
      <c r="J554" s="231" t="s">
        <v>200</v>
      </c>
      <c r="K554" s="231" t="s">
        <v>202</v>
      </c>
      <c r="L554" s="231" t="s">
        <v>202</v>
      </c>
      <c r="M554" s="231" t="s">
        <v>202</v>
      </c>
      <c r="N554" s="231" t="s">
        <v>202</v>
      </c>
      <c r="O554" s="231" t="s">
        <v>201</v>
      </c>
      <c r="P554" s="231" t="s">
        <v>201</v>
      </c>
      <c r="Q554" s="231" t="s">
        <v>201</v>
      </c>
      <c r="R554" s="231" t="s">
        <v>201</v>
      </c>
      <c r="S554" s="231" t="s">
        <v>201</v>
      </c>
      <c r="T554" s="231" t="s">
        <v>201</v>
      </c>
      <c r="U554" s="231" t="s">
        <v>201</v>
      </c>
      <c r="V554" s="231" t="s">
        <v>201</v>
      </c>
      <c r="AQ554" s="231">
        <v>20</v>
      </c>
    </row>
    <row r="555" spans="1:43" x14ac:dyDescent="0.2">
      <c r="A555" s="231">
        <v>214322</v>
      </c>
      <c r="B555" s="231" t="s">
        <v>427</v>
      </c>
      <c r="C555" s="231" t="s">
        <v>202</v>
      </c>
      <c r="D555" s="231" t="s">
        <v>202</v>
      </c>
      <c r="E555" s="231" t="s">
        <v>200</v>
      </c>
      <c r="F555" s="231" t="s">
        <v>202</v>
      </c>
      <c r="G555" s="231" t="s">
        <v>202</v>
      </c>
      <c r="H555" s="231" t="s">
        <v>201</v>
      </c>
      <c r="I555" s="231" t="s">
        <v>202</v>
      </c>
      <c r="J555" s="231" t="s">
        <v>200</v>
      </c>
      <c r="K555" s="231" t="s">
        <v>202</v>
      </c>
      <c r="L555" s="231" t="s">
        <v>202</v>
      </c>
      <c r="M555" s="231" t="s">
        <v>202</v>
      </c>
      <c r="N555" s="231" t="s">
        <v>200</v>
      </c>
      <c r="O555" s="231" t="s">
        <v>200</v>
      </c>
      <c r="P555" s="231" t="s">
        <v>201</v>
      </c>
      <c r="Q555" s="231" t="s">
        <v>202</v>
      </c>
      <c r="R555" s="231" t="s">
        <v>202</v>
      </c>
      <c r="S555" s="231" t="s">
        <v>202</v>
      </c>
      <c r="T555" s="231" t="s">
        <v>200</v>
      </c>
      <c r="U555" s="231" t="s">
        <v>202</v>
      </c>
      <c r="V555" s="231" t="s">
        <v>200</v>
      </c>
      <c r="AQ555" s="231">
        <v>20</v>
      </c>
    </row>
    <row r="556" spans="1:43" x14ac:dyDescent="0.2">
      <c r="A556" s="231">
        <v>214331</v>
      </c>
      <c r="B556" s="231" t="s">
        <v>427</v>
      </c>
      <c r="C556" s="231" t="s">
        <v>200</v>
      </c>
      <c r="D556" s="231" t="s">
        <v>200</v>
      </c>
      <c r="E556" s="231" t="s">
        <v>202</v>
      </c>
      <c r="F556" s="231" t="s">
        <v>200</v>
      </c>
      <c r="G556" s="231" t="s">
        <v>200</v>
      </c>
      <c r="H556" s="231" t="s">
        <v>200</v>
      </c>
      <c r="I556" s="231" t="s">
        <v>202</v>
      </c>
      <c r="J556" s="231" t="s">
        <v>202</v>
      </c>
      <c r="K556" s="231" t="s">
        <v>200</v>
      </c>
      <c r="L556" s="231" t="s">
        <v>202</v>
      </c>
      <c r="M556" s="231" t="s">
        <v>201</v>
      </c>
      <c r="N556" s="231" t="s">
        <v>201</v>
      </c>
      <c r="O556" s="231" t="s">
        <v>202</v>
      </c>
      <c r="P556" s="231" t="s">
        <v>201</v>
      </c>
      <c r="Q556" s="231" t="s">
        <v>202</v>
      </c>
      <c r="R556" s="231" t="s">
        <v>201</v>
      </c>
      <c r="S556" s="231" t="s">
        <v>201</v>
      </c>
      <c r="T556" s="231" t="s">
        <v>201</v>
      </c>
      <c r="U556" s="231" t="s">
        <v>201</v>
      </c>
      <c r="V556" s="231" t="s">
        <v>201</v>
      </c>
      <c r="AQ556" s="231">
        <v>20</v>
      </c>
    </row>
    <row r="557" spans="1:43" x14ac:dyDescent="0.2">
      <c r="A557" s="231">
        <v>214332</v>
      </c>
      <c r="B557" s="231" t="s">
        <v>427</v>
      </c>
      <c r="C557" s="231" t="s">
        <v>200</v>
      </c>
      <c r="D557" s="231" t="s">
        <v>200</v>
      </c>
      <c r="E557" s="231" t="s">
        <v>200</v>
      </c>
      <c r="F557" s="231" t="s">
        <v>202</v>
      </c>
      <c r="G557" s="231" t="s">
        <v>201</v>
      </c>
      <c r="H557" s="231" t="s">
        <v>201</v>
      </c>
      <c r="I557" s="231" t="s">
        <v>202</v>
      </c>
      <c r="J557" s="231" t="s">
        <v>200</v>
      </c>
      <c r="K557" s="231" t="s">
        <v>200</v>
      </c>
      <c r="L557" s="231" t="s">
        <v>202</v>
      </c>
      <c r="M557" s="231" t="s">
        <v>202</v>
      </c>
      <c r="N557" s="231" t="s">
        <v>202</v>
      </c>
      <c r="O557" s="231" t="s">
        <v>202</v>
      </c>
      <c r="P557" s="231" t="s">
        <v>201</v>
      </c>
      <c r="Q557" s="231" t="s">
        <v>202</v>
      </c>
      <c r="R557" s="231" t="s">
        <v>201</v>
      </c>
      <c r="S557" s="231" t="s">
        <v>201</v>
      </c>
      <c r="T557" s="231" t="s">
        <v>202</v>
      </c>
      <c r="U557" s="231" t="s">
        <v>202</v>
      </c>
      <c r="V557" s="231" t="s">
        <v>202</v>
      </c>
      <c r="AQ557" s="231">
        <v>20</v>
      </c>
    </row>
    <row r="558" spans="1:43" x14ac:dyDescent="0.2">
      <c r="A558" s="231">
        <v>214335</v>
      </c>
      <c r="B558" s="231" t="s">
        <v>427</v>
      </c>
      <c r="C558" s="231" t="s">
        <v>202</v>
      </c>
      <c r="D558" s="231" t="s">
        <v>200</v>
      </c>
      <c r="E558" s="231" t="s">
        <v>200</v>
      </c>
      <c r="F558" s="231" t="s">
        <v>200</v>
      </c>
      <c r="G558" s="231" t="s">
        <v>202</v>
      </c>
      <c r="H558" s="231" t="s">
        <v>202</v>
      </c>
      <c r="I558" s="231" t="s">
        <v>202</v>
      </c>
      <c r="J558" s="231" t="s">
        <v>202</v>
      </c>
      <c r="K558" s="231" t="s">
        <v>200</v>
      </c>
      <c r="L558" s="231" t="s">
        <v>202</v>
      </c>
      <c r="M558" s="231" t="s">
        <v>201</v>
      </c>
      <c r="N558" s="231" t="s">
        <v>201</v>
      </c>
      <c r="O558" s="231" t="s">
        <v>201</v>
      </c>
      <c r="P558" s="231" t="s">
        <v>201</v>
      </c>
      <c r="Q558" s="231" t="s">
        <v>201</v>
      </c>
      <c r="R558" s="231" t="s">
        <v>201</v>
      </c>
      <c r="S558" s="231" t="s">
        <v>201</v>
      </c>
      <c r="T558" s="231" t="s">
        <v>201</v>
      </c>
      <c r="U558" s="231" t="s">
        <v>201</v>
      </c>
      <c r="V558" s="231" t="s">
        <v>201</v>
      </c>
      <c r="AQ558" s="231">
        <v>20</v>
      </c>
    </row>
    <row r="559" spans="1:43" x14ac:dyDescent="0.2">
      <c r="A559" s="231">
        <v>214337</v>
      </c>
      <c r="B559" s="231" t="s">
        <v>427</v>
      </c>
      <c r="C559" s="231" t="s">
        <v>200</v>
      </c>
      <c r="D559" s="231" t="s">
        <v>200</v>
      </c>
      <c r="E559" s="231" t="s">
        <v>200</v>
      </c>
      <c r="F559" s="231" t="s">
        <v>200</v>
      </c>
      <c r="G559" s="231" t="s">
        <v>202</v>
      </c>
      <c r="H559" s="231" t="s">
        <v>202</v>
      </c>
      <c r="I559" s="231" t="s">
        <v>200</v>
      </c>
      <c r="J559" s="231" t="s">
        <v>200</v>
      </c>
      <c r="K559" s="231" t="s">
        <v>200</v>
      </c>
      <c r="L559" s="231" t="s">
        <v>202</v>
      </c>
      <c r="M559" s="231" t="s">
        <v>200</v>
      </c>
      <c r="N559" s="231" t="s">
        <v>200</v>
      </c>
      <c r="O559" s="231" t="s">
        <v>202</v>
      </c>
      <c r="P559" s="231" t="s">
        <v>200</v>
      </c>
      <c r="Q559" s="231" t="s">
        <v>200</v>
      </c>
      <c r="R559" s="231" t="s">
        <v>200</v>
      </c>
      <c r="S559" s="231" t="s">
        <v>200</v>
      </c>
      <c r="T559" s="231" t="s">
        <v>200</v>
      </c>
      <c r="U559" s="231" t="s">
        <v>200</v>
      </c>
      <c r="V559" s="231" t="s">
        <v>200</v>
      </c>
      <c r="AQ559" s="231">
        <v>20</v>
      </c>
    </row>
    <row r="560" spans="1:43" x14ac:dyDescent="0.2">
      <c r="A560" s="231">
        <v>214351</v>
      </c>
      <c r="B560" s="231" t="s">
        <v>427</v>
      </c>
      <c r="C560" s="231" t="s">
        <v>200</v>
      </c>
      <c r="D560" s="231" t="s">
        <v>200</v>
      </c>
      <c r="E560" s="231" t="s">
        <v>202</v>
      </c>
      <c r="F560" s="231" t="s">
        <v>202</v>
      </c>
      <c r="G560" s="231" t="s">
        <v>202</v>
      </c>
      <c r="H560" s="231" t="s">
        <v>200</v>
      </c>
      <c r="I560" s="231" t="s">
        <v>200</v>
      </c>
      <c r="J560" s="231" t="s">
        <v>200</v>
      </c>
      <c r="K560" s="231" t="s">
        <v>200</v>
      </c>
      <c r="L560" s="231" t="s">
        <v>202</v>
      </c>
      <c r="M560" s="231" t="s">
        <v>202</v>
      </c>
      <c r="N560" s="231" t="s">
        <v>200</v>
      </c>
      <c r="O560" s="231" t="s">
        <v>202</v>
      </c>
      <c r="P560" s="231" t="s">
        <v>201</v>
      </c>
      <c r="Q560" s="231" t="s">
        <v>202</v>
      </c>
      <c r="R560" s="231" t="s">
        <v>201</v>
      </c>
      <c r="S560" s="231" t="s">
        <v>202</v>
      </c>
      <c r="T560" s="231" t="s">
        <v>200</v>
      </c>
      <c r="U560" s="231" t="s">
        <v>200</v>
      </c>
      <c r="V560" s="231" t="s">
        <v>200</v>
      </c>
      <c r="AQ560" s="231">
        <v>20</v>
      </c>
    </row>
    <row r="561" spans="1:43" x14ac:dyDescent="0.2">
      <c r="A561" s="231">
        <v>214372</v>
      </c>
      <c r="B561" s="231" t="s">
        <v>427</v>
      </c>
      <c r="C561" s="231" t="s">
        <v>200</v>
      </c>
      <c r="D561" s="231" t="s">
        <v>200</v>
      </c>
      <c r="E561" s="231" t="s">
        <v>200</v>
      </c>
      <c r="F561" s="231" t="s">
        <v>200</v>
      </c>
      <c r="G561" s="231" t="s">
        <v>202</v>
      </c>
      <c r="H561" s="231" t="s">
        <v>201</v>
      </c>
      <c r="I561" s="231" t="s">
        <v>202</v>
      </c>
      <c r="J561" s="231" t="s">
        <v>202</v>
      </c>
      <c r="K561" s="231" t="s">
        <v>202</v>
      </c>
      <c r="L561" s="231" t="s">
        <v>200</v>
      </c>
      <c r="M561" s="231" t="s">
        <v>200</v>
      </c>
      <c r="N561" s="231" t="s">
        <v>202</v>
      </c>
      <c r="O561" s="231" t="s">
        <v>202</v>
      </c>
      <c r="P561" s="231" t="s">
        <v>202</v>
      </c>
      <c r="Q561" s="231" t="s">
        <v>202</v>
      </c>
      <c r="R561" s="231" t="s">
        <v>201</v>
      </c>
      <c r="S561" s="231" t="s">
        <v>202</v>
      </c>
      <c r="T561" s="231" t="s">
        <v>202</v>
      </c>
      <c r="U561" s="231" t="s">
        <v>202</v>
      </c>
      <c r="V561" s="231" t="s">
        <v>202</v>
      </c>
      <c r="AQ561" s="231">
        <v>20</v>
      </c>
    </row>
    <row r="562" spans="1:43" x14ac:dyDescent="0.2">
      <c r="A562" s="231">
        <v>214385</v>
      </c>
      <c r="B562" s="231" t="s">
        <v>427</v>
      </c>
      <c r="C562" s="231" t="s">
        <v>202</v>
      </c>
      <c r="D562" s="231" t="s">
        <v>202</v>
      </c>
      <c r="E562" s="231" t="s">
        <v>202</v>
      </c>
      <c r="F562" s="231" t="s">
        <v>200</v>
      </c>
      <c r="G562" s="231" t="s">
        <v>200</v>
      </c>
      <c r="H562" s="231" t="s">
        <v>201</v>
      </c>
      <c r="I562" s="231" t="s">
        <v>200</v>
      </c>
      <c r="J562" s="231" t="s">
        <v>200</v>
      </c>
      <c r="K562" s="231" t="s">
        <v>200</v>
      </c>
      <c r="L562" s="231" t="s">
        <v>202</v>
      </c>
      <c r="M562" s="231" t="s">
        <v>200</v>
      </c>
      <c r="N562" s="231" t="s">
        <v>200</v>
      </c>
      <c r="O562" s="231" t="s">
        <v>200</v>
      </c>
      <c r="P562" s="231" t="s">
        <v>201</v>
      </c>
      <c r="Q562" s="231" t="s">
        <v>202</v>
      </c>
      <c r="R562" s="231" t="s">
        <v>201</v>
      </c>
      <c r="S562" s="231" t="s">
        <v>201</v>
      </c>
      <c r="T562" s="231" t="s">
        <v>201</v>
      </c>
      <c r="U562" s="231" t="s">
        <v>201</v>
      </c>
      <c r="V562" s="231" t="s">
        <v>201</v>
      </c>
      <c r="AQ562" s="231">
        <v>20</v>
      </c>
    </row>
    <row r="563" spans="1:43" x14ac:dyDescent="0.2">
      <c r="A563" s="231">
        <v>214398</v>
      </c>
      <c r="B563" s="231" t="s">
        <v>427</v>
      </c>
      <c r="C563" s="231" t="s">
        <v>200</v>
      </c>
      <c r="D563" s="231" t="s">
        <v>202</v>
      </c>
      <c r="E563" s="231" t="s">
        <v>200</v>
      </c>
      <c r="F563" s="231" t="s">
        <v>200</v>
      </c>
      <c r="G563" s="231" t="s">
        <v>202</v>
      </c>
      <c r="H563" s="231" t="s">
        <v>202</v>
      </c>
      <c r="I563" s="231" t="s">
        <v>202</v>
      </c>
      <c r="J563" s="231" t="s">
        <v>200</v>
      </c>
      <c r="K563" s="231" t="s">
        <v>200</v>
      </c>
      <c r="L563" s="231" t="s">
        <v>200</v>
      </c>
      <c r="M563" s="231" t="s">
        <v>200</v>
      </c>
      <c r="N563" s="231" t="s">
        <v>200</v>
      </c>
      <c r="O563" s="231" t="s">
        <v>200</v>
      </c>
      <c r="P563" s="231" t="s">
        <v>200</v>
      </c>
      <c r="Q563" s="231" t="s">
        <v>200</v>
      </c>
      <c r="R563" s="231" t="s">
        <v>200</v>
      </c>
      <c r="S563" s="231" t="s">
        <v>202</v>
      </c>
      <c r="T563" s="231" t="s">
        <v>202</v>
      </c>
      <c r="U563" s="231" t="s">
        <v>200</v>
      </c>
      <c r="V563" s="231" t="s">
        <v>202</v>
      </c>
      <c r="AQ563" s="231">
        <v>20</v>
      </c>
    </row>
    <row r="564" spans="1:43" x14ac:dyDescent="0.2">
      <c r="A564" s="231">
        <v>214401</v>
      </c>
      <c r="B564" s="231" t="s">
        <v>427</v>
      </c>
      <c r="C564" s="231" t="s">
        <v>202</v>
      </c>
      <c r="D564" s="231" t="s">
        <v>202</v>
      </c>
      <c r="E564" s="231" t="s">
        <v>200</v>
      </c>
      <c r="F564" s="231" t="s">
        <v>202</v>
      </c>
      <c r="G564" s="231" t="s">
        <v>202</v>
      </c>
      <c r="H564" s="231" t="s">
        <v>202</v>
      </c>
      <c r="I564" s="231" t="s">
        <v>202</v>
      </c>
      <c r="J564" s="231" t="s">
        <v>202</v>
      </c>
      <c r="K564" s="231" t="s">
        <v>202</v>
      </c>
      <c r="L564" s="231" t="s">
        <v>200</v>
      </c>
      <c r="M564" s="231" t="s">
        <v>202</v>
      </c>
      <c r="N564" s="231" t="s">
        <v>202</v>
      </c>
      <c r="O564" s="231" t="s">
        <v>202</v>
      </c>
      <c r="P564" s="231" t="s">
        <v>201</v>
      </c>
      <c r="Q564" s="231" t="s">
        <v>202</v>
      </c>
      <c r="R564" s="231" t="s">
        <v>201</v>
      </c>
      <c r="S564" s="231" t="s">
        <v>202</v>
      </c>
      <c r="T564" s="231" t="s">
        <v>200</v>
      </c>
      <c r="U564" s="231" t="s">
        <v>200</v>
      </c>
      <c r="V564" s="231" t="s">
        <v>200</v>
      </c>
      <c r="AQ564" s="231">
        <v>20</v>
      </c>
    </row>
    <row r="565" spans="1:43" x14ac:dyDescent="0.2">
      <c r="A565" s="231">
        <v>214403</v>
      </c>
      <c r="B565" s="231" t="s">
        <v>427</v>
      </c>
      <c r="C565" s="231" t="s">
        <v>200</v>
      </c>
      <c r="D565" s="231" t="s">
        <v>200</v>
      </c>
      <c r="E565" s="231" t="s">
        <v>200</v>
      </c>
      <c r="F565" s="231" t="s">
        <v>200</v>
      </c>
      <c r="G565" s="231" t="s">
        <v>200</v>
      </c>
      <c r="H565" s="231" t="s">
        <v>202</v>
      </c>
      <c r="I565" s="231" t="s">
        <v>200</v>
      </c>
      <c r="J565" s="231" t="s">
        <v>202</v>
      </c>
      <c r="K565" s="231" t="s">
        <v>202</v>
      </c>
      <c r="L565" s="231" t="s">
        <v>200</v>
      </c>
      <c r="M565" s="231" t="s">
        <v>201</v>
      </c>
      <c r="N565" s="231" t="s">
        <v>200</v>
      </c>
      <c r="O565" s="231" t="s">
        <v>200</v>
      </c>
      <c r="P565" s="231" t="s">
        <v>202</v>
      </c>
      <c r="Q565" s="231" t="s">
        <v>201</v>
      </c>
      <c r="R565" s="231" t="s">
        <v>202</v>
      </c>
      <c r="S565" s="231" t="s">
        <v>201</v>
      </c>
      <c r="T565" s="231" t="s">
        <v>202</v>
      </c>
      <c r="U565" s="231" t="s">
        <v>201</v>
      </c>
      <c r="V565" s="231" t="s">
        <v>201</v>
      </c>
      <c r="AQ565" s="231">
        <v>20</v>
      </c>
    </row>
    <row r="566" spans="1:43" x14ac:dyDescent="0.2">
      <c r="A566" s="231">
        <v>214411</v>
      </c>
      <c r="B566" s="231" t="s">
        <v>427</v>
      </c>
      <c r="C566" s="231" t="s">
        <v>200</v>
      </c>
      <c r="D566" s="231" t="s">
        <v>202</v>
      </c>
      <c r="E566" s="231" t="s">
        <v>202</v>
      </c>
      <c r="F566" s="231" t="s">
        <v>200</v>
      </c>
      <c r="G566" s="231" t="s">
        <v>200</v>
      </c>
      <c r="H566" s="231" t="s">
        <v>200</v>
      </c>
      <c r="I566" s="231" t="s">
        <v>200</v>
      </c>
      <c r="J566" s="231" t="s">
        <v>200</v>
      </c>
      <c r="K566" s="231" t="s">
        <v>200</v>
      </c>
      <c r="L566" s="231" t="s">
        <v>200</v>
      </c>
      <c r="M566" s="231" t="s">
        <v>202</v>
      </c>
      <c r="N566" s="231" t="s">
        <v>201</v>
      </c>
      <c r="O566" s="231" t="s">
        <v>200</v>
      </c>
      <c r="P566" s="231" t="s">
        <v>202</v>
      </c>
      <c r="Q566" s="231" t="s">
        <v>202</v>
      </c>
      <c r="R566" s="231" t="s">
        <v>201</v>
      </c>
      <c r="S566" s="231" t="s">
        <v>201</v>
      </c>
      <c r="T566" s="231" t="s">
        <v>201</v>
      </c>
      <c r="U566" s="231" t="s">
        <v>201</v>
      </c>
      <c r="V566" s="231" t="s">
        <v>202</v>
      </c>
      <c r="AQ566" s="231">
        <v>20</v>
      </c>
    </row>
    <row r="567" spans="1:43" x14ac:dyDescent="0.2">
      <c r="A567" s="231">
        <v>214419</v>
      </c>
      <c r="B567" s="231" t="s">
        <v>427</v>
      </c>
      <c r="C567" s="231" t="s">
        <v>201</v>
      </c>
      <c r="D567" s="231" t="s">
        <v>202</v>
      </c>
      <c r="E567" s="231" t="s">
        <v>202</v>
      </c>
      <c r="F567" s="231" t="s">
        <v>202</v>
      </c>
      <c r="G567" s="231" t="s">
        <v>201</v>
      </c>
      <c r="H567" s="231" t="s">
        <v>202</v>
      </c>
      <c r="I567" s="231" t="s">
        <v>202</v>
      </c>
      <c r="J567" s="231" t="s">
        <v>201</v>
      </c>
      <c r="K567" s="231" t="s">
        <v>202</v>
      </c>
      <c r="L567" s="231" t="s">
        <v>201</v>
      </c>
      <c r="M567" s="231" t="s">
        <v>202</v>
      </c>
      <c r="N567" s="231" t="s">
        <v>202</v>
      </c>
      <c r="O567" s="231" t="s">
        <v>202</v>
      </c>
      <c r="P567" s="231" t="s">
        <v>201</v>
      </c>
      <c r="Q567" s="231" t="s">
        <v>201</v>
      </c>
      <c r="R567" s="231" t="s">
        <v>201</v>
      </c>
      <c r="S567" s="231" t="s">
        <v>201</v>
      </c>
      <c r="T567" s="231" t="s">
        <v>201</v>
      </c>
      <c r="U567" s="231" t="s">
        <v>201</v>
      </c>
      <c r="V567" s="231" t="s">
        <v>201</v>
      </c>
      <c r="AQ567" s="231">
        <v>20</v>
      </c>
    </row>
    <row r="568" spans="1:43" x14ac:dyDescent="0.2">
      <c r="A568" s="231">
        <v>214433</v>
      </c>
      <c r="B568" s="231" t="s">
        <v>427</v>
      </c>
      <c r="C568" s="231" t="s">
        <v>200</v>
      </c>
      <c r="D568" s="231" t="s">
        <v>200</v>
      </c>
      <c r="E568" s="231" t="s">
        <v>200</v>
      </c>
      <c r="F568" s="231" t="s">
        <v>202</v>
      </c>
      <c r="G568" s="231" t="s">
        <v>200</v>
      </c>
      <c r="H568" s="231" t="s">
        <v>200</v>
      </c>
      <c r="I568" s="231" t="s">
        <v>202</v>
      </c>
      <c r="J568" s="231" t="s">
        <v>200</v>
      </c>
      <c r="K568" s="231" t="s">
        <v>202</v>
      </c>
      <c r="L568" s="231" t="s">
        <v>200</v>
      </c>
      <c r="M568" s="231" t="s">
        <v>200</v>
      </c>
      <c r="N568" s="231" t="s">
        <v>200</v>
      </c>
      <c r="O568" s="231" t="s">
        <v>200</v>
      </c>
      <c r="P568" s="231" t="s">
        <v>202</v>
      </c>
      <c r="Q568" s="231" t="s">
        <v>200</v>
      </c>
      <c r="R568" s="231" t="s">
        <v>200</v>
      </c>
      <c r="S568" s="231" t="s">
        <v>200</v>
      </c>
      <c r="T568" s="231" t="s">
        <v>200</v>
      </c>
      <c r="U568" s="231" t="s">
        <v>200</v>
      </c>
      <c r="V568" s="231" t="s">
        <v>200</v>
      </c>
      <c r="AQ568" s="231">
        <v>20</v>
      </c>
    </row>
    <row r="569" spans="1:43" x14ac:dyDescent="0.2">
      <c r="A569" s="231">
        <v>214439</v>
      </c>
      <c r="B569" s="231" t="s">
        <v>427</v>
      </c>
      <c r="C569" s="231" t="s">
        <v>200</v>
      </c>
      <c r="D569" s="231" t="s">
        <v>202</v>
      </c>
      <c r="E569" s="231" t="s">
        <v>200</v>
      </c>
      <c r="F569" s="231" t="s">
        <v>200</v>
      </c>
      <c r="G569" s="231" t="s">
        <v>202</v>
      </c>
      <c r="H569" s="231" t="s">
        <v>202</v>
      </c>
      <c r="I569" s="231" t="s">
        <v>200</v>
      </c>
      <c r="J569" s="231" t="s">
        <v>200</v>
      </c>
      <c r="K569" s="231" t="s">
        <v>202</v>
      </c>
      <c r="L569" s="231" t="s">
        <v>200</v>
      </c>
      <c r="M569" s="231" t="s">
        <v>202</v>
      </c>
      <c r="N569" s="231" t="s">
        <v>202</v>
      </c>
      <c r="O569" s="231" t="s">
        <v>200</v>
      </c>
      <c r="P569" s="231" t="s">
        <v>200</v>
      </c>
      <c r="Q569" s="231" t="s">
        <v>200</v>
      </c>
      <c r="R569" s="231" t="s">
        <v>200</v>
      </c>
      <c r="S569" s="231" t="s">
        <v>202</v>
      </c>
      <c r="T569" s="231" t="s">
        <v>200</v>
      </c>
      <c r="U569" s="231" t="s">
        <v>200</v>
      </c>
      <c r="V569" s="231" t="s">
        <v>200</v>
      </c>
      <c r="AQ569" s="231">
        <v>20</v>
      </c>
    </row>
    <row r="570" spans="1:43" x14ac:dyDescent="0.2">
      <c r="A570" s="231">
        <v>214453</v>
      </c>
      <c r="B570" s="231" t="s">
        <v>427</v>
      </c>
      <c r="C570" s="231" t="s">
        <v>200</v>
      </c>
      <c r="D570" s="231" t="s">
        <v>200</v>
      </c>
      <c r="E570" s="231" t="s">
        <v>200</v>
      </c>
      <c r="F570" s="231" t="s">
        <v>200</v>
      </c>
      <c r="G570" s="231" t="s">
        <v>200</v>
      </c>
      <c r="H570" s="231" t="s">
        <v>200</v>
      </c>
      <c r="I570" s="231" t="s">
        <v>200</v>
      </c>
      <c r="J570" s="231" t="s">
        <v>200</v>
      </c>
      <c r="K570" s="231" t="s">
        <v>200</v>
      </c>
      <c r="L570" s="231" t="s">
        <v>202</v>
      </c>
      <c r="M570" s="231" t="s">
        <v>202</v>
      </c>
      <c r="N570" s="231" t="s">
        <v>200</v>
      </c>
      <c r="O570" s="231" t="s">
        <v>200</v>
      </c>
      <c r="P570" s="231" t="s">
        <v>200</v>
      </c>
      <c r="Q570" s="231" t="s">
        <v>200</v>
      </c>
      <c r="R570" s="231" t="s">
        <v>201</v>
      </c>
      <c r="S570" s="231" t="s">
        <v>202</v>
      </c>
      <c r="T570" s="231" t="s">
        <v>200</v>
      </c>
      <c r="U570" s="231" t="s">
        <v>200</v>
      </c>
      <c r="V570" s="231" t="s">
        <v>200</v>
      </c>
      <c r="AQ570" s="231">
        <v>20</v>
      </c>
    </row>
    <row r="571" spans="1:43" x14ac:dyDescent="0.2">
      <c r="A571" s="231">
        <v>214463</v>
      </c>
      <c r="B571" s="231" t="s">
        <v>427</v>
      </c>
      <c r="C571" s="231" t="s">
        <v>200</v>
      </c>
      <c r="D571" s="231" t="s">
        <v>200</v>
      </c>
      <c r="E571" s="231" t="s">
        <v>200</v>
      </c>
      <c r="F571" s="231" t="s">
        <v>200</v>
      </c>
      <c r="G571" s="231" t="s">
        <v>202</v>
      </c>
      <c r="H571" s="231" t="s">
        <v>200</v>
      </c>
      <c r="I571" s="231" t="s">
        <v>202</v>
      </c>
      <c r="J571" s="231" t="s">
        <v>202</v>
      </c>
      <c r="K571" s="231" t="s">
        <v>202</v>
      </c>
      <c r="L571" s="231" t="s">
        <v>202</v>
      </c>
      <c r="P571" s="231" t="s">
        <v>202</v>
      </c>
      <c r="Q571" s="231" t="s">
        <v>202</v>
      </c>
      <c r="S571" s="231" t="s">
        <v>202</v>
      </c>
      <c r="AQ571" s="231">
        <v>13</v>
      </c>
    </row>
    <row r="572" spans="1:43" x14ac:dyDescent="0.2">
      <c r="A572" s="231">
        <v>214473</v>
      </c>
      <c r="B572" s="231" t="s">
        <v>427</v>
      </c>
      <c r="C572" s="231" t="s">
        <v>200</v>
      </c>
      <c r="D572" s="231" t="s">
        <v>202</v>
      </c>
      <c r="E572" s="231" t="s">
        <v>200</v>
      </c>
      <c r="F572" s="231" t="s">
        <v>200</v>
      </c>
      <c r="G572" s="231" t="s">
        <v>200</v>
      </c>
      <c r="H572" s="231" t="s">
        <v>202</v>
      </c>
      <c r="I572" s="231" t="s">
        <v>200</v>
      </c>
      <c r="J572" s="231" t="s">
        <v>202</v>
      </c>
      <c r="K572" s="231" t="s">
        <v>202</v>
      </c>
      <c r="L572" s="231" t="s">
        <v>202</v>
      </c>
      <c r="M572" s="231" t="s">
        <v>201</v>
      </c>
      <c r="N572" s="231" t="s">
        <v>201</v>
      </c>
      <c r="O572" s="231" t="s">
        <v>201</v>
      </c>
      <c r="P572" s="231" t="s">
        <v>201</v>
      </c>
      <c r="Q572" s="231" t="s">
        <v>201</v>
      </c>
      <c r="R572" s="231" t="s">
        <v>201</v>
      </c>
      <c r="S572" s="231" t="s">
        <v>201</v>
      </c>
      <c r="T572" s="231" t="s">
        <v>201</v>
      </c>
      <c r="U572" s="231" t="s">
        <v>201</v>
      </c>
      <c r="V572" s="231" t="s">
        <v>201</v>
      </c>
      <c r="AQ572" s="231">
        <v>20</v>
      </c>
    </row>
    <row r="573" spans="1:43" x14ac:dyDescent="0.2">
      <c r="A573" s="231">
        <v>214483</v>
      </c>
      <c r="B573" s="231" t="s">
        <v>427</v>
      </c>
      <c r="C573" s="231" t="s">
        <v>202</v>
      </c>
      <c r="D573" s="231" t="s">
        <v>202</v>
      </c>
      <c r="E573" s="231" t="s">
        <v>200</v>
      </c>
      <c r="F573" s="231" t="s">
        <v>200</v>
      </c>
      <c r="G573" s="231" t="s">
        <v>202</v>
      </c>
      <c r="H573" s="231" t="s">
        <v>201</v>
      </c>
      <c r="I573" s="231" t="s">
        <v>202</v>
      </c>
      <c r="J573" s="231" t="s">
        <v>201</v>
      </c>
      <c r="K573" s="231" t="s">
        <v>202</v>
      </c>
      <c r="L573" s="231" t="s">
        <v>201</v>
      </c>
      <c r="M573" s="231" t="s">
        <v>201</v>
      </c>
      <c r="N573" s="231" t="s">
        <v>201</v>
      </c>
      <c r="O573" s="231" t="s">
        <v>201</v>
      </c>
      <c r="P573" s="231" t="s">
        <v>201</v>
      </c>
      <c r="Q573" s="231" t="s">
        <v>201</v>
      </c>
      <c r="R573" s="231" t="s">
        <v>201</v>
      </c>
      <c r="S573" s="231" t="s">
        <v>201</v>
      </c>
      <c r="T573" s="231" t="s">
        <v>201</v>
      </c>
      <c r="U573" s="231" t="s">
        <v>201</v>
      </c>
      <c r="V573" s="231" t="s">
        <v>201</v>
      </c>
      <c r="AQ573" s="231">
        <v>20</v>
      </c>
    </row>
    <row r="574" spans="1:43" x14ac:dyDescent="0.2">
      <c r="A574" s="231">
        <v>214494</v>
      </c>
      <c r="B574" s="231" t="s">
        <v>427</v>
      </c>
      <c r="C574" s="231" t="s">
        <v>200</v>
      </c>
      <c r="D574" s="231" t="s">
        <v>200</v>
      </c>
      <c r="E574" s="231" t="s">
        <v>200</v>
      </c>
      <c r="F574" s="231" t="s">
        <v>202</v>
      </c>
      <c r="G574" s="231" t="s">
        <v>202</v>
      </c>
      <c r="H574" s="231" t="s">
        <v>202</v>
      </c>
      <c r="I574" s="231" t="s">
        <v>200</v>
      </c>
      <c r="J574" s="231" t="s">
        <v>200</v>
      </c>
      <c r="K574" s="231" t="s">
        <v>200</v>
      </c>
      <c r="L574" s="231" t="s">
        <v>202</v>
      </c>
      <c r="M574" s="231" t="s">
        <v>202</v>
      </c>
      <c r="N574" s="231" t="s">
        <v>202</v>
      </c>
      <c r="O574" s="231" t="s">
        <v>200</v>
      </c>
      <c r="P574" s="231" t="s">
        <v>200</v>
      </c>
      <c r="Q574" s="231" t="s">
        <v>202</v>
      </c>
      <c r="R574" s="231" t="s">
        <v>201</v>
      </c>
      <c r="S574" s="231" t="s">
        <v>202</v>
      </c>
      <c r="T574" s="231" t="s">
        <v>200</v>
      </c>
      <c r="U574" s="231" t="s">
        <v>200</v>
      </c>
      <c r="V574" s="231" t="s">
        <v>200</v>
      </c>
      <c r="AQ574" s="231">
        <v>20</v>
      </c>
    </row>
    <row r="575" spans="1:43" x14ac:dyDescent="0.2">
      <c r="A575" s="231">
        <v>214500</v>
      </c>
      <c r="B575" s="231" t="s">
        <v>427</v>
      </c>
      <c r="C575" s="231" t="s">
        <v>200</v>
      </c>
      <c r="D575" s="231" t="s">
        <v>200</v>
      </c>
      <c r="E575" s="231" t="s">
        <v>200</v>
      </c>
      <c r="F575" s="231" t="s">
        <v>200</v>
      </c>
      <c r="G575" s="231" t="s">
        <v>200</v>
      </c>
      <c r="H575" s="231" t="s">
        <v>200</v>
      </c>
      <c r="I575" s="231" t="s">
        <v>202</v>
      </c>
      <c r="J575" s="231" t="s">
        <v>200</v>
      </c>
      <c r="K575" s="231" t="s">
        <v>200</v>
      </c>
      <c r="L575" s="231" t="s">
        <v>202</v>
      </c>
      <c r="M575" s="231" t="s">
        <v>200</v>
      </c>
      <c r="N575" s="231" t="s">
        <v>200</v>
      </c>
      <c r="O575" s="231" t="s">
        <v>200</v>
      </c>
      <c r="P575" s="231" t="s">
        <v>200</v>
      </c>
      <c r="Q575" s="231" t="s">
        <v>200</v>
      </c>
      <c r="R575" s="231" t="s">
        <v>202</v>
      </c>
      <c r="S575" s="231" t="s">
        <v>202</v>
      </c>
      <c r="T575" s="231" t="s">
        <v>202</v>
      </c>
      <c r="U575" s="231" t="s">
        <v>202</v>
      </c>
      <c r="V575" s="231" t="s">
        <v>202</v>
      </c>
      <c r="AQ575" s="231">
        <v>20</v>
      </c>
    </row>
    <row r="576" spans="1:43" x14ac:dyDescent="0.2">
      <c r="A576" s="231">
        <v>214507</v>
      </c>
      <c r="B576" s="231" t="s">
        <v>427</v>
      </c>
      <c r="C576" s="231" t="s">
        <v>200</v>
      </c>
      <c r="D576" s="231" t="s">
        <v>202</v>
      </c>
      <c r="E576" s="231" t="s">
        <v>200</v>
      </c>
      <c r="F576" s="231" t="s">
        <v>200</v>
      </c>
      <c r="G576" s="231" t="s">
        <v>202</v>
      </c>
      <c r="H576" s="231" t="s">
        <v>200</v>
      </c>
      <c r="I576" s="231" t="s">
        <v>202</v>
      </c>
      <c r="J576" s="231" t="s">
        <v>201</v>
      </c>
      <c r="K576" s="231" t="s">
        <v>200</v>
      </c>
      <c r="L576" s="231" t="s">
        <v>202</v>
      </c>
      <c r="M576" s="231" t="s">
        <v>201</v>
      </c>
      <c r="N576" s="231" t="s">
        <v>202</v>
      </c>
      <c r="O576" s="231" t="s">
        <v>200</v>
      </c>
      <c r="P576" s="231" t="s">
        <v>201</v>
      </c>
      <c r="Q576" s="231" t="s">
        <v>201</v>
      </c>
      <c r="R576" s="231" t="s">
        <v>201</v>
      </c>
      <c r="S576" s="231" t="s">
        <v>201</v>
      </c>
      <c r="T576" s="231" t="s">
        <v>200</v>
      </c>
      <c r="U576" s="231" t="s">
        <v>202</v>
      </c>
      <c r="V576" s="231" t="s">
        <v>201</v>
      </c>
      <c r="AQ576" s="231">
        <v>20</v>
      </c>
    </row>
    <row r="577" spans="1:43" x14ac:dyDescent="0.2">
      <c r="A577" s="231">
        <v>214512</v>
      </c>
      <c r="B577" s="231" t="s">
        <v>427</v>
      </c>
      <c r="C577" s="231" t="s">
        <v>200</v>
      </c>
      <c r="D577" s="231" t="s">
        <v>202</v>
      </c>
      <c r="E577" s="231" t="s">
        <v>200</v>
      </c>
      <c r="F577" s="231" t="s">
        <v>202</v>
      </c>
      <c r="G577" s="231" t="s">
        <v>202</v>
      </c>
      <c r="H577" s="231" t="s">
        <v>201</v>
      </c>
      <c r="I577" s="231" t="s">
        <v>202</v>
      </c>
      <c r="J577" s="231" t="s">
        <v>200</v>
      </c>
      <c r="K577" s="231" t="s">
        <v>202</v>
      </c>
      <c r="L577" s="231" t="s">
        <v>202</v>
      </c>
      <c r="M577" s="231" t="s">
        <v>202</v>
      </c>
      <c r="N577" s="231" t="s">
        <v>202</v>
      </c>
      <c r="O577" s="231" t="s">
        <v>202</v>
      </c>
      <c r="P577" s="231" t="s">
        <v>201</v>
      </c>
      <c r="Q577" s="231" t="s">
        <v>202</v>
      </c>
      <c r="R577" s="231" t="s">
        <v>201</v>
      </c>
      <c r="S577" s="231" t="s">
        <v>200</v>
      </c>
      <c r="T577" s="231" t="s">
        <v>202</v>
      </c>
      <c r="U577" s="231" t="s">
        <v>202</v>
      </c>
      <c r="V577" s="231" t="s">
        <v>202</v>
      </c>
      <c r="AQ577" s="231">
        <v>20</v>
      </c>
    </row>
    <row r="578" spans="1:43" x14ac:dyDescent="0.2">
      <c r="A578" s="231">
        <v>214518</v>
      </c>
      <c r="B578" s="231" t="s">
        <v>427</v>
      </c>
      <c r="C578" s="231" t="s">
        <v>200</v>
      </c>
      <c r="D578" s="231" t="s">
        <v>202</v>
      </c>
      <c r="E578" s="231" t="s">
        <v>200</v>
      </c>
      <c r="F578" s="231" t="s">
        <v>202</v>
      </c>
      <c r="G578" s="231" t="s">
        <v>201</v>
      </c>
      <c r="H578" s="231" t="s">
        <v>201</v>
      </c>
      <c r="I578" s="231" t="s">
        <v>200</v>
      </c>
      <c r="J578" s="231" t="s">
        <v>202</v>
      </c>
      <c r="K578" s="231" t="s">
        <v>202</v>
      </c>
      <c r="L578" s="231" t="s">
        <v>202</v>
      </c>
      <c r="M578" s="231" t="s">
        <v>200</v>
      </c>
      <c r="N578" s="231" t="s">
        <v>200</v>
      </c>
      <c r="O578" s="231" t="s">
        <v>200</v>
      </c>
      <c r="P578" s="231" t="s">
        <v>201</v>
      </c>
      <c r="Q578" s="231" t="s">
        <v>200</v>
      </c>
      <c r="R578" s="231" t="s">
        <v>201</v>
      </c>
      <c r="S578" s="231" t="s">
        <v>201</v>
      </c>
      <c r="T578" s="231" t="s">
        <v>202</v>
      </c>
      <c r="U578" s="231" t="s">
        <v>202</v>
      </c>
      <c r="V578" s="231" t="s">
        <v>202</v>
      </c>
      <c r="AQ578" s="231">
        <v>20</v>
      </c>
    </row>
    <row r="579" spans="1:43" x14ac:dyDescent="0.2">
      <c r="A579" s="231">
        <v>214520</v>
      </c>
      <c r="B579" s="231" t="s">
        <v>427</v>
      </c>
      <c r="C579" s="231" t="s">
        <v>200</v>
      </c>
      <c r="D579" s="231" t="s">
        <v>200</v>
      </c>
      <c r="E579" s="231" t="s">
        <v>200</v>
      </c>
      <c r="F579" s="231" t="s">
        <v>200</v>
      </c>
      <c r="G579" s="231" t="s">
        <v>200</v>
      </c>
      <c r="H579" s="231" t="s">
        <v>200</v>
      </c>
      <c r="I579" s="231" t="s">
        <v>202</v>
      </c>
      <c r="J579" s="231" t="s">
        <v>200</v>
      </c>
      <c r="K579" s="231" t="s">
        <v>200</v>
      </c>
      <c r="L579" s="231" t="s">
        <v>202</v>
      </c>
      <c r="M579" s="231" t="s">
        <v>200</v>
      </c>
      <c r="N579" s="231" t="s">
        <v>200</v>
      </c>
      <c r="O579" s="231" t="s">
        <v>200</v>
      </c>
      <c r="P579" s="231" t="s">
        <v>200</v>
      </c>
      <c r="Q579" s="231" t="s">
        <v>200</v>
      </c>
      <c r="R579" s="231" t="s">
        <v>200</v>
      </c>
      <c r="S579" s="231" t="s">
        <v>200</v>
      </c>
      <c r="T579" s="231" t="s">
        <v>200</v>
      </c>
      <c r="U579" s="231" t="s">
        <v>200</v>
      </c>
      <c r="V579" s="231" t="s">
        <v>202</v>
      </c>
      <c r="AQ579" s="231">
        <v>20</v>
      </c>
    </row>
    <row r="580" spans="1:43" x14ac:dyDescent="0.2">
      <c r="A580" s="231">
        <v>214527</v>
      </c>
      <c r="B580" s="231" t="s">
        <v>427</v>
      </c>
      <c r="C580" s="231" t="s">
        <v>202</v>
      </c>
      <c r="D580" s="231" t="s">
        <v>200</v>
      </c>
      <c r="E580" s="231" t="s">
        <v>200</v>
      </c>
      <c r="F580" s="231" t="s">
        <v>202</v>
      </c>
      <c r="G580" s="231" t="s">
        <v>200</v>
      </c>
      <c r="H580" s="231" t="s">
        <v>200</v>
      </c>
      <c r="I580" s="231" t="s">
        <v>202</v>
      </c>
      <c r="J580" s="231" t="s">
        <v>200</v>
      </c>
      <c r="K580" s="231" t="s">
        <v>202</v>
      </c>
      <c r="L580" s="231" t="s">
        <v>202</v>
      </c>
      <c r="M580" s="231" t="s">
        <v>202</v>
      </c>
      <c r="N580" s="231" t="s">
        <v>202</v>
      </c>
      <c r="O580" s="231" t="s">
        <v>200</v>
      </c>
      <c r="P580" s="231" t="s">
        <v>202</v>
      </c>
      <c r="Q580" s="231" t="s">
        <v>202</v>
      </c>
      <c r="R580" s="231" t="s">
        <v>201</v>
      </c>
      <c r="S580" s="231" t="s">
        <v>202</v>
      </c>
      <c r="T580" s="231" t="s">
        <v>200</v>
      </c>
      <c r="U580" s="231" t="s">
        <v>200</v>
      </c>
      <c r="V580" s="231" t="s">
        <v>200</v>
      </c>
      <c r="AQ580" s="231">
        <v>20</v>
      </c>
    </row>
    <row r="581" spans="1:43" x14ac:dyDescent="0.2">
      <c r="A581" s="231">
        <v>214537</v>
      </c>
      <c r="B581" s="231" t="s">
        <v>427</v>
      </c>
      <c r="C581" s="231" t="s">
        <v>200</v>
      </c>
      <c r="D581" s="231" t="s">
        <v>200</v>
      </c>
      <c r="E581" s="231" t="s">
        <v>200</v>
      </c>
      <c r="F581" s="231" t="s">
        <v>202</v>
      </c>
      <c r="G581" s="231" t="s">
        <v>202</v>
      </c>
      <c r="H581" s="231" t="s">
        <v>201</v>
      </c>
      <c r="I581" s="231" t="s">
        <v>201</v>
      </c>
      <c r="J581" s="231" t="s">
        <v>200</v>
      </c>
      <c r="K581" s="231" t="s">
        <v>202</v>
      </c>
      <c r="L581" s="231" t="s">
        <v>202</v>
      </c>
      <c r="M581" s="231" t="s">
        <v>202</v>
      </c>
      <c r="N581" s="231" t="s">
        <v>201</v>
      </c>
      <c r="O581" s="231" t="s">
        <v>201</v>
      </c>
      <c r="P581" s="231" t="s">
        <v>201</v>
      </c>
      <c r="Q581" s="231" t="s">
        <v>201</v>
      </c>
      <c r="R581" s="231" t="s">
        <v>201</v>
      </c>
      <c r="S581" s="231" t="s">
        <v>201</v>
      </c>
      <c r="T581" s="231" t="s">
        <v>201</v>
      </c>
      <c r="U581" s="231" t="s">
        <v>201</v>
      </c>
      <c r="V581" s="231" t="s">
        <v>201</v>
      </c>
      <c r="AQ581" s="231">
        <v>20</v>
      </c>
    </row>
    <row r="582" spans="1:43" x14ac:dyDescent="0.2">
      <c r="A582" s="231">
        <v>214545</v>
      </c>
      <c r="B582" s="231" t="s">
        <v>427</v>
      </c>
      <c r="C582" s="231" t="s">
        <v>200</v>
      </c>
      <c r="D582" s="231" t="s">
        <v>200</v>
      </c>
      <c r="E582" s="231" t="s">
        <v>202</v>
      </c>
      <c r="F582" s="231" t="s">
        <v>200</v>
      </c>
      <c r="G582" s="231" t="s">
        <v>200</v>
      </c>
      <c r="H582" s="231" t="s">
        <v>202</v>
      </c>
      <c r="I582" s="231" t="s">
        <v>200</v>
      </c>
      <c r="J582" s="231" t="s">
        <v>200</v>
      </c>
      <c r="K582" s="231" t="s">
        <v>200</v>
      </c>
      <c r="L582" s="231" t="s">
        <v>200</v>
      </c>
      <c r="M582" s="231" t="s">
        <v>200</v>
      </c>
      <c r="N582" s="231" t="s">
        <v>202</v>
      </c>
      <c r="O582" s="231" t="s">
        <v>200</v>
      </c>
      <c r="P582" s="231" t="s">
        <v>200</v>
      </c>
      <c r="Q582" s="231" t="s">
        <v>202</v>
      </c>
      <c r="R582" s="231" t="s">
        <v>202</v>
      </c>
      <c r="S582" s="231" t="s">
        <v>201</v>
      </c>
      <c r="T582" s="231" t="s">
        <v>200</v>
      </c>
      <c r="U582" s="231" t="s">
        <v>202</v>
      </c>
      <c r="V582" s="231" t="s">
        <v>200</v>
      </c>
      <c r="AQ582" s="231">
        <v>20</v>
      </c>
    </row>
    <row r="583" spans="1:43" x14ac:dyDescent="0.2">
      <c r="A583" s="231">
        <v>214548</v>
      </c>
      <c r="B583" s="231" t="s">
        <v>427</v>
      </c>
      <c r="C583" s="231" t="s">
        <v>200</v>
      </c>
      <c r="D583" s="231" t="s">
        <v>200</v>
      </c>
      <c r="E583" s="231" t="s">
        <v>202</v>
      </c>
      <c r="F583" s="231" t="s">
        <v>202</v>
      </c>
      <c r="G583" s="231" t="s">
        <v>200</v>
      </c>
      <c r="H583" s="231" t="s">
        <v>202</v>
      </c>
      <c r="I583" s="231" t="s">
        <v>200</v>
      </c>
      <c r="J583" s="231" t="s">
        <v>200</v>
      </c>
      <c r="K583" s="231" t="s">
        <v>200</v>
      </c>
      <c r="L583" s="231" t="s">
        <v>200</v>
      </c>
      <c r="M583" s="231" t="s">
        <v>200</v>
      </c>
      <c r="N583" s="231" t="s">
        <v>200</v>
      </c>
      <c r="O583" s="231" t="s">
        <v>200</v>
      </c>
      <c r="P583" s="231" t="s">
        <v>200</v>
      </c>
      <c r="Q583" s="231" t="s">
        <v>200</v>
      </c>
      <c r="R583" s="231" t="s">
        <v>202</v>
      </c>
      <c r="S583" s="231" t="s">
        <v>202</v>
      </c>
      <c r="T583" s="231" t="s">
        <v>200</v>
      </c>
      <c r="U583" s="231" t="s">
        <v>200</v>
      </c>
      <c r="V583" s="231" t="s">
        <v>200</v>
      </c>
      <c r="AQ583" s="231">
        <v>20</v>
      </c>
    </row>
    <row r="584" spans="1:43" x14ac:dyDescent="0.2">
      <c r="A584" s="231">
        <v>214550</v>
      </c>
      <c r="B584" s="231" t="s">
        <v>427</v>
      </c>
      <c r="C584" s="231" t="s">
        <v>200</v>
      </c>
      <c r="D584" s="231" t="s">
        <v>200</v>
      </c>
      <c r="E584" s="231" t="s">
        <v>200</v>
      </c>
      <c r="F584" s="231" t="s">
        <v>200</v>
      </c>
      <c r="G584" s="231" t="s">
        <v>200</v>
      </c>
      <c r="H584" s="231" t="s">
        <v>202</v>
      </c>
      <c r="I584" s="231" t="s">
        <v>200</v>
      </c>
      <c r="J584" s="231" t="s">
        <v>200</v>
      </c>
      <c r="K584" s="231" t="s">
        <v>200</v>
      </c>
      <c r="L584" s="231" t="s">
        <v>200</v>
      </c>
      <c r="M584" s="231" t="s">
        <v>202</v>
      </c>
      <c r="N584" s="231" t="s">
        <v>202</v>
      </c>
      <c r="O584" s="231" t="s">
        <v>202</v>
      </c>
      <c r="P584" s="231" t="s">
        <v>202</v>
      </c>
      <c r="Q584" s="231" t="s">
        <v>202</v>
      </c>
      <c r="R584" s="231" t="s">
        <v>201</v>
      </c>
      <c r="S584" s="231" t="s">
        <v>201</v>
      </c>
      <c r="T584" s="231" t="s">
        <v>201</v>
      </c>
      <c r="U584" s="231" t="s">
        <v>201</v>
      </c>
      <c r="V584" s="231" t="s">
        <v>201</v>
      </c>
      <c r="AQ584" s="231">
        <v>20</v>
      </c>
    </row>
    <row r="585" spans="1:43" x14ac:dyDescent="0.2">
      <c r="A585" s="231">
        <v>214555</v>
      </c>
      <c r="B585" s="231" t="s">
        <v>427</v>
      </c>
      <c r="C585" s="231" t="s">
        <v>202</v>
      </c>
      <c r="D585" s="231" t="s">
        <v>200</v>
      </c>
      <c r="E585" s="231" t="s">
        <v>200</v>
      </c>
      <c r="F585" s="231" t="s">
        <v>200</v>
      </c>
      <c r="G585" s="231" t="s">
        <v>202</v>
      </c>
      <c r="H585" s="231" t="s">
        <v>200</v>
      </c>
      <c r="I585" s="231" t="s">
        <v>200</v>
      </c>
      <c r="J585" s="231" t="s">
        <v>202</v>
      </c>
      <c r="K585" s="231" t="s">
        <v>202</v>
      </c>
      <c r="L585" s="231" t="s">
        <v>202</v>
      </c>
      <c r="M585" s="231" t="s">
        <v>202</v>
      </c>
      <c r="N585" s="231" t="s">
        <v>200</v>
      </c>
      <c r="O585" s="231" t="s">
        <v>200</v>
      </c>
      <c r="P585" s="231" t="s">
        <v>201</v>
      </c>
      <c r="Q585" s="231" t="s">
        <v>202</v>
      </c>
      <c r="R585" s="231" t="s">
        <v>201</v>
      </c>
      <c r="S585" s="231" t="s">
        <v>201</v>
      </c>
      <c r="T585" s="231" t="s">
        <v>202</v>
      </c>
      <c r="U585" s="231" t="s">
        <v>202</v>
      </c>
      <c r="V585" s="231" t="s">
        <v>202</v>
      </c>
      <c r="AQ585" s="231">
        <v>20</v>
      </c>
    </row>
    <row r="586" spans="1:43" x14ac:dyDescent="0.2">
      <c r="A586" s="231">
        <v>214562</v>
      </c>
      <c r="B586" s="231" t="s">
        <v>427</v>
      </c>
      <c r="C586" s="231" t="s">
        <v>200</v>
      </c>
      <c r="D586" s="231" t="s">
        <v>200</v>
      </c>
      <c r="E586" s="231" t="s">
        <v>200</v>
      </c>
      <c r="F586" s="231" t="s">
        <v>200</v>
      </c>
      <c r="G586" s="231" t="s">
        <v>202</v>
      </c>
      <c r="H586" s="231" t="s">
        <v>201</v>
      </c>
      <c r="I586" s="231" t="s">
        <v>200</v>
      </c>
      <c r="J586" s="231" t="s">
        <v>200</v>
      </c>
      <c r="K586" s="231" t="s">
        <v>202</v>
      </c>
      <c r="L586" s="231" t="s">
        <v>202</v>
      </c>
      <c r="M586" s="231" t="s">
        <v>202</v>
      </c>
      <c r="N586" s="231" t="s">
        <v>200</v>
      </c>
      <c r="O586" s="231" t="s">
        <v>202</v>
      </c>
      <c r="P586" s="231" t="s">
        <v>201</v>
      </c>
      <c r="Q586" s="231" t="s">
        <v>202</v>
      </c>
      <c r="R586" s="231" t="s">
        <v>201</v>
      </c>
      <c r="S586" s="231" t="s">
        <v>202</v>
      </c>
      <c r="T586" s="231" t="s">
        <v>202</v>
      </c>
      <c r="U586" s="231" t="s">
        <v>200</v>
      </c>
      <c r="V586" s="231" t="s">
        <v>202</v>
      </c>
      <c r="AQ586" s="231">
        <v>20</v>
      </c>
    </row>
    <row r="587" spans="1:43" x14ac:dyDescent="0.2">
      <c r="A587" s="231">
        <v>214585</v>
      </c>
      <c r="B587" s="231" t="s">
        <v>427</v>
      </c>
      <c r="C587" s="231" t="s">
        <v>200</v>
      </c>
      <c r="D587" s="231" t="s">
        <v>200</v>
      </c>
      <c r="E587" s="231" t="s">
        <v>200</v>
      </c>
      <c r="F587" s="231" t="s">
        <v>200</v>
      </c>
      <c r="G587" s="231" t="s">
        <v>201</v>
      </c>
      <c r="H587" s="231" t="s">
        <v>202</v>
      </c>
      <c r="I587" s="231" t="s">
        <v>202</v>
      </c>
      <c r="J587" s="231" t="s">
        <v>202</v>
      </c>
      <c r="K587" s="231" t="s">
        <v>200</v>
      </c>
      <c r="L587" s="231" t="s">
        <v>202</v>
      </c>
      <c r="M587" s="231" t="s">
        <v>201</v>
      </c>
      <c r="N587" s="231" t="s">
        <v>201</v>
      </c>
      <c r="O587" s="231" t="s">
        <v>201</v>
      </c>
      <c r="P587" s="231" t="s">
        <v>201</v>
      </c>
      <c r="Q587" s="231" t="s">
        <v>201</v>
      </c>
      <c r="R587" s="231" t="s">
        <v>201</v>
      </c>
      <c r="S587" s="231" t="s">
        <v>201</v>
      </c>
      <c r="T587" s="231" t="s">
        <v>201</v>
      </c>
      <c r="U587" s="231" t="s">
        <v>201</v>
      </c>
      <c r="V587" s="231" t="s">
        <v>201</v>
      </c>
      <c r="AQ587" s="231">
        <v>20</v>
      </c>
    </row>
    <row r="588" spans="1:43" x14ac:dyDescent="0.2">
      <c r="A588" s="231">
        <v>214586</v>
      </c>
      <c r="B588" s="231" t="s">
        <v>427</v>
      </c>
      <c r="C588" s="231" t="s">
        <v>200</v>
      </c>
      <c r="D588" s="231" t="s">
        <v>202</v>
      </c>
      <c r="E588" s="231" t="s">
        <v>200</v>
      </c>
      <c r="F588" s="231" t="s">
        <v>200</v>
      </c>
      <c r="G588" s="231" t="s">
        <v>200</v>
      </c>
      <c r="H588" s="231" t="s">
        <v>202</v>
      </c>
      <c r="I588" s="231" t="s">
        <v>200</v>
      </c>
      <c r="J588" s="231" t="s">
        <v>200</v>
      </c>
      <c r="K588" s="231" t="s">
        <v>200</v>
      </c>
      <c r="L588" s="231" t="s">
        <v>202</v>
      </c>
      <c r="M588" s="231" t="s">
        <v>200</v>
      </c>
      <c r="N588" s="231" t="s">
        <v>200</v>
      </c>
      <c r="O588" s="231" t="s">
        <v>200</v>
      </c>
      <c r="P588" s="231" t="s">
        <v>200</v>
      </c>
      <c r="Q588" s="231" t="s">
        <v>200</v>
      </c>
      <c r="R588" s="231" t="s">
        <v>200</v>
      </c>
      <c r="S588" s="231" t="s">
        <v>202</v>
      </c>
      <c r="T588" s="231" t="s">
        <v>202</v>
      </c>
      <c r="U588" s="231" t="s">
        <v>200</v>
      </c>
      <c r="V588" s="231" t="s">
        <v>200</v>
      </c>
      <c r="AQ588" s="231">
        <v>20</v>
      </c>
    </row>
    <row r="589" spans="1:43" x14ac:dyDescent="0.2">
      <c r="A589" s="231">
        <v>214587</v>
      </c>
      <c r="B589" s="231" t="s">
        <v>427</v>
      </c>
      <c r="C589" s="231" t="s">
        <v>202</v>
      </c>
      <c r="D589" s="231" t="s">
        <v>202</v>
      </c>
      <c r="E589" s="231" t="s">
        <v>202</v>
      </c>
      <c r="F589" s="231" t="s">
        <v>202</v>
      </c>
      <c r="G589" s="231" t="s">
        <v>201</v>
      </c>
      <c r="H589" s="231" t="s">
        <v>201</v>
      </c>
      <c r="I589" s="231" t="s">
        <v>202</v>
      </c>
      <c r="J589" s="231" t="s">
        <v>201</v>
      </c>
      <c r="K589" s="231" t="s">
        <v>202</v>
      </c>
      <c r="L589" s="231" t="s">
        <v>201</v>
      </c>
      <c r="M589" s="231" t="s">
        <v>201</v>
      </c>
      <c r="N589" s="231" t="s">
        <v>201</v>
      </c>
      <c r="O589" s="231" t="s">
        <v>201</v>
      </c>
      <c r="P589" s="231" t="s">
        <v>201</v>
      </c>
      <c r="Q589" s="231" t="s">
        <v>201</v>
      </c>
      <c r="R589" s="231" t="s">
        <v>201</v>
      </c>
      <c r="S589" s="231" t="s">
        <v>201</v>
      </c>
      <c r="T589" s="231" t="s">
        <v>201</v>
      </c>
      <c r="U589" s="231" t="s">
        <v>201</v>
      </c>
      <c r="V589" s="231" t="s">
        <v>201</v>
      </c>
      <c r="AQ589" s="231">
        <v>20</v>
      </c>
    </row>
    <row r="590" spans="1:43" x14ac:dyDescent="0.2">
      <c r="A590" s="231">
        <v>214597</v>
      </c>
      <c r="B590" s="231" t="s">
        <v>427</v>
      </c>
      <c r="C590" s="231" t="s">
        <v>200</v>
      </c>
      <c r="D590" s="231" t="s">
        <v>202</v>
      </c>
      <c r="E590" s="231" t="s">
        <v>202</v>
      </c>
      <c r="F590" s="231" t="s">
        <v>200</v>
      </c>
      <c r="G590" s="231" t="s">
        <v>202</v>
      </c>
      <c r="H590" s="231" t="s">
        <v>200</v>
      </c>
      <c r="I590" s="231" t="s">
        <v>200</v>
      </c>
      <c r="J590" s="231" t="s">
        <v>201</v>
      </c>
      <c r="K590" s="231" t="s">
        <v>202</v>
      </c>
      <c r="L590" s="231" t="s">
        <v>202</v>
      </c>
      <c r="M590" s="231" t="s">
        <v>202</v>
      </c>
      <c r="N590" s="231" t="s">
        <v>201</v>
      </c>
      <c r="O590" s="231" t="s">
        <v>201</v>
      </c>
      <c r="P590" s="231" t="s">
        <v>202</v>
      </c>
      <c r="Q590" s="231" t="s">
        <v>201</v>
      </c>
      <c r="R590" s="231" t="s">
        <v>200</v>
      </c>
      <c r="S590" s="231" t="s">
        <v>201</v>
      </c>
      <c r="T590" s="231" t="s">
        <v>201</v>
      </c>
      <c r="U590" s="231" t="s">
        <v>201</v>
      </c>
      <c r="V590" s="231" t="s">
        <v>200</v>
      </c>
      <c r="AQ590" s="231">
        <v>20</v>
      </c>
    </row>
    <row r="591" spans="1:43" x14ac:dyDescent="0.2">
      <c r="A591" s="231">
        <v>214599</v>
      </c>
      <c r="B591" s="231" t="s">
        <v>427</v>
      </c>
      <c r="C591" s="231" t="s">
        <v>200</v>
      </c>
      <c r="D591" s="231" t="s">
        <v>200</v>
      </c>
      <c r="E591" s="231" t="s">
        <v>200</v>
      </c>
      <c r="F591" s="231" t="s">
        <v>200</v>
      </c>
      <c r="G591" s="231" t="s">
        <v>200</v>
      </c>
      <c r="H591" s="231" t="s">
        <v>200</v>
      </c>
      <c r="I591" s="231" t="s">
        <v>200</v>
      </c>
      <c r="J591" s="231" t="s">
        <v>200</v>
      </c>
      <c r="K591" s="231" t="s">
        <v>200</v>
      </c>
      <c r="L591" s="231" t="s">
        <v>200</v>
      </c>
      <c r="M591" s="231" t="s">
        <v>200</v>
      </c>
      <c r="N591" s="231" t="s">
        <v>202</v>
      </c>
      <c r="O591" s="231" t="s">
        <v>202</v>
      </c>
      <c r="P591" s="231" t="s">
        <v>200</v>
      </c>
      <c r="Q591" s="231" t="s">
        <v>202</v>
      </c>
      <c r="R591" s="231" t="s">
        <v>202</v>
      </c>
      <c r="S591" s="231" t="s">
        <v>202</v>
      </c>
      <c r="T591" s="231" t="s">
        <v>200</v>
      </c>
      <c r="U591" s="231" t="s">
        <v>200</v>
      </c>
      <c r="V591" s="231" t="s">
        <v>202</v>
      </c>
      <c r="AQ591" s="231">
        <v>20</v>
      </c>
    </row>
    <row r="592" spans="1:43" x14ac:dyDescent="0.2">
      <c r="A592" s="231">
        <v>214600</v>
      </c>
      <c r="B592" s="231" t="s">
        <v>427</v>
      </c>
      <c r="C592" s="231" t="s">
        <v>200</v>
      </c>
      <c r="D592" s="231" t="s">
        <v>202</v>
      </c>
      <c r="E592" s="231" t="s">
        <v>200</v>
      </c>
      <c r="F592" s="231" t="s">
        <v>202</v>
      </c>
      <c r="G592" s="231" t="s">
        <v>200</v>
      </c>
      <c r="H592" s="231" t="s">
        <v>201</v>
      </c>
      <c r="I592" s="231" t="s">
        <v>202</v>
      </c>
      <c r="J592" s="231" t="s">
        <v>200</v>
      </c>
      <c r="K592" s="231" t="s">
        <v>202</v>
      </c>
      <c r="L592" s="231" t="s">
        <v>202</v>
      </c>
      <c r="M592" s="231" t="s">
        <v>201</v>
      </c>
      <c r="N592" s="231" t="s">
        <v>202</v>
      </c>
      <c r="O592" s="231" t="s">
        <v>202</v>
      </c>
      <c r="P592" s="231" t="s">
        <v>202</v>
      </c>
      <c r="Q592" s="231" t="s">
        <v>202</v>
      </c>
      <c r="R592" s="231" t="s">
        <v>202</v>
      </c>
      <c r="S592" s="231" t="s">
        <v>201</v>
      </c>
      <c r="T592" s="231" t="s">
        <v>201</v>
      </c>
      <c r="U592" s="231" t="s">
        <v>202</v>
      </c>
      <c r="V592" s="231" t="s">
        <v>202</v>
      </c>
      <c r="AQ592" s="231">
        <v>20</v>
      </c>
    </row>
    <row r="593" spans="1:43" x14ac:dyDescent="0.2">
      <c r="A593" s="231">
        <v>214610</v>
      </c>
      <c r="B593" s="231" t="s">
        <v>427</v>
      </c>
      <c r="C593" s="231" t="s">
        <v>202</v>
      </c>
      <c r="D593" s="231" t="s">
        <v>200</v>
      </c>
      <c r="E593" s="231" t="s">
        <v>202</v>
      </c>
      <c r="F593" s="231" t="s">
        <v>202</v>
      </c>
      <c r="G593" s="231" t="s">
        <v>201</v>
      </c>
      <c r="H593" s="231" t="s">
        <v>201</v>
      </c>
      <c r="I593" s="231" t="s">
        <v>200</v>
      </c>
      <c r="J593" s="231" t="s">
        <v>200</v>
      </c>
      <c r="K593" s="231" t="s">
        <v>200</v>
      </c>
      <c r="L593" s="231" t="s">
        <v>202</v>
      </c>
      <c r="M593" s="231" t="s">
        <v>201</v>
      </c>
      <c r="N593" s="231" t="s">
        <v>202</v>
      </c>
      <c r="O593" s="231" t="s">
        <v>200</v>
      </c>
      <c r="P593" s="231" t="s">
        <v>201</v>
      </c>
      <c r="Q593" s="231" t="s">
        <v>201</v>
      </c>
      <c r="R593" s="231" t="s">
        <v>201</v>
      </c>
      <c r="S593" s="231" t="s">
        <v>201</v>
      </c>
      <c r="T593" s="231" t="s">
        <v>202</v>
      </c>
      <c r="U593" s="231" t="s">
        <v>202</v>
      </c>
      <c r="V593" s="231" t="s">
        <v>202</v>
      </c>
      <c r="AQ593" s="231">
        <v>20</v>
      </c>
    </row>
    <row r="594" spans="1:43" x14ac:dyDescent="0.2">
      <c r="A594" s="231">
        <v>214617</v>
      </c>
      <c r="B594" s="231" t="s">
        <v>427</v>
      </c>
      <c r="C594" s="231" t="s">
        <v>200</v>
      </c>
      <c r="D594" s="231" t="s">
        <v>200</v>
      </c>
      <c r="E594" s="231" t="s">
        <v>200</v>
      </c>
      <c r="F594" s="231" t="s">
        <v>200</v>
      </c>
      <c r="G594" s="231" t="s">
        <v>200</v>
      </c>
      <c r="H594" s="231" t="s">
        <v>200</v>
      </c>
      <c r="I594" s="231" t="s">
        <v>202</v>
      </c>
      <c r="J594" s="231" t="s">
        <v>200</v>
      </c>
      <c r="K594" s="231" t="s">
        <v>200</v>
      </c>
      <c r="L594" s="231" t="s">
        <v>202</v>
      </c>
      <c r="M594" s="231" t="s">
        <v>202</v>
      </c>
      <c r="N594" s="231" t="s">
        <v>202</v>
      </c>
      <c r="O594" s="231" t="s">
        <v>202</v>
      </c>
      <c r="P594" s="231" t="s">
        <v>200</v>
      </c>
      <c r="Q594" s="231" t="s">
        <v>202</v>
      </c>
      <c r="R594" s="231" t="s">
        <v>202</v>
      </c>
      <c r="S594" s="231" t="s">
        <v>202</v>
      </c>
      <c r="T594" s="231" t="s">
        <v>201</v>
      </c>
      <c r="U594" s="231" t="s">
        <v>202</v>
      </c>
      <c r="V594" s="231" t="s">
        <v>202</v>
      </c>
      <c r="AQ594" s="231">
        <v>20</v>
      </c>
    </row>
    <row r="595" spans="1:43" x14ac:dyDescent="0.2">
      <c r="A595" s="231">
        <v>214621</v>
      </c>
      <c r="B595" s="231" t="s">
        <v>427</v>
      </c>
      <c r="C595" s="231" t="s">
        <v>200</v>
      </c>
      <c r="D595" s="231" t="s">
        <v>200</v>
      </c>
      <c r="E595" s="231" t="s">
        <v>200</v>
      </c>
      <c r="F595" s="231" t="s">
        <v>200</v>
      </c>
      <c r="G595" s="231" t="s">
        <v>200</v>
      </c>
      <c r="H595" s="231" t="s">
        <v>202</v>
      </c>
      <c r="I595" s="231" t="s">
        <v>202</v>
      </c>
      <c r="J595" s="231" t="s">
        <v>200</v>
      </c>
      <c r="K595" s="231" t="s">
        <v>200</v>
      </c>
      <c r="L595" s="231" t="s">
        <v>200</v>
      </c>
      <c r="M595" s="231" t="s">
        <v>202</v>
      </c>
      <c r="N595" s="231" t="s">
        <v>202</v>
      </c>
      <c r="O595" s="231" t="s">
        <v>202</v>
      </c>
      <c r="P595" s="231" t="s">
        <v>201</v>
      </c>
      <c r="Q595" s="231" t="s">
        <v>202</v>
      </c>
      <c r="R595" s="231" t="s">
        <v>201</v>
      </c>
      <c r="S595" s="231" t="s">
        <v>202</v>
      </c>
      <c r="T595" s="231" t="s">
        <v>200</v>
      </c>
      <c r="U595" s="231" t="s">
        <v>200</v>
      </c>
      <c r="V595" s="231" t="s">
        <v>200</v>
      </c>
      <c r="AQ595" s="231">
        <v>20</v>
      </c>
    </row>
    <row r="596" spans="1:43" x14ac:dyDescent="0.2">
      <c r="A596" s="231">
        <v>214647</v>
      </c>
      <c r="B596" s="231" t="s">
        <v>427</v>
      </c>
      <c r="C596" s="231" t="s">
        <v>202</v>
      </c>
      <c r="D596" s="231" t="s">
        <v>200</v>
      </c>
      <c r="E596" s="231" t="s">
        <v>200</v>
      </c>
      <c r="F596" s="231" t="s">
        <v>202</v>
      </c>
      <c r="G596" s="231" t="s">
        <v>201</v>
      </c>
      <c r="H596" s="231" t="s">
        <v>202</v>
      </c>
      <c r="I596" s="231" t="s">
        <v>202</v>
      </c>
      <c r="J596" s="231" t="s">
        <v>202</v>
      </c>
      <c r="K596" s="231" t="s">
        <v>202</v>
      </c>
      <c r="L596" s="231" t="s">
        <v>201</v>
      </c>
      <c r="M596" s="231" t="s">
        <v>201</v>
      </c>
      <c r="N596" s="231" t="s">
        <v>201</v>
      </c>
      <c r="O596" s="231" t="s">
        <v>201</v>
      </c>
      <c r="P596" s="231" t="s">
        <v>201</v>
      </c>
      <c r="Q596" s="231" t="s">
        <v>201</v>
      </c>
      <c r="R596" s="231" t="s">
        <v>201</v>
      </c>
      <c r="S596" s="231" t="s">
        <v>201</v>
      </c>
      <c r="T596" s="231" t="s">
        <v>201</v>
      </c>
      <c r="U596" s="231" t="s">
        <v>201</v>
      </c>
      <c r="V596" s="231" t="s">
        <v>201</v>
      </c>
      <c r="AQ596" s="231">
        <v>20</v>
      </c>
    </row>
    <row r="597" spans="1:43" x14ac:dyDescent="0.2">
      <c r="A597" s="231">
        <v>214650</v>
      </c>
      <c r="B597" s="231" t="s">
        <v>427</v>
      </c>
      <c r="C597" s="231" t="s">
        <v>200</v>
      </c>
      <c r="D597" s="231" t="s">
        <v>202</v>
      </c>
      <c r="E597" s="231" t="s">
        <v>200</v>
      </c>
      <c r="F597" s="231" t="s">
        <v>200</v>
      </c>
      <c r="G597" s="231" t="s">
        <v>200</v>
      </c>
      <c r="H597" s="231" t="s">
        <v>200</v>
      </c>
      <c r="I597" s="231" t="s">
        <v>200</v>
      </c>
      <c r="J597" s="231" t="s">
        <v>200</v>
      </c>
      <c r="K597" s="231" t="s">
        <v>200</v>
      </c>
      <c r="L597" s="231" t="s">
        <v>200</v>
      </c>
      <c r="M597" s="231" t="s">
        <v>202</v>
      </c>
      <c r="N597" s="231" t="s">
        <v>202</v>
      </c>
      <c r="O597" s="231" t="s">
        <v>200</v>
      </c>
      <c r="P597" s="231" t="s">
        <v>201</v>
      </c>
      <c r="Q597" s="231" t="s">
        <v>200</v>
      </c>
      <c r="R597" s="231" t="s">
        <v>202</v>
      </c>
      <c r="S597" s="231" t="s">
        <v>201</v>
      </c>
      <c r="T597" s="231" t="s">
        <v>202</v>
      </c>
      <c r="U597" s="231" t="s">
        <v>202</v>
      </c>
      <c r="V597" s="231" t="s">
        <v>202</v>
      </c>
      <c r="AQ597" s="231">
        <v>20</v>
      </c>
    </row>
    <row r="598" spans="1:43" x14ac:dyDescent="0.2">
      <c r="A598" s="231">
        <v>214660</v>
      </c>
      <c r="B598" s="231" t="s">
        <v>427</v>
      </c>
      <c r="C598" s="231" t="s">
        <v>200</v>
      </c>
      <c r="D598" s="231" t="s">
        <v>200</v>
      </c>
      <c r="E598" s="231" t="s">
        <v>200</v>
      </c>
      <c r="F598" s="231" t="s">
        <v>200</v>
      </c>
      <c r="G598" s="231" t="s">
        <v>200</v>
      </c>
      <c r="H598" s="231" t="s">
        <v>200</v>
      </c>
      <c r="I598" s="231" t="s">
        <v>202</v>
      </c>
      <c r="J598" s="231" t="s">
        <v>200</v>
      </c>
      <c r="K598" s="231" t="s">
        <v>200</v>
      </c>
      <c r="L598" s="231" t="s">
        <v>202</v>
      </c>
      <c r="M598" s="231" t="s">
        <v>200</v>
      </c>
      <c r="N598" s="231" t="s">
        <v>200</v>
      </c>
      <c r="O598" s="231" t="s">
        <v>200</v>
      </c>
      <c r="P598" s="231" t="s">
        <v>200</v>
      </c>
      <c r="Q598" s="231" t="s">
        <v>201</v>
      </c>
      <c r="R598" s="231" t="s">
        <v>200</v>
      </c>
      <c r="S598" s="231" t="s">
        <v>201</v>
      </c>
      <c r="T598" s="231" t="s">
        <v>200</v>
      </c>
      <c r="U598" s="231" t="s">
        <v>202</v>
      </c>
      <c r="V598" s="231" t="s">
        <v>200</v>
      </c>
      <c r="AQ598" s="231">
        <v>20</v>
      </c>
    </row>
    <row r="599" spans="1:43" x14ac:dyDescent="0.2">
      <c r="A599" s="231">
        <v>214674</v>
      </c>
      <c r="B599" s="231" t="s">
        <v>427</v>
      </c>
      <c r="C599" s="231" t="s">
        <v>201</v>
      </c>
      <c r="D599" s="231" t="s">
        <v>202</v>
      </c>
      <c r="E599" s="231" t="s">
        <v>202</v>
      </c>
      <c r="F599" s="231" t="s">
        <v>202</v>
      </c>
      <c r="G599" s="231" t="s">
        <v>200</v>
      </c>
      <c r="H599" s="231" t="s">
        <v>200</v>
      </c>
      <c r="I599" s="231" t="s">
        <v>201</v>
      </c>
      <c r="J599" s="231" t="s">
        <v>200</v>
      </c>
      <c r="K599" s="231" t="s">
        <v>202</v>
      </c>
      <c r="L599" s="231" t="s">
        <v>202</v>
      </c>
      <c r="M599" s="231" t="s">
        <v>202</v>
      </c>
      <c r="N599" s="231" t="s">
        <v>202</v>
      </c>
      <c r="O599" s="231" t="s">
        <v>202</v>
      </c>
      <c r="P599" s="231" t="s">
        <v>202</v>
      </c>
      <c r="Q599" s="231" t="s">
        <v>202</v>
      </c>
      <c r="R599" s="231" t="s">
        <v>201</v>
      </c>
      <c r="S599" s="231" t="s">
        <v>201</v>
      </c>
      <c r="T599" s="231" t="s">
        <v>201</v>
      </c>
      <c r="U599" s="231" t="s">
        <v>201</v>
      </c>
      <c r="V599" s="231" t="s">
        <v>201</v>
      </c>
      <c r="AQ599" s="231">
        <v>20</v>
      </c>
    </row>
    <row r="600" spans="1:43" x14ac:dyDescent="0.2">
      <c r="A600" s="231">
        <v>214679</v>
      </c>
      <c r="B600" s="231" t="s">
        <v>427</v>
      </c>
      <c r="C600" s="231" t="s">
        <v>202</v>
      </c>
      <c r="D600" s="231" t="s">
        <v>202</v>
      </c>
      <c r="E600" s="231" t="s">
        <v>202</v>
      </c>
      <c r="F600" s="231" t="s">
        <v>200</v>
      </c>
      <c r="G600" s="231" t="s">
        <v>202</v>
      </c>
      <c r="H600" s="231" t="s">
        <v>202</v>
      </c>
      <c r="I600" s="231" t="s">
        <v>202</v>
      </c>
      <c r="J600" s="231" t="s">
        <v>200</v>
      </c>
      <c r="K600" s="231" t="s">
        <v>202</v>
      </c>
      <c r="L600" s="231" t="s">
        <v>202</v>
      </c>
      <c r="M600" s="231" t="s">
        <v>201</v>
      </c>
      <c r="N600" s="231" t="s">
        <v>202</v>
      </c>
      <c r="O600" s="231" t="s">
        <v>200</v>
      </c>
      <c r="P600" s="231" t="s">
        <v>201</v>
      </c>
      <c r="Q600" s="231" t="s">
        <v>200</v>
      </c>
      <c r="R600" s="231" t="s">
        <v>201</v>
      </c>
      <c r="S600" s="231" t="s">
        <v>201</v>
      </c>
      <c r="T600" s="231" t="s">
        <v>201</v>
      </c>
      <c r="U600" s="231" t="s">
        <v>201</v>
      </c>
      <c r="V600" s="231" t="s">
        <v>201</v>
      </c>
      <c r="AQ600" s="231">
        <v>20</v>
      </c>
    </row>
    <row r="601" spans="1:43" x14ac:dyDescent="0.2">
      <c r="A601" s="231">
        <v>214686</v>
      </c>
      <c r="B601" s="231" t="s">
        <v>427</v>
      </c>
      <c r="C601" s="231" t="s">
        <v>200</v>
      </c>
      <c r="D601" s="231" t="s">
        <v>200</v>
      </c>
      <c r="E601" s="231" t="s">
        <v>200</v>
      </c>
      <c r="F601" s="231" t="s">
        <v>200</v>
      </c>
      <c r="G601" s="231" t="s">
        <v>201</v>
      </c>
      <c r="H601" s="231" t="s">
        <v>202</v>
      </c>
      <c r="I601" s="231" t="s">
        <v>202</v>
      </c>
      <c r="J601" s="231" t="s">
        <v>200</v>
      </c>
      <c r="K601" s="231" t="s">
        <v>200</v>
      </c>
      <c r="L601" s="231" t="s">
        <v>202</v>
      </c>
      <c r="M601" s="231" t="s">
        <v>200</v>
      </c>
      <c r="N601" s="231" t="s">
        <v>200</v>
      </c>
      <c r="O601" s="231" t="s">
        <v>201</v>
      </c>
      <c r="P601" s="231" t="s">
        <v>202</v>
      </c>
      <c r="Q601" s="231" t="s">
        <v>200</v>
      </c>
      <c r="R601" s="231" t="s">
        <v>201</v>
      </c>
      <c r="S601" s="231" t="s">
        <v>201</v>
      </c>
      <c r="T601" s="231" t="s">
        <v>201</v>
      </c>
      <c r="U601" s="231" t="s">
        <v>201</v>
      </c>
      <c r="V601" s="231" t="s">
        <v>201</v>
      </c>
      <c r="AQ601" s="231">
        <v>20</v>
      </c>
    </row>
    <row r="602" spans="1:43" x14ac:dyDescent="0.2">
      <c r="A602" s="231">
        <v>214706</v>
      </c>
      <c r="B602" s="231" t="s">
        <v>427</v>
      </c>
      <c r="C602" s="231" t="s">
        <v>200</v>
      </c>
      <c r="D602" s="231" t="s">
        <v>200</v>
      </c>
      <c r="E602" s="231" t="s">
        <v>200</v>
      </c>
      <c r="F602" s="231" t="s">
        <v>200</v>
      </c>
      <c r="G602" s="231" t="s">
        <v>200</v>
      </c>
      <c r="H602" s="231" t="s">
        <v>202</v>
      </c>
      <c r="I602" s="231" t="s">
        <v>202</v>
      </c>
      <c r="J602" s="231" t="s">
        <v>200</v>
      </c>
      <c r="K602" s="231" t="s">
        <v>200</v>
      </c>
      <c r="L602" s="231" t="s">
        <v>200</v>
      </c>
      <c r="M602" s="231" t="s">
        <v>202</v>
      </c>
      <c r="N602" s="231" t="s">
        <v>202</v>
      </c>
      <c r="O602" s="231" t="s">
        <v>202</v>
      </c>
      <c r="P602" s="231" t="s">
        <v>202</v>
      </c>
      <c r="Q602" s="231" t="s">
        <v>202</v>
      </c>
      <c r="R602" s="231" t="s">
        <v>201</v>
      </c>
      <c r="S602" s="231" t="s">
        <v>201</v>
      </c>
      <c r="T602" s="231" t="s">
        <v>201</v>
      </c>
      <c r="U602" s="231" t="s">
        <v>201</v>
      </c>
      <c r="V602" s="231" t="s">
        <v>201</v>
      </c>
      <c r="AQ602" s="231">
        <v>20</v>
      </c>
    </row>
    <row r="603" spans="1:43" x14ac:dyDescent="0.2">
      <c r="A603" s="231">
        <v>214711</v>
      </c>
      <c r="B603" s="231" t="s">
        <v>427</v>
      </c>
      <c r="C603" s="231" t="s">
        <v>202</v>
      </c>
      <c r="D603" s="231" t="s">
        <v>202</v>
      </c>
      <c r="E603" s="231" t="s">
        <v>202</v>
      </c>
      <c r="F603" s="231" t="s">
        <v>202</v>
      </c>
      <c r="G603" s="231" t="s">
        <v>200</v>
      </c>
      <c r="H603" s="231" t="s">
        <v>200</v>
      </c>
      <c r="I603" s="231" t="s">
        <v>200</v>
      </c>
      <c r="J603" s="231" t="s">
        <v>200</v>
      </c>
      <c r="K603" s="231" t="s">
        <v>202</v>
      </c>
      <c r="L603" s="231" t="s">
        <v>200</v>
      </c>
      <c r="M603" s="231" t="s">
        <v>200</v>
      </c>
      <c r="N603" s="231" t="s">
        <v>200</v>
      </c>
      <c r="O603" s="231" t="s">
        <v>202</v>
      </c>
      <c r="P603" s="231" t="s">
        <v>200</v>
      </c>
      <c r="Q603" s="231" t="s">
        <v>202</v>
      </c>
      <c r="R603" s="231" t="s">
        <v>201</v>
      </c>
      <c r="S603" s="231" t="s">
        <v>202</v>
      </c>
      <c r="T603" s="231" t="s">
        <v>201</v>
      </c>
      <c r="U603" s="231" t="s">
        <v>200</v>
      </c>
      <c r="V603" s="231" t="s">
        <v>201</v>
      </c>
      <c r="AQ603" s="231">
        <v>20</v>
      </c>
    </row>
    <row r="604" spans="1:43" x14ac:dyDescent="0.2">
      <c r="A604" s="231">
        <v>214714</v>
      </c>
      <c r="B604" s="231" t="s">
        <v>427</v>
      </c>
      <c r="C604" s="231" t="s">
        <v>202</v>
      </c>
      <c r="D604" s="231" t="s">
        <v>200</v>
      </c>
      <c r="E604" s="231" t="s">
        <v>202</v>
      </c>
      <c r="F604" s="231" t="s">
        <v>202</v>
      </c>
      <c r="G604" s="231" t="s">
        <v>200</v>
      </c>
      <c r="H604" s="231" t="s">
        <v>202</v>
      </c>
      <c r="I604" s="231" t="s">
        <v>202</v>
      </c>
      <c r="J604" s="231" t="s">
        <v>200</v>
      </c>
      <c r="K604" s="231" t="s">
        <v>202</v>
      </c>
      <c r="L604" s="231" t="s">
        <v>202</v>
      </c>
      <c r="M604" s="231" t="s">
        <v>201</v>
      </c>
      <c r="N604" s="231" t="s">
        <v>201</v>
      </c>
      <c r="O604" s="231" t="s">
        <v>201</v>
      </c>
      <c r="P604" s="231" t="s">
        <v>201</v>
      </c>
      <c r="Q604" s="231" t="s">
        <v>201</v>
      </c>
      <c r="R604" s="231" t="s">
        <v>201</v>
      </c>
      <c r="S604" s="231" t="s">
        <v>201</v>
      </c>
      <c r="T604" s="231" t="s">
        <v>201</v>
      </c>
      <c r="U604" s="231" t="s">
        <v>201</v>
      </c>
      <c r="V604" s="231" t="s">
        <v>201</v>
      </c>
      <c r="AQ604" s="231">
        <v>20</v>
      </c>
    </row>
    <row r="605" spans="1:43" x14ac:dyDescent="0.2">
      <c r="A605" s="231">
        <v>214720</v>
      </c>
      <c r="B605" s="231" t="s">
        <v>427</v>
      </c>
      <c r="C605" s="231" t="s">
        <v>202</v>
      </c>
      <c r="D605" s="231" t="s">
        <v>200</v>
      </c>
      <c r="E605" s="231" t="s">
        <v>202</v>
      </c>
      <c r="F605" s="231" t="s">
        <v>202</v>
      </c>
      <c r="G605" s="231" t="s">
        <v>202</v>
      </c>
      <c r="H605" s="231" t="s">
        <v>202</v>
      </c>
      <c r="I605" s="231" t="s">
        <v>200</v>
      </c>
      <c r="J605" s="231" t="s">
        <v>200</v>
      </c>
      <c r="K605" s="231" t="s">
        <v>202</v>
      </c>
      <c r="L605" s="231" t="s">
        <v>202</v>
      </c>
      <c r="M605" s="231" t="s">
        <v>202</v>
      </c>
      <c r="N605" s="231" t="s">
        <v>200</v>
      </c>
      <c r="O605" s="231" t="s">
        <v>202</v>
      </c>
      <c r="P605" s="231" t="s">
        <v>202</v>
      </c>
      <c r="Q605" s="231" t="s">
        <v>201</v>
      </c>
      <c r="R605" s="231" t="s">
        <v>201</v>
      </c>
      <c r="S605" s="231" t="s">
        <v>201</v>
      </c>
      <c r="T605" s="231" t="s">
        <v>202</v>
      </c>
      <c r="U605" s="231" t="s">
        <v>202</v>
      </c>
      <c r="V605" s="231" t="s">
        <v>202</v>
      </c>
      <c r="AQ605" s="231">
        <v>20</v>
      </c>
    </row>
    <row r="606" spans="1:43" x14ac:dyDescent="0.2">
      <c r="A606" s="231">
        <v>214726</v>
      </c>
      <c r="B606" s="231" t="s">
        <v>427</v>
      </c>
      <c r="C606" s="231" t="s">
        <v>201</v>
      </c>
      <c r="D606" s="231" t="s">
        <v>202</v>
      </c>
      <c r="E606" s="231" t="s">
        <v>200</v>
      </c>
      <c r="F606" s="231" t="s">
        <v>202</v>
      </c>
      <c r="G606" s="231" t="s">
        <v>200</v>
      </c>
      <c r="H606" s="231" t="s">
        <v>202</v>
      </c>
      <c r="I606" s="231" t="s">
        <v>202</v>
      </c>
      <c r="J606" s="231" t="s">
        <v>202</v>
      </c>
      <c r="K606" s="231" t="s">
        <v>202</v>
      </c>
      <c r="L606" s="231" t="s">
        <v>201</v>
      </c>
      <c r="M606" s="231" t="s">
        <v>201</v>
      </c>
      <c r="N606" s="231" t="s">
        <v>201</v>
      </c>
      <c r="O606" s="231" t="s">
        <v>202</v>
      </c>
      <c r="P606" s="231" t="s">
        <v>200</v>
      </c>
      <c r="Q606" s="231" t="s">
        <v>201</v>
      </c>
      <c r="R606" s="231" t="s">
        <v>201</v>
      </c>
      <c r="S606" s="231" t="s">
        <v>201</v>
      </c>
      <c r="T606" s="231" t="s">
        <v>201</v>
      </c>
      <c r="U606" s="231" t="s">
        <v>202</v>
      </c>
      <c r="V606" s="231" t="s">
        <v>201</v>
      </c>
      <c r="AQ606" s="231">
        <v>20</v>
      </c>
    </row>
    <row r="607" spans="1:43" x14ac:dyDescent="0.2">
      <c r="A607" s="231">
        <v>214730</v>
      </c>
      <c r="B607" s="231" t="s">
        <v>427</v>
      </c>
      <c r="C607" s="231" t="s">
        <v>200</v>
      </c>
      <c r="D607" s="231" t="s">
        <v>202</v>
      </c>
      <c r="E607" s="231" t="s">
        <v>200</v>
      </c>
      <c r="F607" s="231" t="s">
        <v>200</v>
      </c>
      <c r="G607" s="231" t="s">
        <v>200</v>
      </c>
      <c r="H607" s="231" t="s">
        <v>202</v>
      </c>
      <c r="I607" s="231" t="s">
        <v>200</v>
      </c>
      <c r="J607" s="231" t="s">
        <v>200</v>
      </c>
      <c r="K607" s="231" t="s">
        <v>200</v>
      </c>
      <c r="L607" s="231" t="s">
        <v>202</v>
      </c>
      <c r="M607" s="231" t="s">
        <v>201</v>
      </c>
      <c r="N607" s="231" t="s">
        <v>201</v>
      </c>
      <c r="O607" s="231" t="s">
        <v>202</v>
      </c>
      <c r="P607" s="231" t="s">
        <v>201</v>
      </c>
      <c r="Q607" s="231" t="s">
        <v>202</v>
      </c>
      <c r="R607" s="231" t="s">
        <v>202</v>
      </c>
      <c r="S607" s="231" t="s">
        <v>202</v>
      </c>
      <c r="T607" s="231" t="s">
        <v>201</v>
      </c>
      <c r="U607" s="231" t="s">
        <v>201</v>
      </c>
      <c r="V607" s="231" t="s">
        <v>201</v>
      </c>
      <c r="AQ607" s="231">
        <v>20</v>
      </c>
    </row>
    <row r="608" spans="1:43" x14ac:dyDescent="0.2">
      <c r="A608" s="231">
        <v>214738</v>
      </c>
      <c r="B608" s="231" t="s">
        <v>427</v>
      </c>
      <c r="C608" s="231" t="s">
        <v>200</v>
      </c>
      <c r="D608" s="231" t="s">
        <v>200</v>
      </c>
      <c r="E608" s="231" t="s">
        <v>200</v>
      </c>
      <c r="F608" s="231" t="s">
        <v>200</v>
      </c>
      <c r="G608" s="231" t="s">
        <v>200</v>
      </c>
      <c r="H608" s="231" t="s">
        <v>200</v>
      </c>
      <c r="I608" s="231" t="s">
        <v>202</v>
      </c>
      <c r="J608" s="231" t="s">
        <v>202</v>
      </c>
      <c r="K608" s="231" t="s">
        <v>202</v>
      </c>
      <c r="L608" s="231" t="s">
        <v>202</v>
      </c>
      <c r="M608" s="231" t="s">
        <v>202</v>
      </c>
      <c r="N608" s="231" t="s">
        <v>202</v>
      </c>
      <c r="O608" s="231" t="s">
        <v>202</v>
      </c>
      <c r="P608" s="231" t="s">
        <v>200</v>
      </c>
      <c r="Q608" s="231" t="s">
        <v>200</v>
      </c>
      <c r="R608" s="231" t="s">
        <v>200</v>
      </c>
      <c r="S608" s="231" t="s">
        <v>202</v>
      </c>
      <c r="T608" s="231" t="s">
        <v>202</v>
      </c>
      <c r="U608" s="231" t="s">
        <v>202</v>
      </c>
      <c r="V608" s="231" t="s">
        <v>200</v>
      </c>
      <c r="AQ608" s="231">
        <v>20</v>
      </c>
    </row>
    <row r="609" spans="1:43" x14ac:dyDescent="0.2">
      <c r="A609" s="231">
        <v>214759</v>
      </c>
      <c r="B609" s="231" t="s">
        <v>427</v>
      </c>
      <c r="C609" s="231" t="s">
        <v>200</v>
      </c>
      <c r="D609" s="231" t="s">
        <v>200</v>
      </c>
      <c r="E609" s="231" t="s">
        <v>202</v>
      </c>
      <c r="F609" s="231" t="s">
        <v>202</v>
      </c>
      <c r="G609" s="231" t="s">
        <v>200</v>
      </c>
      <c r="H609" s="231" t="s">
        <v>202</v>
      </c>
      <c r="I609" s="231" t="s">
        <v>202</v>
      </c>
      <c r="J609" s="231" t="s">
        <v>202</v>
      </c>
      <c r="K609" s="231" t="s">
        <v>202</v>
      </c>
      <c r="L609" s="231" t="s">
        <v>202</v>
      </c>
      <c r="M609" s="231" t="s">
        <v>202</v>
      </c>
      <c r="N609" s="231" t="s">
        <v>202</v>
      </c>
      <c r="O609" s="231" t="s">
        <v>202</v>
      </c>
      <c r="P609" s="231" t="s">
        <v>202</v>
      </c>
      <c r="Q609" s="231" t="s">
        <v>201</v>
      </c>
      <c r="R609" s="231" t="s">
        <v>202</v>
      </c>
      <c r="S609" s="231" t="s">
        <v>202</v>
      </c>
      <c r="T609" s="231" t="s">
        <v>202</v>
      </c>
      <c r="U609" s="231" t="s">
        <v>200</v>
      </c>
      <c r="V609" s="231" t="s">
        <v>200</v>
      </c>
      <c r="AQ609" s="231">
        <v>20</v>
      </c>
    </row>
    <row r="610" spans="1:43" x14ac:dyDescent="0.2">
      <c r="A610" s="231">
        <v>214761</v>
      </c>
      <c r="B610" s="231" t="s">
        <v>427</v>
      </c>
      <c r="C610" s="231" t="s">
        <v>200</v>
      </c>
      <c r="D610" s="231" t="s">
        <v>202</v>
      </c>
      <c r="E610" s="231" t="s">
        <v>200</v>
      </c>
      <c r="F610" s="231" t="s">
        <v>200</v>
      </c>
      <c r="G610" s="231" t="s">
        <v>200</v>
      </c>
      <c r="H610" s="231" t="s">
        <v>202</v>
      </c>
      <c r="I610" s="231" t="s">
        <v>200</v>
      </c>
      <c r="J610" s="231" t="s">
        <v>200</v>
      </c>
      <c r="K610" s="231" t="s">
        <v>202</v>
      </c>
      <c r="L610" s="231" t="s">
        <v>200</v>
      </c>
      <c r="M610" s="231" t="s">
        <v>202</v>
      </c>
      <c r="N610" s="231" t="s">
        <v>200</v>
      </c>
      <c r="O610" s="231" t="s">
        <v>200</v>
      </c>
      <c r="P610" s="231" t="s">
        <v>202</v>
      </c>
      <c r="Q610" s="231" t="s">
        <v>202</v>
      </c>
      <c r="R610" s="231" t="s">
        <v>201</v>
      </c>
      <c r="S610" s="231" t="s">
        <v>202</v>
      </c>
      <c r="T610" s="231" t="s">
        <v>200</v>
      </c>
      <c r="U610" s="231" t="s">
        <v>202</v>
      </c>
      <c r="V610" s="231" t="s">
        <v>200</v>
      </c>
      <c r="AQ610" s="231">
        <v>20</v>
      </c>
    </row>
    <row r="611" spans="1:43" x14ac:dyDescent="0.2">
      <c r="A611" s="231">
        <v>214763</v>
      </c>
      <c r="B611" s="231" t="s">
        <v>427</v>
      </c>
      <c r="C611" s="231" t="s">
        <v>202</v>
      </c>
      <c r="D611" s="231" t="s">
        <v>202</v>
      </c>
      <c r="E611" s="231" t="s">
        <v>202</v>
      </c>
      <c r="F611" s="231" t="s">
        <v>202</v>
      </c>
      <c r="G611" s="231" t="s">
        <v>202</v>
      </c>
      <c r="H611" s="231" t="s">
        <v>202</v>
      </c>
      <c r="I611" s="231" t="s">
        <v>200</v>
      </c>
      <c r="J611" s="231" t="s">
        <v>202</v>
      </c>
      <c r="K611" s="231" t="s">
        <v>202</v>
      </c>
      <c r="L611" s="231" t="s">
        <v>202</v>
      </c>
      <c r="M611" s="231" t="s">
        <v>202</v>
      </c>
      <c r="N611" s="231" t="s">
        <v>202</v>
      </c>
      <c r="O611" s="231" t="s">
        <v>202</v>
      </c>
      <c r="P611" s="231" t="s">
        <v>202</v>
      </c>
      <c r="Q611" s="231" t="s">
        <v>202</v>
      </c>
      <c r="R611" s="231" t="s">
        <v>201</v>
      </c>
      <c r="S611" s="231" t="s">
        <v>201</v>
      </c>
      <c r="T611" s="231" t="s">
        <v>201</v>
      </c>
      <c r="U611" s="231" t="s">
        <v>201</v>
      </c>
      <c r="V611" s="231" t="s">
        <v>201</v>
      </c>
      <c r="AQ611" s="231">
        <v>20</v>
      </c>
    </row>
    <row r="612" spans="1:43" x14ac:dyDescent="0.2">
      <c r="A612" s="231">
        <v>214764</v>
      </c>
      <c r="B612" s="231" t="s">
        <v>427</v>
      </c>
      <c r="C612" s="231" t="s">
        <v>202</v>
      </c>
      <c r="D612" s="231" t="s">
        <v>202</v>
      </c>
      <c r="E612" s="231" t="s">
        <v>200</v>
      </c>
      <c r="F612" s="231" t="s">
        <v>202</v>
      </c>
      <c r="G612" s="231" t="s">
        <v>202</v>
      </c>
      <c r="H612" s="231" t="s">
        <v>200</v>
      </c>
      <c r="I612" s="231" t="s">
        <v>200</v>
      </c>
      <c r="J612" s="231" t="s">
        <v>200</v>
      </c>
      <c r="K612" s="231" t="s">
        <v>200</v>
      </c>
      <c r="L612" s="231" t="s">
        <v>200</v>
      </c>
      <c r="M612" s="231" t="s">
        <v>201</v>
      </c>
      <c r="N612" s="231" t="s">
        <v>202</v>
      </c>
      <c r="O612" s="231" t="s">
        <v>200</v>
      </c>
      <c r="P612" s="231" t="s">
        <v>202</v>
      </c>
      <c r="Q612" s="231" t="s">
        <v>202</v>
      </c>
      <c r="R612" s="231" t="s">
        <v>202</v>
      </c>
      <c r="S612" s="231" t="s">
        <v>202</v>
      </c>
      <c r="T612" s="231" t="s">
        <v>201</v>
      </c>
      <c r="U612" s="231" t="s">
        <v>202</v>
      </c>
      <c r="V612" s="231" t="s">
        <v>201</v>
      </c>
      <c r="AQ612" s="231">
        <v>20</v>
      </c>
    </row>
    <row r="613" spans="1:43" x14ac:dyDescent="0.2">
      <c r="A613" s="231">
        <v>214785</v>
      </c>
      <c r="B613" s="231" t="s">
        <v>427</v>
      </c>
      <c r="C613" s="231" t="s">
        <v>201</v>
      </c>
      <c r="D613" s="231" t="s">
        <v>200</v>
      </c>
      <c r="E613" s="231" t="s">
        <v>200</v>
      </c>
      <c r="F613" s="231" t="s">
        <v>200</v>
      </c>
      <c r="G613" s="231" t="s">
        <v>202</v>
      </c>
      <c r="H613" s="231" t="s">
        <v>200</v>
      </c>
      <c r="I613" s="231" t="s">
        <v>200</v>
      </c>
      <c r="J613" s="231" t="s">
        <v>200</v>
      </c>
      <c r="K613" s="231" t="s">
        <v>200</v>
      </c>
      <c r="L613" s="231" t="s">
        <v>202</v>
      </c>
      <c r="M613" s="231" t="s">
        <v>202</v>
      </c>
      <c r="N613" s="231" t="s">
        <v>202</v>
      </c>
      <c r="O613" s="231" t="s">
        <v>202</v>
      </c>
      <c r="P613" s="231" t="s">
        <v>202</v>
      </c>
      <c r="Q613" s="231" t="s">
        <v>201</v>
      </c>
      <c r="R613" s="231" t="s">
        <v>201</v>
      </c>
      <c r="S613" s="231" t="s">
        <v>201</v>
      </c>
      <c r="T613" s="231" t="s">
        <v>201</v>
      </c>
      <c r="U613" s="231" t="s">
        <v>201</v>
      </c>
      <c r="V613" s="231" t="s">
        <v>201</v>
      </c>
      <c r="AQ613" s="231">
        <v>20</v>
      </c>
    </row>
    <row r="614" spans="1:43" x14ac:dyDescent="0.2">
      <c r="A614" s="231">
        <v>214798</v>
      </c>
      <c r="B614" s="231" t="s">
        <v>427</v>
      </c>
      <c r="C614" s="231" t="s">
        <v>202</v>
      </c>
      <c r="D614" s="231" t="s">
        <v>202</v>
      </c>
      <c r="E614" s="231" t="s">
        <v>200</v>
      </c>
      <c r="F614" s="231" t="s">
        <v>200</v>
      </c>
      <c r="G614" s="231" t="s">
        <v>201</v>
      </c>
      <c r="H614" s="231" t="s">
        <v>202</v>
      </c>
      <c r="I614" s="231" t="s">
        <v>202</v>
      </c>
      <c r="J614" s="231" t="s">
        <v>202</v>
      </c>
      <c r="K614" s="231" t="s">
        <v>202</v>
      </c>
      <c r="L614" s="231" t="s">
        <v>202</v>
      </c>
      <c r="M614" s="231" t="s">
        <v>200</v>
      </c>
      <c r="N614" s="231" t="s">
        <v>200</v>
      </c>
      <c r="O614" s="231" t="s">
        <v>200</v>
      </c>
      <c r="P614" s="231" t="s">
        <v>200</v>
      </c>
      <c r="Q614" s="231" t="s">
        <v>202</v>
      </c>
      <c r="R614" s="231" t="s">
        <v>201</v>
      </c>
      <c r="S614" s="231" t="s">
        <v>201</v>
      </c>
      <c r="T614" s="231" t="s">
        <v>202</v>
      </c>
      <c r="U614" s="231" t="s">
        <v>202</v>
      </c>
      <c r="V614" s="231" t="s">
        <v>200</v>
      </c>
      <c r="AQ614" s="231">
        <v>20</v>
      </c>
    </row>
    <row r="615" spans="1:43" x14ac:dyDescent="0.2">
      <c r="A615" s="231">
        <v>214799</v>
      </c>
      <c r="B615" s="231" t="s">
        <v>427</v>
      </c>
      <c r="C615" s="231" t="s">
        <v>202</v>
      </c>
      <c r="D615" s="231" t="s">
        <v>200</v>
      </c>
      <c r="E615" s="231" t="s">
        <v>200</v>
      </c>
      <c r="F615" s="231" t="s">
        <v>202</v>
      </c>
      <c r="G615" s="231" t="s">
        <v>202</v>
      </c>
      <c r="H615" s="231" t="s">
        <v>202</v>
      </c>
      <c r="I615" s="231" t="s">
        <v>200</v>
      </c>
      <c r="J615" s="231" t="s">
        <v>200</v>
      </c>
      <c r="K615" s="231" t="s">
        <v>202</v>
      </c>
      <c r="L615" s="231" t="s">
        <v>202</v>
      </c>
      <c r="M615" s="231" t="s">
        <v>200</v>
      </c>
      <c r="N615" s="231" t="s">
        <v>202</v>
      </c>
      <c r="O615" s="231" t="s">
        <v>202</v>
      </c>
      <c r="P615" s="231" t="s">
        <v>202</v>
      </c>
      <c r="Q615" s="231" t="s">
        <v>201</v>
      </c>
      <c r="R615" s="231" t="s">
        <v>202</v>
      </c>
      <c r="S615" s="231" t="s">
        <v>201</v>
      </c>
      <c r="T615" s="231" t="s">
        <v>202</v>
      </c>
      <c r="U615" s="231" t="s">
        <v>202</v>
      </c>
      <c r="V615" s="231" t="s">
        <v>202</v>
      </c>
      <c r="AQ615" s="231">
        <v>20</v>
      </c>
    </row>
    <row r="616" spans="1:43" x14ac:dyDescent="0.2">
      <c r="A616" s="231">
        <v>214802</v>
      </c>
      <c r="B616" s="231" t="s">
        <v>427</v>
      </c>
      <c r="C616" s="231" t="s">
        <v>202</v>
      </c>
      <c r="D616" s="231" t="s">
        <v>200</v>
      </c>
      <c r="E616" s="231" t="s">
        <v>202</v>
      </c>
      <c r="F616" s="231" t="s">
        <v>200</v>
      </c>
      <c r="G616" s="231" t="s">
        <v>202</v>
      </c>
      <c r="H616" s="231" t="s">
        <v>202</v>
      </c>
      <c r="I616" s="231" t="s">
        <v>202</v>
      </c>
      <c r="J616" s="231" t="s">
        <v>200</v>
      </c>
      <c r="K616" s="231" t="s">
        <v>200</v>
      </c>
      <c r="L616" s="231" t="s">
        <v>202</v>
      </c>
      <c r="M616" s="231" t="s">
        <v>202</v>
      </c>
      <c r="N616" s="231" t="s">
        <v>200</v>
      </c>
      <c r="O616" s="231" t="s">
        <v>202</v>
      </c>
      <c r="P616" s="231" t="s">
        <v>202</v>
      </c>
      <c r="Q616" s="231" t="s">
        <v>200</v>
      </c>
      <c r="R616" s="231" t="s">
        <v>201</v>
      </c>
      <c r="S616" s="231" t="s">
        <v>202</v>
      </c>
      <c r="T616" s="231" t="s">
        <v>202</v>
      </c>
      <c r="U616" s="231" t="s">
        <v>202</v>
      </c>
      <c r="V616" s="231" t="s">
        <v>200</v>
      </c>
      <c r="AQ616" s="231">
        <v>20</v>
      </c>
    </row>
    <row r="617" spans="1:43" x14ac:dyDescent="0.2">
      <c r="A617" s="231">
        <v>214813</v>
      </c>
      <c r="B617" s="231" t="s">
        <v>427</v>
      </c>
      <c r="C617" s="231" t="s">
        <v>202</v>
      </c>
      <c r="D617" s="231" t="s">
        <v>200</v>
      </c>
      <c r="E617" s="231" t="s">
        <v>202</v>
      </c>
      <c r="F617" s="231" t="s">
        <v>202</v>
      </c>
      <c r="G617" s="231" t="s">
        <v>202</v>
      </c>
      <c r="H617" s="231" t="s">
        <v>202</v>
      </c>
      <c r="I617" s="231" t="s">
        <v>200</v>
      </c>
      <c r="J617" s="231" t="s">
        <v>202</v>
      </c>
      <c r="K617" s="231" t="s">
        <v>200</v>
      </c>
      <c r="L617" s="231" t="s">
        <v>200</v>
      </c>
      <c r="M617" s="231" t="s">
        <v>200</v>
      </c>
      <c r="N617" s="231" t="s">
        <v>201</v>
      </c>
      <c r="O617" s="231" t="s">
        <v>200</v>
      </c>
      <c r="P617" s="231" t="s">
        <v>202</v>
      </c>
      <c r="Q617" s="231" t="s">
        <v>201</v>
      </c>
      <c r="R617" s="231" t="s">
        <v>201</v>
      </c>
      <c r="S617" s="231" t="s">
        <v>201</v>
      </c>
      <c r="T617" s="231" t="s">
        <v>201</v>
      </c>
      <c r="U617" s="231" t="s">
        <v>201</v>
      </c>
      <c r="V617" s="231" t="s">
        <v>201</v>
      </c>
      <c r="AQ617" s="231">
        <v>20</v>
      </c>
    </row>
    <row r="618" spans="1:43" x14ac:dyDescent="0.2">
      <c r="A618" s="231">
        <v>214814</v>
      </c>
      <c r="B618" s="231" t="s">
        <v>427</v>
      </c>
      <c r="C618" s="231" t="s">
        <v>200</v>
      </c>
      <c r="D618" s="231" t="s">
        <v>200</v>
      </c>
      <c r="E618" s="231" t="s">
        <v>200</v>
      </c>
      <c r="F618" s="231" t="s">
        <v>202</v>
      </c>
      <c r="G618" s="231" t="s">
        <v>200</v>
      </c>
      <c r="H618" s="231" t="s">
        <v>200</v>
      </c>
      <c r="I618" s="231" t="s">
        <v>200</v>
      </c>
      <c r="J618" s="231" t="s">
        <v>200</v>
      </c>
      <c r="K618" s="231" t="s">
        <v>200</v>
      </c>
      <c r="L618" s="231" t="s">
        <v>200</v>
      </c>
      <c r="M618" s="231" t="s">
        <v>202</v>
      </c>
      <c r="N618" s="231" t="s">
        <v>202</v>
      </c>
      <c r="O618" s="231" t="s">
        <v>202</v>
      </c>
      <c r="P618" s="231" t="s">
        <v>202</v>
      </c>
      <c r="Q618" s="231" t="s">
        <v>202</v>
      </c>
      <c r="R618" s="231" t="s">
        <v>201</v>
      </c>
      <c r="S618" s="231" t="s">
        <v>201</v>
      </c>
      <c r="T618" s="231" t="s">
        <v>201</v>
      </c>
      <c r="U618" s="231" t="s">
        <v>201</v>
      </c>
      <c r="V618" s="231" t="s">
        <v>201</v>
      </c>
      <c r="AQ618" s="231">
        <v>20</v>
      </c>
    </row>
    <row r="619" spans="1:43" x14ac:dyDescent="0.2">
      <c r="A619" s="231">
        <v>214827</v>
      </c>
      <c r="B619" s="231" t="s">
        <v>427</v>
      </c>
      <c r="C619" s="231" t="s">
        <v>202</v>
      </c>
      <c r="D619" s="231" t="s">
        <v>202</v>
      </c>
      <c r="E619" s="231" t="s">
        <v>202</v>
      </c>
      <c r="F619" s="231" t="s">
        <v>202</v>
      </c>
      <c r="G619" s="231" t="s">
        <v>202</v>
      </c>
      <c r="H619" s="231" t="s">
        <v>202</v>
      </c>
      <c r="I619" s="231" t="s">
        <v>202</v>
      </c>
      <c r="J619" s="231" t="s">
        <v>202</v>
      </c>
      <c r="K619" s="231" t="s">
        <v>200</v>
      </c>
      <c r="L619" s="231" t="s">
        <v>200</v>
      </c>
      <c r="M619" s="231" t="s">
        <v>202</v>
      </c>
      <c r="N619" s="231" t="s">
        <v>202</v>
      </c>
      <c r="O619" s="231" t="s">
        <v>200</v>
      </c>
      <c r="P619" s="231" t="s">
        <v>202</v>
      </c>
      <c r="Q619" s="231" t="s">
        <v>200</v>
      </c>
      <c r="R619" s="231" t="s">
        <v>201</v>
      </c>
      <c r="S619" s="231" t="s">
        <v>201</v>
      </c>
      <c r="T619" s="231" t="s">
        <v>201</v>
      </c>
      <c r="U619" s="231" t="s">
        <v>201</v>
      </c>
      <c r="V619" s="231" t="s">
        <v>201</v>
      </c>
      <c r="AQ619" s="231">
        <v>20</v>
      </c>
    </row>
    <row r="620" spans="1:43" x14ac:dyDescent="0.2">
      <c r="A620" s="231">
        <v>214840</v>
      </c>
      <c r="B620" s="231" t="s">
        <v>427</v>
      </c>
      <c r="C620" s="231" t="s">
        <v>200</v>
      </c>
      <c r="D620" s="231" t="s">
        <v>202</v>
      </c>
      <c r="E620" s="231" t="s">
        <v>200</v>
      </c>
      <c r="F620" s="231" t="s">
        <v>200</v>
      </c>
      <c r="G620" s="231" t="s">
        <v>202</v>
      </c>
      <c r="H620" s="231" t="s">
        <v>202</v>
      </c>
      <c r="I620" s="231" t="s">
        <v>200</v>
      </c>
      <c r="J620" s="231" t="s">
        <v>200</v>
      </c>
      <c r="K620" s="231" t="s">
        <v>202</v>
      </c>
      <c r="L620" s="231" t="s">
        <v>200</v>
      </c>
      <c r="M620" s="231" t="s">
        <v>200</v>
      </c>
      <c r="N620" s="231" t="s">
        <v>200</v>
      </c>
      <c r="O620" s="231" t="s">
        <v>200</v>
      </c>
      <c r="P620" s="231" t="s">
        <v>202</v>
      </c>
      <c r="Q620" s="231" t="s">
        <v>200</v>
      </c>
      <c r="R620" s="231" t="s">
        <v>202</v>
      </c>
      <c r="S620" s="231" t="s">
        <v>202</v>
      </c>
      <c r="T620" s="231" t="s">
        <v>200</v>
      </c>
      <c r="U620" s="231" t="s">
        <v>202</v>
      </c>
      <c r="V620" s="231" t="s">
        <v>202</v>
      </c>
      <c r="AQ620" s="231">
        <v>20</v>
      </c>
    </row>
    <row r="621" spans="1:43" x14ac:dyDescent="0.2">
      <c r="A621" s="231">
        <v>214844</v>
      </c>
      <c r="B621" s="231" t="s">
        <v>427</v>
      </c>
      <c r="C621" s="231" t="s">
        <v>202</v>
      </c>
      <c r="D621" s="231" t="s">
        <v>202</v>
      </c>
      <c r="E621" s="231" t="s">
        <v>202</v>
      </c>
      <c r="F621" s="231" t="s">
        <v>202</v>
      </c>
      <c r="G621" s="231" t="s">
        <v>201</v>
      </c>
      <c r="H621" s="231" t="s">
        <v>201</v>
      </c>
      <c r="I621" s="231" t="s">
        <v>202</v>
      </c>
      <c r="J621" s="231" t="s">
        <v>202</v>
      </c>
      <c r="K621" s="231" t="s">
        <v>202</v>
      </c>
      <c r="L621" s="231" t="s">
        <v>202</v>
      </c>
      <c r="M621" s="231" t="s">
        <v>201</v>
      </c>
      <c r="N621" s="231" t="s">
        <v>202</v>
      </c>
      <c r="O621" s="231" t="s">
        <v>202</v>
      </c>
      <c r="P621" s="231" t="s">
        <v>201</v>
      </c>
      <c r="Q621" s="231" t="s">
        <v>201</v>
      </c>
      <c r="R621" s="231" t="s">
        <v>201</v>
      </c>
      <c r="S621" s="231" t="s">
        <v>201</v>
      </c>
      <c r="T621" s="231" t="s">
        <v>202</v>
      </c>
      <c r="U621" s="231" t="s">
        <v>202</v>
      </c>
      <c r="V621" s="231" t="s">
        <v>202</v>
      </c>
      <c r="AQ621" s="231">
        <v>20</v>
      </c>
    </row>
    <row r="622" spans="1:43" x14ac:dyDescent="0.2">
      <c r="A622" s="231">
        <v>214847</v>
      </c>
      <c r="B622" s="231" t="s">
        <v>427</v>
      </c>
      <c r="C622" s="231" t="s">
        <v>200</v>
      </c>
      <c r="D622" s="231" t="s">
        <v>202</v>
      </c>
      <c r="E622" s="231" t="s">
        <v>200</v>
      </c>
      <c r="F622" s="231" t="s">
        <v>200</v>
      </c>
      <c r="G622" s="231" t="s">
        <v>200</v>
      </c>
      <c r="H622" s="231" t="s">
        <v>202</v>
      </c>
      <c r="I622" s="231" t="s">
        <v>202</v>
      </c>
      <c r="J622" s="231" t="s">
        <v>200</v>
      </c>
      <c r="K622" s="231" t="s">
        <v>202</v>
      </c>
      <c r="L622" s="231" t="s">
        <v>202</v>
      </c>
      <c r="M622" s="231" t="s">
        <v>201</v>
      </c>
      <c r="N622" s="231" t="s">
        <v>201</v>
      </c>
      <c r="O622" s="231" t="s">
        <v>200</v>
      </c>
      <c r="P622" s="231" t="s">
        <v>201</v>
      </c>
      <c r="Q622" s="231" t="s">
        <v>201</v>
      </c>
      <c r="R622" s="231" t="s">
        <v>201</v>
      </c>
      <c r="S622" s="231" t="s">
        <v>201</v>
      </c>
      <c r="T622" s="231" t="s">
        <v>200</v>
      </c>
      <c r="U622" s="231" t="s">
        <v>202</v>
      </c>
      <c r="V622" s="231" t="s">
        <v>200</v>
      </c>
      <c r="AQ622" s="231">
        <v>20</v>
      </c>
    </row>
    <row r="623" spans="1:43" x14ac:dyDescent="0.2">
      <c r="A623" s="231">
        <v>214849</v>
      </c>
      <c r="B623" s="231" t="s">
        <v>427</v>
      </c>
      <c r="C623" s="231" t="s">
        <v>200</v>
      </c>
      <c r="D623" s="231" t="s">
        <v>200</v>
      </c>
      <c r="E623" s="231" t="s">
        <v>202</v>
      </c>
      <c r="F623" s="231" t="s">
        <v>200</v>
      </c>
      <c r="G623" s="231" t="s">
        <v>200</v>
      </c>
      <c r="H623" s="231" t="s">
        <v>202</v>
      </c>
      <c r="I623" s="231" t="s">
        <v>202</v>
      </c>
      <c r="J623" s="231" t="s">
        <v>200</v>
      </c>
      <c r="K623" s="231" t="s">
        <v>200</v>
      </c>
      <c r="L623" s="231" t="s">
        <v>200</v>
      </c>
      <c r="M623" s="231" t="s">
        <v>200</v>
      </c>
      <c r="N623" s="231" t="s">
        <v>200</v>
      </c>
      <c r="O623" s="231" t="s">
        <v>200</v>
      </c>
      <c r="P623" s="231" t="s">
        <v>200</v>
      </c>
      <c r="Q623" s="231" t="s">
        <v>200</v>
      </c>
      <c r="R623" s="231" t="s">
        <v>200</v>
      </c>
      <c r="S623" s="231" t="s">
        <v>202</v>
      </c>
      <c r="T623" s="231" t="s">
        <v>200</v>
      </c>
      <c r="U623" s="231" t="s">
        <v>202</v>
      </c>
      <c r="V623" s="231" t="s">
        <v>200</v>
      </c>
      <c r="AQ623" s="231">
        <v>20</v>
      </c>
    </row>
    <row r="624" spans="1:43" x14ac:dyDescent="0.2">
      <c r="A624" s="231">
        <v>214860</v>
      </c>
      <c r="B624" s="231" t="s">
        <v>427</v>
      </c>
      <c r="C624" s="231" t="s">
        <v>202</v>
      </c>
      <c r="D624" s="231" t="s">
        <v>202</v>
      </c>
      <c r="E624" s="231" t="s">
        <v>202</v>
      </c>
      <c r="F624" s="231" t="s">
        <v>202</v>
      </c>
      <c r="G624" s="231" t="s">
        <v>202</v>
      </c>
      <c r="H624" s="231" t="s">
        <v>201</v>
      </c>
      <c r="I624" s="231" t="s">
        <v>202</v>
      </c>
      <c r="J624" s="231" t="s">
        <v>202</v>
      </c>
      <c r="K624" s="231" t="s">
        <v>202</v>
      </c>
      <c r="L624" s="231" t="s">
        <v>202</v>
      </c>
      <c r="M624" s="231" t="s">
        <v>202</v>
      </c>
      <c r="N624" s="231" t="s">
        <v>202</v>
      </c>
      <c r="O624" s="231" t="s">
        <v>202</v>
      </c>
      <c r="P624" s="231" t="s">
        <v>201</v>
      </c>
      <c r="Q624" s="231" t="s">
        <v>202</v>
      </c>
      <c r="R624" s="231" t="s">
        <v>201</v>
      </c>
      <c r="S624" s="231" t="s">
        <v>202</v>
      </c>
      <c r="T624" s="231" t="s">
        <v>202</v>
      </c>
      <c r="U624" s="231" t="s">
        <v>201</v>
      </c>
      <c r="V624" s="231" t="s">
        <v>202</v>
      </c>
      <c r="AQ624" s="231">
        <v>20</v>
      </c>
    </row>
    <row r="625" spans="1:43" x14ac:dyDescent="0.2">
      <c r="A625" s="231">
        <v>214881</v>
      </c>
      <c r="B625" s="231" t="s">
        <v>427</v>
      </c>
      <c r="C625" s="231" t="s">
        <v>202</v>
      </c>
      <c r="D625" s="231" t="s">
        <v>202</v>
      </c>
      <c r="E625" s="231" t="s">
        <v>202</v>
      </c>
      <c r="F625" s="231" t="s">
        <v>202</v>
      </c>
      <c r="G625" s="231" t="s">
        <v>200</v>
      </c>
      <c r="H625" s="231" t="s">
        <v>201</v>
      </c>
      <c r="I625" s="231" t="s">
        <v>202</v>
      </c>
      <c r="J625" s="231" t="s">
        <v>202</v>
      </c>
      <c r="K625" s="231" t="s">
        <v>202</v>
      </c>
      <c r="L625" s="231" t="s">
        <v>202</v>
      </c>
      <c r="M625" s="231" t="s">
        <v>201</v>
      </c>
      <c r="N625" s="231" t="s">
        <v>202</v>
      </c>
      <c r="O625" s="231" t="s">
        <v>202</v>
      </c>
      <c r="P625" s="231" t="s">
        <v>201</v>
      </c>
      <c r="Q625" s="231" t="s">
        <v>201</v>
      </c>
      <c r="R625" s="231" t="s">
        <v>201</v>
      </c>
      <c r="S625" s="231" t="s">
        <v>202</v>
      </c>
      <c r="T625" s="231" t="s">
        <v>202</v>
      </c>
      <c r="U625" s="231" t="s">
        <v>201</v>
      </c>
      <c r="V625" s="231" t="s">
        <v>202</v>
      </c>
      <c r="AQ625" s="231">
        <v>20</v>
      </c>
    </row>
    <row r="626" spans="1:43" x14ac:dyDescent="0.2">
      <c r="A626" s="231">
        <v>214889</v>
      </c>
      <c r="B626" s="231" t="s">
        <v>427</v>
      </c>
      <c r="C626" s="231" t="s">
        <v>200</v>
      </c>
      <c r="D626" s="231" t="s">
        <v>200</v>
      </c>
      <c r="E626" s="231" t="s">
        <v>202</v>
      </c>
      <c r="F626" s="231" t="s">
        <v>200</v>
      </c>
      <c r="G626" s="231" t="s">
        <v>200</v>
      </c>
      <c r="H626" s="231" t="s">
        <v>201</v>
      </c>
      <c r="I626" s="231" t="s">
        <v>200</v>
      </c>
      <c r="J626" s="231" t="s">
        <v>200</v>
      </c>
      <c r="K626" s="231" t="s">
        <v>202</v>
      </c>
      <c r="L626" s="231" t="s">
        <v>200</v>
      </c>
      <c r="M626" s="231" t="s">
        <v>202</v>
      </c>
      <c r="N626" s="231" t="s">
        <v>200</v>
      </c>
      <c r="O626" s="231" t="s">
        <v>200</v>
      </c>
      <c r="P626" s="231" t="s">
        <v>202</v>
      </c>
      <c r="Q626" s="231" t="s">
        <v>202</v>
      </c>
      <c r="R626" s="231" t="s">
        <v>201</v>
      </c>
      <c r="S626" s="231" t="s">
        <v>202</v>
      </c>
      <c r="T626" s="231" t="s">
        <v>200</v>
      </c>
      <c r="U626" s="231" t="s">
        <v>202</v>
      </c>
      <c r="V626" s="231" t="s">
        <v>200</v>
      </c>
      <c r="AQ626" s="231">
        <v>20</v>
      </c>
    </row>
    <row r="627" spans="1:43" x14ac:dyDescent="0.2">
      <c r="A627" s="231">
        <v>214896</v>
      </c>
      <c r="B627" s="231" t="s">
        <v>427</v>
      </c>
      <c r="C627" s="231" t="s">
        <v>200</v>
      </c>
      <c r="D627" s="231" t="s">
        <v>200</v>
      </c>
      <c r="E627" s="231" t="s">
        <v>202</v>
      </c>
      <c r="F627" s="231" t="s">
        <v>200</v>
      </c>
      <c r="G627" s="231" t="s">
        <v>200</v>
      </c>
      <c r="H627" s="231" t="s">
        <v>200</v>
      </c>
      <c r="I627" s="231" t="s">
        <v>202</v>
      </c>
      <c r="J627" s="231" t="s">
        <v>200</v>
      </c>
      <c r="K627" s="231" t="s">
        <v>200</v>
      </c>
      <c r="L627" s="231" t="s">
        <v>202</v>
      </c>
      <c r="M627" s="231" t="s">
        <v>200</v>
      </c>
      <c r="N627" s="231" t="s">
        <v>200</v>
      </c>
      <c r="O627" s="231" t="s">
        <v>202</v>
      </c>
      <c r="P627" s="231" t="s">
        <v>200</v>
      </c>
      <c r="Q627" s="231" t="s">
        <v>202</v>
      </c>
      <c r="R627" s="231" t="s">
        <v>202</v>
      </c>
      <c r="S627" s="231" t="s">
        <v>202</v>
      </c>
      <c r="T627" s="231" t="s">
        <v>200</v>
      </c>
      <c r="U627" s="231" t="s">
        <v>200</v>
      </c>
      <c r="V627" s="231" t="s">
        <v>200</v>
      </c>
      <c r="AQ627" s="231">
        <v>20</v>
      </c>
    </row>
    <row r="628" spans="1:43" x14ac:dyDescent="0.2">
      <c r="A628" s="231">
        <v>214898</v>
      </c>
      <c r="B628" s="231" t="s">
        <v>427</v>
      </c>
      <c r="C628" s="231" t="s">
        <v>200</v>
      </c>
      <c r="D628" s="231" t="s">
        <v>200</v>
      </c>
      <c r="E628" s="231" t="s">
        <v>202</v>
      </c>
      <c r="F628" s="231" t="s">
        <v>200</v>
      </c>
      <c r="G628" s="231" t="s">
        <v>202</v>
      </c>
      <c r="H628" s="231" t="s">
        <v>200</v>
      </c>
      <c r="I628" s="231" t="s">
        <v>200</v>
      </c>
      <c r="J628" s="231" t="s">
        <v>200</v>
      </c>
      <c r="K628" s="231" t="s">
        <v>202</v>
      </c>
      <c r="L628" s="231" t="s">
        <v>202</v>
      </c>
      <c r="M628" s="231" t="s">
        <v>200</v>
      </c>
      <c r="N628" s="231" t="s">
        <v>200</v>
      </c>
      <c r="O628" s="231" t="s">
        <v>200</v>
      </c>
      <c r="P628" s="231" t="s">
        <v>200</v>
      </c>
      <c r="Q628" s="231" t="s">
        <v>200</v>
      </c>
      <c r="R628" s="231" t="s">
        <v>202</v>
      </c>
      <c r="S628" s="231" t="s">
        <v>200</v>
      </c>
      <c r="T628" s="231" t="s">
        <v>200</v>
      </c>
      <c r="U628" s="231" t="s">
        <v>200</v>
      </c>
      <c r="V628" s="231" t="s">
        <v>200</v>
      </c>
      <c r="AQ628" s="231">
        <v>20</v>
      </c>
    </row>
    <row r="629" spans="1:43" x14ac:dyDescent="0.2">
      <c r="A629" s="231">
        <v>214901</v>
      </c>
      <c r="B629" s="231" t="s">
        <v>427</v>
      </c>
      <c r="C629" s="231" t="s">
        <v>202</v>
      </c>
      <c r="D629" s="231" t="s">
        <v>202</v>
      </c>
      <c r="E629" s="231" t="s">
        <v>202</v>
      </c>
      <c r="F629" s="231" t="s">
        <v>202</v>
      </c>
      <c r="G629" s="231" t="s">
        <v>202</v>
      </c>
      <c r="H629" s="231" t="s">
        <v>200</v>
      </c>
      <c r="I629" s="231" t="s">
        <v>202</v>
      </c>
      <c r="J629" s="231" t="s">
        <v>200</v>
      </c>
      <c r="K629" s="231" t="s">
        <v>202</v>
      </c>
      <c r="L629" s="231" t="s">
        <v>202</v>
      </c>
      <c r="M629" s="231" t="s">
        <v>202</v>
      </c>
      <c r="N629" s="231" t="s">
        <v>202</v>
      </c>
      <c r="O629" s="231" t="s">
        <v>200</v>
      </c>
      <c r="P629" s="231" t="s">
        <v>201</v>
      </c>
      <c r="Q629" s="231" t="s">
        <v>201</v>
      </c>
      <c r="R629" s="231" t="s">
        <v>201</v>
      </c>
      <c r="S629" s="231" t="s">
        <v>201</v>
      </c>
      <c r="T629" s="231" t="s">
        <v>200</v>
      </c>
      <c r="U629" s="231" t="s">
        <v>202</v>
      </c>
      <c r="V629" s="231" t="s">
        <v>200</v>
      </c>
      <c r="AQ629" s="231">
        <v>20</v>
      </c>
    </row>
    <row r="630" spans="1:43" x14ac:dyDescent="0.2">
      <c r="A630" s="231">
        <v>214903</v>
      </c>
      <c r="B630" s="231" t="s">
        <v>427</v>
      </c>
      <c r="C630" s="231" t="s">
        <v>202</v>
      </c>
      <c r="D630" s="231" t="s">
        <v>202</v>
      </c>
      <c r="E630" s="231" t="s">
        <v>202</v>
      </c>
      <c r="F630" s="231" t="s">
        <v>202</v>
      </c>
      <c r="G630" s="231" t="s">
        <v>202</v>
      </c>
      <c r="H630" s="231" t="s">
        <v>201</v>
      </c>
      <c r="I630" s="231" t="s">
        <v>202</v>
      </c>
      <c r="J630" s="231" t="s">
        <v>202</v>
      </c>
      <c r="K630" s="231" t="s">
        <v>200</v>
      </c>
      <c r="L630" s="231" t="s">
        <v>202</v>
      </c>
      <c r="M630" s="231" t="s">
        <v>202</v>
      </c>
      <c r="N630" s="231" t="s">
        <v>200</v>
      </c>
      <c r="O630" s="231" t="s">
        <v>202</v>
      </c>
      <c r="P630" s="231" t="s">
        <v>201</v>
      </c>
      <c r="Q630" s="231" t="s">
        <v>201</v>
      </c>
      <c r="R630" s="231" t="s">
        <v>202</v>
      </c>
      <c r="S630" s="231" t="s">
        <v>201</v>
      </c>
      <c r="T630" s="231" t="s">
        <v>200</v>
      </c>
      <c r="U630" s="231" t="s">
        <v>202</v>
      </c>
      <c r="V630" s="231" t="s">
        <v>202</v>
      </c>
      <c r="AQ630" s="231">
        <v>20</v>
      </c>
    </row>
    <row r="631" spans="1:43" x14ac:dyDescent="0.2">
      <c r="A631" s="231">
        <v>214905</v>
      </c>
      <c r="B631" s="231" t="s">
        <v>427</v>
      </c>
      <c r="C631" s="231" t="s">
        <v>202</v>
      </c>
      <c r="D631" s="231" t="s">
        <v>202</v>
      </c>
      <c r="E631" s="231" t="s">
        <v>202</v>
      </c>
      <c r="F631" s="231" t="s">
        <v>202</v>
      </c>
      <c r="G631" s="231" t="s">
        <v>200</v>
      </c>
      <c r="H631" s="231" t="s">
        <v>200</v>
      </c>
      <c r="I631" s="231" t="s">
        <v>202</v>
      </c>
      <c r="J631" s="231" t="s">
        <v>202</v>
      </c>
      <c r="K631" s="231" t="s">
        <v>202</v>
      </c>
      <c r="L631" s="231" t="s">
        <v>202</v>
      </c>
      <c r="M631" s="231" t="s">
        <v>200</v>
      </c>
      <c r="N631" s="231" t="s">
        <v>202</v>
      </c>
      <c r="O631" s="231" t="s">
        <v>202</v>
      </c>
      <c r="P631" s="231" t="s">
        <v>202</v>
      </c>
      <c r="Q631" s="231" t="s">
        <v>202</v>
      </c>
      <c r="R631" s="231" t="s">
        <v>200</v>
      </c>
      <c r="S631" s="231" t="s">
        <v>202</v>
      </c>
      <c r="T631" s="231" t="s">
        <v>202</v>
      </c>
      <c r="U631" s="231" t="s">
        <v>202</v>
      </c>
      <c r="V631" s="231" t="s">
        <v>202</v>
      </c>
      <c r="AQ631" s="231">
        <v>20</v>
      </c>
    </row>
    <row r="632" spans="1:43" x14ac:dyDescent="0.2">
      <c r="A632" s="231">
        <v>214907</v>
      </c>
      <c r="B632" s="231" t="s">
        <v>427</v>
      </c>
      <c r="C632" s="231" t="s">
        <v>202</v>
      </c>
      <c r="D632" s="231" t="s">
        <v>202</v>
      </c>
      <c r="E632" s="231" t="s">
        <v>200</v>
      </c>
      <c r="F632" s="231" t="s">
        <v>200</v>
      </c>
      <c r="G632" s="231" t="s">
        <v>202</v>
      </c>
      <c r="H632" s="231" t="s">
        <v>202</v>
      </c>
      <c r="I632" s="231" t="s">
        <v>202</v>
      </c>
      <c r="J632" s="231" t="s">
        <v>200</v>
      </c>
      <c r="K632" s="231" t="s">
        <v>200</v>
      </c>
      <c r="L632" s="231" t="s">
        <v>200</v>
      </c>
      <c r="M632" s="231" t="s">
        <v>200</v>
      </c>
      <c r="N632" s="231" t="s">
        <v>200</v>
      </c>
      <c r="O632" s="231" t="s">
        <v>200</v>
      </c>
      <c r="P632" s="231" t="s">
        <v>202</v>
      </c>
      <c r="Q632" s="231" t="s">
        <v>200</v>
      </c>
      <c r="R632" s="231" t="s">
        <v>202</v>
      </c>
      <c r="S632" s="231" t="s">
        <v>200</v>
      </c>
      <c r="T632" s="231" t="s">
        <v>200</v>
      </c>
      <c r="U632" s="231" t="s">
        <v>200</v>
      </c>
      <c r="V632" s="231" t="s">
        <v>200</v>
      </c>
      <c r="AQ632" s="231">
        <v>20</v>
      </c>
    </row>
    <row r="633" spans="1:43" x14ac:dyDescent="0.2">
      <c r="A633" s="231">
        <v>214910</v>
      </c>
      <c r="B633" s="231" t="s">
        <v>427</v>
      </c>
      <c r="C633" s="231" t="s">
        <v>200</v>
      </c>
      <c r="D633" s="231" t="s">
        <v>200</v>
      </c>
      <c r="E633" s="231" t="s">
        <v>200</v>
      </c>
      <c r="F633" s="231" t="s">
        <v>200</v>
      </c>
      <c r="G633" s="231" t="s">
        <v>200</v>
      </c>
      <c r="H633" s="231" t="s">
        <v>202</v>
      </c>
      <c r="I633" s="231" t="s">
        <v>200</v>
      </c>
      <c r="J633" s="231" t="s">
        <v>202</v>
      </c>
      <c r="K633" s="231" t="s">
        <v>200</v>
      </c>
      <c r="L633" s="231" t="s">
        <v>200</v>
      </c>
      <c r="M633" s="231" t="s">
        <v>200</v>
      </c>
      <c r="N633" s="231" t="s">
        <v>200</v>
      </c>
      <c r="O633" s="231" t="s">
        <v>200</v>
      </c>
      <c r="P633" s="231" t="s">
        <v>202</v>
      </c>
      <c r="Q633" s="231" t="s">
        <v>200</v>
      </c>
      <c r="R633" s="231" t="s">
        <v>202</v>
      </c>
      <c r="S633" s="231" t="s">
        <v>202</v>
      </c>
      <c r="T633" s="231" t="s">
        <v>200</v>
      </c>
      <c r="U633" s="231" t="s">
        <v>200</v>
      </c>
      <c r="V633" s="231" t="s">
        <v>200</v>
      </c>
      <c r="AQ633" s="231">
        <v>20</v>
      </c>
    </row>
    <row r="634" spans="1:43" x14ac:dyDescent="0.2">
      <c r="A634" s="231">
        <v>214915</v>
      </c>
      <c r="B634" s="231" t="s">
        <v>427</v>
      </c>
      <c r="C634" s="231" t="s">
        <v>202</v>
      </c>
      <c r="D634" s="231" t="s">
        <v>200</v>
      </c>
      <c r="E634" s="231" t="s">
        <v>202</v>
      </c>
      <c r="F634" s="231" t="s">
        <v>202</v>
      </c>
      <c r="G634" s="231" t="s">
        <v>200</v>
      </c>
      <c r="H634" s="231" t="s">
        <v>202</v>
      </c>
      <c r="I634" s="231" t="s">
        <v>200</v>
      </c>
      <c r="J634" s="231" t="s">
        <v>202</v>
      </c>
      <c r="K634" s="231" t="s">
        <v>202</v>
      </c>
      <c r="L634" s="231" t="s">
        <v>202</v>
      </c>
      <c r="M634" s="231" t="s">
        <v>201</v>
      </c>
      <c r="N634" s="231" t="s">
        <v>201</v>
      </c>
      <c r="O634" s="231" t="s">
        <v>200</v>
      </c>
      <c r="P634" s="231" t="s">
        <v>201</v>
      </c>
      <c r="Q634" s="231" t="s">
        <v>201</v>
      </c>
      <c r="R634" s="231" t="s">
        <v>201</v>
      </c>
      <c r="S634" s="231" t="s">
        <v>201</v>
      </c>
      <c r="T634" s="231" t="s">
        <v>201</v>
      </c>
      <c r="U634" s="231" t="s">
        <v>201</v>
      </c>
      <c r="V634" s="231" t="s">
        <v>201</v>
      </c>
      <c r="AQ634" s="231">
        <v>20</v>
      </c>
    </row>
    <row r="635" spans="1:43" x14ac:dyDescent="0.2">
      <c r="A635" s="231">
        <v>214918</v>
      </c>
      <c r="B635" s="231" t="s">
        <v>427</v>
      </c>
      <c r="C635" s="231" t="s">
        <v>200</v>
      </c>
      <c r="D635" s="231" t="s">
        <v>202</v>
      </c>
      <c r="E635" s="231" t="s">
        <v>202</v>
      </c>
      <c r="F635" s="231" t="s">
        <v>200</v>
      </c>
      <c r="G635" s="231" t="s">
        <v>200</v>
      </c>
      <c r="H635" s="231" t="s">
        <v>202</v>
      </c>
      <c r="I635" s="231" t="s">
        <v>200</v>
      </c>
      <c r="J635" s="231" t="s">
        <v>200</v>
      </c>
      <c r="K635" s="231" t="s">
        <v>202</v>
      </c>
      <c r="L635" s="231" t="s">
        <v>202</v>
      </c>
      <c r="M635" s="231" t="s">
        <v>202</v>
      </c>
      <c r="N635" s="231" t="s">
        <v>201</v>
      </c>
      <c r="O635" s="231" t="s">
        <v>202</v>
      </c>
      <c r="P635" s="231" t="s">
        <v>200</v>
      </c>
      <c r="Q635" s="231" t="s">
        <v>202</v>
      </c>
      <c r="R635" s="231" t="s">
        <v>201</v>
      </c>
      <c r="S635" s="231" t="s">
        <v>201</v>
      </c>
      <c r="T635" s="231" t="s">
        <v>201</v>
      </c>
      <c r="U635" s="231" t="s">
        <v>201</v>
      </c>
      <c r="V635" s="231" t="s">
        <v>201</v>
      </c>
      <c r="AQ635" s="231">
        <v>20</v>
      </c>
    </row>
    <row r="636" spans="1:43" x14ac:dyDescent="0.2">
      <c r="A636" s="231">
        <v>214926</v>
      </c>
      <c r="B636" s="231" t="s">
        <v>427</v>
      </c>
      <c r="C636" s="231" t="s">
        <v>202</v>
      </c>
      <c r="D636" s="231" t="s">
        <v>202</v>
      </c>
      <c r="E636" s="231" t="s">
        <v>202</v>
      </c>
      <c r="F636" s="231" t="s">
        <v>200</v>
      </c>
      <c r="G636" s="231" t="s">
        <v>202</v>
      </c>
      <c r="H636" s="231" t="s">
        <v>202</v>
      </c>
      <c r="I636" s="231" t="s">
        <v>202</v>
      </c>
      <c r="J636" s="231" t="s">
        <v>202</v>
      </c>
      <c r="K636" s="231" t="s">
        <v>202</v>
      </c>
      <c r="L636" s="231" t="s">
        <v>202</v>
      </c>
      <c r="M636" s="231" t="s">
        <v>202</v>
      </c>
      <c r="N636" s="231" t="s">
        <v>202</v>
      </c>
      <c r="O636" s="231" t="s">
        <v>201</v>
      </c>
      <c r="P636" s="231" t="s">
        <v>200</v>
      </c>
      <c r="Q636" s="231" t="s">
        <v>201</v>
      </c>
      <c r="R636" s="231" t="s">
        <v>201</v>
      </c>
      <c r="S636" s="231" t="s">
        <v>201</v>
      </c>
      <c r="T636" s="231" t="s">
        <v>201</v>
      </c>
      <c r="U636" s="231" t="s">
        <v>201</v>
      </c>
      <c r="V636" s="231" t="s">
        <v>202</v>
      </c>
      <c r="AQ636" s="231">
        <v>20</v>
      </c>
    </row>
    <row r="637" spans="1:43" x14ac:dyDescent="0.2">
      <c r="A637" s="231">
        <v>214932</v>
      </c>
      <c r="B637" s="231" t="s">
        <v>427</v>
      </c>
      <c r="C637" s="231" t="s">
        <v>200</v>
      </c>
      <c r="D637" s="231" t="s">
        <v>202</v>
      </c>
      <c r="E637" s="231" t="s">
        <v>200</v>
      </c>
      <c r="F637" s="231" t="s">
        <v>202</v>
      </c>
      <c r="G637" s="231" t="s">
        <v>200</v>
      </c>
      <c r="H637" s="231" t="s">
        <v>202</v>
      </c>
      <c r="I637" s="231" t="s">
        <v>202</v>
      </c>
      <c r="J637" s="231" t="s">
        <v>200</v>
      </c>
      <c r="K637" s="231" t="s">
        <v>202</v>
      </c>
      <c r="L637" s="231" t="s">
        <v>202</v>
      </c>
      <c r="M637" s="231" t="s">
        <v>202</v>
      </c>
      <c r="N637" s="231" t="s">
        <v>202</v>
      </c>
      <c r="O637" s="231" t="s">
        <v>200</v>
      </c>
      <c r="P637" s="231" t="s">
        <v>202</v>
      </c>
      <c r="Q637" s="231" t="s">
        <v>202</v>
      </c>
      <c r="R637" s="231" t="s">
        <v>200</v>
      </c>
      <c r="S637" s="231" t="s">
        <v>201</v>
      </c>
      <c r="T637" s="231" t="s">
        <v>202</v>
      </c>
      <c r="U637" s="231" t="s">
        <v>202</v>
      </c>
      <c r="V637" s="231" t="s">
        <v>202</v>
      </c>
      <c r="AQ637" s="231">
        <v>20</v>
      </c>
    </row>
    <row r="638" spans="1:43" x14ac:dyDescent="0.2">
      <c r="A638" s="231">
        <v>214936</v>
      </c>
      <c r="B638" s="231" t="s">
        <v>427</v>
      </c>
      <c r="C638" s="231" t="s">
        <v>202</v>
      </c>
      <c r="D638" s="231" t="s">
        <v>202</v>
      </c>
      <c r="E638" s="231" t="s">
        <v>202</v>
      </c>
      <c r="F638" s="231" t="s">
        <v>202</v>
      </c>
      <c r="G638" s="231" t="s">
        <v>202</v>
      </c>
      <c r="H638" s="231" t="s">
        <v>200</v>
      </c>
      <c r="I638" s="231" t="s">
        <v>200</v>
      </c>
      <c r="J638" s="231" t="s">
        <v>200</v>
      </c>
      <c r="K638" s="231" t="s">
        <v>200</v>
      </c>
      <c r="L638" s="231" t="s">
        <v>200</v>
      </c>
      <c r="M638" s="231" t="s">
        <v>202</v>
      </c>
      <c r="N638" s="231" t="s">
        <v>200</v>
      </c>
      <c r="O638" s="231" t="s">
        <v>200</v>
      </c>
      <c r="P638" s="231" t="s">
        <v>200</v>
      </c>
      <c r="Q638" s="231" t="s">
        <v>202</v>
      </c>
      <c r="R638" s="231" t="s">
        <v>202</v>
      </c>
      <c r="S638" s="231" t="s">
        <v>202</v>
      </c>
      <c r="T638" s="231" t="s">
        <v>200</v>
      </c>
      <c r="U638" s="231" t="s">
        <v>202</v>
      </c>
      <c r="V638" s="231" t="s">
        <v>200</v>
      </c>
      <c r="AQ638" s="231">
        <v>20</v>
      </c>
    </row>
    <row r="639" spans="1:43" x14ac:dyDescent="0.2">
      <c r="A639" s="231">
        <v>214937</v>
      </c>
      <c r="B639" s="231" t="s">
        <v>427</v>
      </c>
      <c r="C639" s="231" t="s">
        <v>200</v>
      </c>
      <c r="D639" s="231" t="s">
        <v>200</v>
      </c>
      <c r="E639" s="231" t="s">
        <v>202</v>
      </c>
      <c r="F639" s="231" t="s">
        <v>200</v>
      </c>
      <c r="G639" s="231" t="s">
        <v>201</v>
      </c>
      <c r="H639" s="231" t="s">
        <v>202</v>
      </c>
      <c r="I639" s="231" t="s">
        <v>202</v>
      </c>
      <c r="J639" s="231" t="s">
        <v>200</v>
      </c>
      <c r="K639" s="231" t="s">
        <v>200</v>
      </c>
      <c r="L639" s="231" t="s">
        <v>202</v>
      </c>
      <c r="M639" s="231" t="s">
        <v>202</v>
      </c>
      <c r="N639" s="231" t="s">
        <v>202</v>
      </c>
      <c r="O639" s="231" t="s">
        <v>201</v>
      </c>
      <c r="P639" s="231" t="s">
        <v>202</v>
      </c>
      <c r="Q639" s="231" t="s">
        <v>202</v>
      </c>
      <c r="R639" s="231" t="s">
        <v>201</v>
      </c>
      <c r="S639" s="231" t="s">
        <v>201</v>
      </c>
      <c r="T639" s="231" t="s">
        <v>201</v>
      </c>
      <c r="U639" s="231" t="s">
        <v>201</v>
      </c>
      <c r="V639" s="231" t="s">
        <v>201</v>
      </c>
      <c r="AQ639" s="231">
        <v>20</v>
      </c>
    </row>
    <row r="640" spans="1:43" x14ac:dyDescent="0.2">
      <c r="A640" s="231">
        <v>214938</v>
      </c>
      <c r="B640" s="231" t="s">
        <v>427</v>
      </c>
      <c r="C640" s="231" t="s">
        <v>202</v>
      </c>
      <c r="D640" s="231" t="s">
        <v>202</v>
      </c>
      <c r="E640" s="231" t="s">
        <v>202</v>
      </c>
      <c r="F640" s="231" t="s">
        <v>200</v>
      </c>
      <c r="G640" s="231" t="s">
        <v>202</v>
      </c>
      <c r="H640" s="231" t="s">
        <v>202</v>
      </c>
      <c r="I640" s="231" t="s">
        <v>200</v>
      </c>
      <c r="J640" s="231" t="s">
        <v>202</v>
      </c>
      <c r="K640" s="231" t="s">
        <v>202</v>
      </c>
      <c r="L640" s="231" t="s">
        <v>202</v>
      </c>
      <c r="M640" s="231" t="s">
        <v>200</v>
      </c>
      <c r="N640" s="231" t="s">
        <v>202</v>
      </c>
      <c r="O640" s="231" t="s">
        <v>200</v>
      </c>
      <c r="P640" s="231" t="s">
        <v>202</v>
      </c>
      <c r="Q640" s="231" t="s">
        <v>202</v>
      </c>
      <c r="R640" s="231" t="s">
        <v>202</v>
      </c>
      <c r="S640" s="231" t="s">
        <v>202</v>
      </c>
      <c r="T640" s="231" t="s">
        <v>200</v>
      </c>
      <c r="U640" s="231" t="s">
        <v>202</v>
      </c>
      <c r="V640" s="231" t="s">
        <v>200</v>
      </c>
      <c r="AQ640" s="231">
        <v>20</v>
      </c>
    </row>
    <row r="641" spans="1:43" x14ac:dyDescent="0.2">
      <c r="A641" s="231">
        <v>214946</v>
      </c>
      <c r="B641" s="231" t="s">
        <v>427</v>
      </c>
      <c r="C641" s="231" t="s">
        <v>202</v>
      </c>
      <c r="D641" s="231" t="s">
        <v>202</v>
      </c>
      <c r="E641" s="231" t="s">
        <v>202</v>
      </c>
      <c r="F641" s="231" t="s">
        <v>202</v>
      </c>
      <c r="G641" s="231" t="s">
        <v>200</v>
      </c>
      <c r="H641" s="231" t="s">
        <v>200</v>
      </c>
      <c r="I641" s="231" t="s">
        <v>202</v>
      </c>
      <c r="J641" s="231" t="s">
        <v>202</v>
      </c>
      <c r="K641" s="231" t="s">
        <v>202</v>
      </c>
      <c r="L641" s="231" t="s">
        <v>202</v>
      </c>
      <c r="M641" s="231" t="s">
        <v>202</v>
      </c>
      <c r="N641" s="231" t="s">
        <v>200</v>
      </c>
      <c r="O641" s="231" t="s">
        <v>200</v>
      </c>
      <c r="P641" s="231" t="s">
        <v>200</v>
      </c>
      <c r="Q641" s="231" t="s">
        <v>200</v>
      </c>
      <c r="R641" s="231" t="s">
        <v>202</v>
      </c>
      <c r="S641" s="231" t="s">
        <v>202</v>
      </c>
      <c r="T641" s="231" t="s">
        <v>202</v>
      </c>
      <c r="U641" s="231" t="s">
        <v>200</v>
      </c>
      <c r="V641" s="231" t="s">
        <v>202</v>
      </c>
      <c r="AQ641" s="231">
        <v>20</v>
      </c>
    </row>
    <row r="642" spans="1:43" x14ac:dyDescent="0.2">
      <c r="A642" s="231">
        <v>214950</v>
      </c>
      <c r="B642" s="231" t="s">
        <v>427</v>
      </c>
      <c r="C642" s="231" t="s">
        <v>202</v>
      </c>
      <c r="D642" s="231" t="s">
        <v>200</v>
      </c>
      <c r="E642" s="231" t="s">
        <v>202</v>
      </c>
      <c r="F642" s="231" t="s">
        <v>202</v>
      </c>
      <c r="G642" s="231" t="s">
        <v>202</v>
      </c>
      <c r="H642" s="231" t="s">
        <v>200</v>
      </c>
      <c r="I642" s="231" t="s">
        <v>202</v>
      </c>
      <c r="J642" s="231" t="s">
        <v>200</v>
      </c>
      <c r="K642" s="231" t="s">
        <v>200</v>
      </c>
      <c r="L642" s="231" t="s">
        <v>202</v>
      </c>
      <c r="M642" s="231" t="s">
        <v>202</v>
      </c>
      <c r="N642" s="231" t="s">
        <v>200</v>
      </c>
      <c r="O642" s="231" t="s">
        <v>200</v>
      </c>
      <c r="P642" s="231" t="s">
        <v>201</v>
      </c>
      <c r="Q642" s="231" t="s">
        <v>201</v>
      </c>
      <c r="R642" s="231" t="s">
        <v>201</v>
      </c>
      <c r="S642" s="231" t="s">
        <v>201</v>
      </c>
      <c r="T642" s="231" t="s">
        <v>202</v>
      </c>
      <c r="U642" s="231" t="s">
        <v>200</v>
      </c>
      <c r="V642" s="231" t="s">
        <v>200</v>
      </c>
      <c r="AQ642" s="231">
        <v>20</v>
      </c>
    </row>
    <row r="643" spans="1:43" x14ac:dyDescent="0.2">
      <c r="A643" s="231">
        <v>214954</v>
      </c>
      <c r="B643" s="231" t="s">
        <v>427</v>
      </c>
      <c r="C643" s="231" t="s">
        <v>202</v>
      </c>
      <c r="D643" s="231" t="s">
        <v>200</v>
      </c>
      <c r="E643" s="231" t="s">
        <v>202</v>
      </c>
      <c r="F643" s="231" t="s">
        <v>202</v>
      </c>
      <c r="G643" s="231" t="s">
        <v>200</v>
      </c>
      <c r="H643" s="231" t="s">
        <v>202</v>
      </c>
      <c r="I643" s="231" t="s">
        <v>200</v>
      </c>
      <c r="J643" s="231" t="s">
        <v>200</v>
      </c>
      <c r="K643" s="231" t="s">
        <v>200</v>
      </c>
      <c r="L643" s="231" t="s">
        <v>202</v>
      </c>
      <c r="M643" s="231" t="s">
        <v>200</v>
      </c>
      <c r="N643" s="231" t="s">
        <v>200</v>
      </c>
      <c r="O643" s="231" t="s">
        <v>200</v>
      </c>
      <c r="P643" s="231" t="s">
        <v>200</v>
      </c>
      <c r="Q643" s="231" t="s">
        <v>200</v>
      </c>
      <c r="R643" s="231" t="s">
        <v>201</v>
      </c>
      <c r="S643" s="231" t="s">
        <v>202</v>
      </c>
      <c r="T643" s="231" t="s">
        <v>202</v>
      </c>
      <c r="U643" s="231" t="s">
        <v>202</v>
      </c>
      <c r="V643" s="231" t="s">
        <v>202</v>
      </c>
      <c r="AQ643" s="231">
        <v>20</v>
      </c>
    </row>
    <row r="644" spans="1:43" x14ac:dyDescent="0.2">
      <c r="A644" s="231">
        <v>214955</v>
      </c>
      <c r="B644" s="231" t="s">
        <v>427</v>
      </c>
      <c r="C644" s="231" t="s">
        <v>202</v>
      </c>
      <c r="D644" s="231" t="s">
        <v>202</v>
      </c>
      <c r="E644" s="231" t="s">
        <v>202</v>
      </c>
      <c r="F644" s="231" t="s">
        <v>200</v>
      </c>
      <c r="G644" s="231" t="s">
        <v>202</v>
      </c>
      <c r="H644" s="231" t="s">
        <v>202</v>
      </c>
      <c r="I644" s="231" t="s">
        <v>202</v>
      </c>
      <c r="J644" s="231" t="s">
        <v>202</v>
      </c>
      <c r="K644" s="231" t="s">
        <v>202</v>
      </c>
      <c r="L644" s="231" t="s">
        <v>202</v>
      </c>
      <c r="M644" s="231" t="s">
        <v>201</v>
      </c>
      <c r="N644" s="231" t="s">
        <v>201</v>
      </c>
      <c r="O644" s="231" t="s">
        <v>201</v>
      </c>
      <c r="P644" s="231" t="s">
        <v>201</v>
      </c>
      <c r="Q644" s="231" t="s">
        <v>201</v>
      </c>
      <c r="R644" s="231" t="s">
        <v>201</v>
      </c>
      <c r="S644" s="231" t="s">
        <v>201</v>
      </c>
      <c r="T644" s="231" t="s">
        <v>201</v>
      </c>
      <c r="U644" s="231" t="s">
        <v>201</v>
      </c>
      <c r="V644" s="231" t="s">
        <v>201</v>
      </c>
      <c r="AQ644" s="231">
        <v>20</v>
      </c>
    </row>
    <row r="645" spans="1:43" x14ac:dyDescent="0.2">
      <c r="A645" s="231">
        <v>214958</v>
      </c>
      <c r="B645" s="231" t="s">
        <v>427</v>
      </c>
      <c r="C645" s="231" t="s">
        <v>202</v>
      </c>
      <c r="D645" s="231" t="s">
        <v>202</v>
      </c>
      <c r="E645" s="231" t="s">
        <v>202</v>
      </c>
      <c r="F645" s="231" t="s">
        <v>202</v>
      </c>
      <c r="G645" s="231" t="s">
        <v>201</v>
      </c>
      <c r="H645" s="231" t="s">
        <v>200</v>
      </c>
      <c r="I645" s="231" t="s">
        <v>200</v>
      </c>
      <c r="J645" s="231" t="s">
        <v>200</v>
      </c>
      <c r="K645" s="231" t="s">
        <v>202</v>
      </c>
      <c r="L645" s="231" t="s">
        <v>202</v>
      </c>
      <c r="M645" s="231" t="s">
        <v>202</v>
      </c>
      <c r="N645" s="231" t="s">
        <v>202</v>
      </c>
      <c r="O645" s="231" t="s">
        <v>202</v>
      </c>
      <c r="P645" s="231" t="s">
        <v>200</v>
      </c>
      <c r="Q645" s="231" t="s">
        <v>200</v>
      </c>
      <c r="R645" s="231" t="s">
        <v>202</v>
      </c>
      <c r="S645" s="231" t="s">
        <v>202</v>
      </c>
      <c r="T645" s="231" t="s">
        <v>200</v>
      </c>
      <c r="U645" s="231" t="s">
        <v>200</v>
      </c>
      <c r="V645" s="231" t="s">
        <v>200</v>
      </c>
      <c r="AQ645" s="231">
        <v>20</v>
      </c>
    </row>
    <row r="646" spans="1:43" x14ac:dyDescent="0.2">
      <c r="A646" s="231">
        <v>214969</v>
      </c>
      <c r="B646" s="231" t="s">
        <v>427</v>
      </c>
      <c r="C646" s="231" t="s">
        <v>200</v>
      </c>
      <c r="D646" s="231" t="s">
        <v>200</v>
      </c>
      <c r="E646" s="231" t="s">
        <v>200</v>
      </c>
      <c r="F646" s="231" t="s">
        <v>200</v>
      </c>
      <c r="G646" s="231" t="s">
        <v>200</v>
      </c>
      <c r="H646" s="231" t="s">
        <v>202</v>
      </c>
      <c r="I646" s="231" t="s">
        <v>202</v>
      </c>
      <c r="J646" s="231" t="s">
        <v>200</v>
      </c>
      <c r="K646" s="231" t="s">
        <v>202</v>
      </c>
      <c r="L646" s="231" t="s">
        <v>200</v>
      </c>
      <c r="M646" s="231" t="s">
        <v>201</v>
      </c>
      <c r="N646" s="231" t="s">
        <v>201</v>
      </c>
      <c r="O646" s="231" t="s">
        <v>201</v>
      </c>
      <c r="P646" s="231" t="s">
        <v>201</v>
      </c>
      <c r="Q646" s="231" t="s">
        <v>201</v>
      </c>
      <c r="R646" s="231" t="s">
        <v>201</v>
      </c>
      <c r="S646" s="231" t="s">
        <v>201</v>
      </c>
      <c r="T646" s="231" t="s">
        <v>201</v>
      </c>
      <c r="U646" s="231" t="s">
        <v>201</v>
      </c>
      <c r="V646" s="231" t="s">
        <v>201</v>
      </c>
      <c r="AQ646" s="231">
        <v>20</v>
      </c>
    </row>
    <row r="647" spans="1:43" x14ac:dyDescent="0.2">
      <c r="A647" s="231">
        <v>214970</v>
      </c>
      <c r="B647" s="231" t="s">
        <v>427</v>
      </c>
      <c r="C647" s="231" t="s">
        <v>200</v>
      </c>
      <c r="D647" s="231" t="s">
        <v>200</v>
      </c>
      <c r="E647" s="231" t="s">
        <v>200</v>
      </c>
      <c r="F647" s="231" t="s">
        <v>202</v>
      </c>
      <c r="G647" s="231" t="s">
        <v>202</v>
      </c>
      <c r="H647" s="231" t="s">
        <v>202</v>
      </c>
      <c r="I647" s="231" t="s">
        <v>202</v>
      </c>
      <c r="J647" s="231" t="s">
        <v>202</v>
      </c>
      <c r="K647" s="231" t="s">
        <v>202</v>
      </c>
      <c r="L647" s="231" t="s">
        <v>202</v>
      </c>
      <c r="M647" s="231" t="s">
        <v>200</v>
      </c>
      <c r="N647" s="231" t="s">
        <v>202</v>
      </c>
      <c r="O647" s="231" t="s">
        <v>202</v>
      </c>
      <c r="P647" s="231" t="s">
        <v>202</v>
      </c>
      <c r="Q647" s="231" t="s">
        <v>202</v>
      </c>
      <c r="R647" s="231" t="s">
        <v>202</v>
      </c>
      <c r="S647" s="231" t="s">
        <v>202</v>
      </c>
      <c r="T647" s="231" t="s">
        <v>202</v>
      </c>
      <c r="U647" s="231" t="s">
        <v>202</v>
      </c>
      <c r="V647" s="231" t="s">
        <v>202</v>
      </c>
      <c r="AQ647" s="231">
        <v>20</v>
      </c>
    </row>
    <row r="648" spans="1:43" x14ac:dyDescent="0.2">
      <c r="A648" s="231">
        <v>214983</v>
      </c>
      <c r="B648" s="231" t="s">
        <v>427</v>
      </c>
      <c r="C648" s="231" t="s">
        <v>201</v>
      </c>
      <c r="D648" s="231" t="s">
        <v>202</v>
      </c>
      <c r="E648" s="231" t="s">
        <v>202</v>
      </c>
      <c r="F648" s="231" t="s">
        <v>202</v>
      </c>
      <c r="G648" s="231" t="s">
        <v>201</v>
      </c>
      <c r="H648" s="231" t="s">
        <v>202</v>
      </c>
      <c r="I648" s="231" t="s">
        <v>201</v>
      </c>
      <c r="J648" s="231" t="s">
        <v>202</v>
      </c>
      <c r="K648" s="231" t="s">
        <v>202</v>
      </c>
      <c r="L648" s="231" t="s">
        <v>201</v>
      </c>
      <c r="M648" s="231" t="s">
        <v>201</v>
      </c>
      <c r="N648" s="231" t="s">
        <v>202</v>
      </c>
      <c r="O648" s="231" t="s">
        <v>202</v>
      </c>
      <c r="P648" s="231" t="s">
        <v>201</v>
      </c>
      <c r="Q648" s="231" t="s">
        <v>201</v>
      </c>
      <c r="R648" s="231" t="s">
        <v>201</v>
      </c>
      <c r="S648" s="231" t="s">
        <v>201</v>
      </c>
      <c r="T648" s="231" t="s">
        <v>201</v>
      </c>
      <c r="U648" s="231" t="s">
        <v>201</v>
      </c>
      <c r="V648" s="231" t="s">
        <v>201</v>
      </c>
      <c r="AQ648" s="231">
        <v>20</v>
      </c>
    </row>
    <row r="649" spans="1:43" x14ac:dyDescent="0.2">
      <c r="A649" s="231">
        <v>214987</v>
      </c>
      <c r="B649" s="231" t="s">
        <v>427</v>
      </c>
      <c r="C649" s="231" t="s">
        <v>202</v>
      </c>
      <c r="D649" s="231" t="s">
        <v>202</v>
      </c>
      <c r="E649" s="231" t="s">
        <v>202</v>
      </c>
      <c r="F649" s="231" t="s">
        <v>202</v>
      </c>
      <c r="G649" s="231" t="s">
        <v>202</v>
      </c>
      <c r="H649" s="231" t="s">
        <v>200</v>
      </c>
      <c r="I649" s="231" t="s">
        <v>200</v>
      </c>
      <c r="J649" s="231" t="s">
        <v>200</v>
      </c>
      <c r="K649" s="231" t="s">
        <v>200</v>
      </c>
      <c r="L649" s="231" t="s">
        <v>200</v>
      </c>
      <c r="M649" s="231" t="s">
        <v>202</v>
      </c>
      <c r="N649" s="231" t="s">
        <v>202</v>
      </c>
      <c r="O649" s="231" t="s">
        <v>202</v>
      </c>
      <c r="P649" s="231" t="s">
        <v>201</v>
      </c>
      <c r="Q649" s="231" t="s">
        <v>202</v>
      </c>
      <c r="R649" s="231" t="s">
        <v>201</v>
      </c>
      <c r="S649" s="231" t="s">
        <v>201</v>
      </c>
      <c r="T649" s="231" t="s">
        <v>201</v>
      </c>
      <c r="U649" s="231" t="s">
        <v>201</v>
      </c>
      <c r="V649" s="231" t="s">
        <v>201</v>
      </c>
      <c r="AQ649" s="231">
        <v>20</v>
      </c>
    </row>
    <row r="650" spans="1:43" x14ac:dyDescent="0.2">
      <c r="A650" s="231">
        <v>214988</v>
      </c>
      <c r="B650" s="231" t="s">
        <v>427</v>
      </c>
      <c r="C650" s="231" t="s">
        <v>202</v>
      </c>
      <c r="D650" s="231" t="s">
        <v>202</v>
      </c>
      <c r="E650" s="231" t="s">
        <v>202</v>
      </c>
      <c r="F650" s="231" t="s">
        <v>202</v>
      </c>
      <c r="G650" s="231" t="s">
        <v>200</v>
      </c>
      <c r="H650" s="231" t="s">
        <v>200</v>
      </c>
      <c r="I650" s="231" t="s">
        <v>200</v>
      </c>
      <c r="J650" s="231" t="s">
        <v>200</v>
      </c>
      <c r="K650" s="231" t="s">
        <v>202</v>
      </c>
      <c r="L650" s="231" t="s">
        <v>202</v>
      </c>
      <c r="M650" s="231" t="s">
        <v>200</v>
      </c>
      <c r="N650" s="231" t="s">
        <v>202</v>
      </c>
      <c r="O650" s="231" t="s">
        <v>200</v>
      </c>
      <c r="P650" s="231" t="s">
        <v>202</v>
      </c>
      <c r="Q650" s="231" t="s">
        <v>202</v>
      </c>
      <c r="R650" s="231" t="s">
        <v>202</v>
      </c>
      <c r="S650" s="231" t="s">
        <v>202</v>
      </c>
      <c r="T650" s="231" t="s">
        <v>200</v>
      </c>
      <c r="U650" s="231" t="s">
        <v>200</v>
      </c>
      <c r="V650" s="231" t="s">
        <v>200</v>
      </c>
      <c r="AQ650" s="231">
        <v>20</v>
      </c>
    </row>
    <row r="651" spans="1:43" x14ac:dyDescent="0.2">
      <c r="A651" s="231">
        <v>214994</v>
      </c>
      <c r="B651" s="231" t="s">
        <v>427</v>
      </c>
      <c r="C651" s="231" t="s">
        <v>202</v>
      </c>
      <c r="D651" s="231" t="s">
        <v>202</v>
      </c>
      <c r="E651" s="231" t="s">
        <v>202</v>
      </c>
      <c r="F651" s="231" t="s">
        <v>202</v>
      </c>
      <c r="G651" s="231" t="s">
        <v>202</v>
      </c>
      <c r="H651" s="231" t="s">
        <v>202</v>
      </c>
      <c r="I651" s="231" t="s">
        <v>202</v>
      </c>
      <c r="J651" s="231" t="s">
        <v>202</v>
      </c>
      <c r="K651" s="231" t="s">
        <v>201</v>
      </c>
      <c r="L651" s="231" t="s">
        <v>202</v>
      </c>
      <c r="M651" s="231" t="s">
        <v>201</v>
      </c>
      <c r="N651" s="231" t="s">
        <v>201</v>
      </c>
      <c r="O651" s="231" t="s">
        <v>201</v>
      </c>
      <c r="P651" s="231" t="s">
        <v>201</v>
      </c>
      <c r="Q651" s="231" t="s">
        <v>201</v>
      </c>
      <c r="R651" s="231" t="s">
        <v>201</v>
      </c>
      <c r="S651" s="231" t="s">
        <v>201</v>
      </c>
      <c r="T651" s="231" t="s">
        <v>201</v>
      </c>
      <c r="U651" s="231" t="s">
        <v>201</v>
      </c>
      <c r="V651" s="231" t="s">
        <v>201</v>
      </c>
      <c r="AQ651" s="231">
        <v>20</v>
      </c>
    </row>
    <row r="652" spans="1:43" x14ac:dyDescent="0.2">
      <c r="A652" s="231">
        <v>214996</v>
      </c>
      <c r="B652" s="231" t="s">
        <v>427</v>
      </c>
      <c r="C652" s="231" t="s">
        <v>200</v>
      </c>
      <c r="D652" s="231" t="s">
        <v>202</v>
      </c>
      <c r="E652" s="231" t="s">
        <v>202</v>
      </c>
      <c r="F652" s="231" t="s">
        <v>202</v>
      </c>
      <c r="G652" s="231" t="s">
        <v>202</v>
      </c>
      <c r="H652" s="231" t="s">
        <v>202</v>
      </c>
      <c r="I652" s="231" t="s">
        <v>202</v>
      </c>
      <c r="J652" s="231" t="s">
        <v>202</v>
      </c>
      <c r="K652" s="231" t="s">
        <v>202</v>
      </c>
      <c r="L652" s="231" t="s">
        <v>200</v>
      </c>
      <c r="M652" s="231" t="s">
        <v>202</v>
      </c>
      <c r="N652" s="231" t="s">
        <v>201</v>
      </c>
      <c r="O652" s="231" t="s">
        <v>202</v>
      </c>
      <c r="P652" s="231" t="s">
        <v>202</v>
      </c>
      <c r="Q652" s="231" t="s">
        <v>202</v>
      </c>
      <c r="R652" s="231" t="s">
        <v>201</v>
      </c>
      <c r="S652" s="231" t="s">
        <v>201</v>
      </c>
      <c r="T652" s="231" t="s">
        <v>201</v>
      </c>
      <c r="U652" s="231" t="s">
        <v>201</v>
      </c>
      <c r="V652" s="231" t="s">
        <v>202</v>
      </c>
      <c r="AQ652" s="231">
        <v>20</v>
      </c>
    </row>
    <row r="653" spans="1:43" x14ac:dyDescent="0.2">
      <c r="A653" s="231">
        <v>214999</v>
      </c>
      <c r="B653" s="231" t="s">
        <v>427</v>
      </c>
      <c r="C653" s="231" t="s">
        <v>201</v>
      </c>
      <c r="D653" s="231" t="s">
        <v>202</v>
      </c>
      <c r="E653" s="231" t="s">
        <v>202</v>
      </c>
      <c r="F653" s="231" t="s">
        <v>202</v>
      </c>
      <c r="G653" s="231" t="s">
        <v>202</v>
      </c>
      <c r="H653" s="231" t="s">
        <v>202</v>
      </c>
      <c r="I653" s="231" t="s">
        <v>202</v>
      </c>
      <c r="J653" s="231" t="s">
        <v>202</v>
      </c>
      <c r="K653" s="231" t="s">
        <v>202</v>
      </c>
      <c r="L653" s="231" t="s">
        <v>202</v>
      </c>
      <c r="M653" s="231" t="s">
        <v>201</v>
      </c>
      <c r="N653" s="231" t="s">
        <v>202</v>
      </c>
      <c r="O653" s="231" t="s">
        <v>202</v>
      </c>
      <c r="P653" s="231" t="s">
        <v>202</v>
      </c>
      <c r="Q653" s="231" t="s">
        <v>200</v>
      </c>
      <c r="R653" s="231" t="s">
        <v>202</v>
      </c>
      <c r="S653" s="231" t="s">
        <v>200</v>
      </c>
      <c r="T653" s="231" t="s">
        <v>202</v>
      </c>
      <c r="U653" s="231" t="s">
        <v>201</v>
      </c>
      <c r="V653" s="231" t="s">
        <v>202</v>
      </c>
      <c r="AQ653" s="231">
        <v>20</v>
      </c>
    </row>
    <row r="654" spans="1:43" x14ac:dyDescent="0.2">
      <c r="A654" s="231">
        <v>215001</v>
      </c>
      <c r="B654" s="231" t="s">
        <v>427</v>
      </c>
      <c r="C654" s="231" t="s">
        <v>202</v>
      </c>
      <c r="D654" s="231" t="s">
        <v>200</v>
      </c>
      <c r="E654" s="231" t="s">
        <v>200</v>
      </c>
      <c r="F654" s="231" t="s">
        <v>200</v>
      </c>
      <c r="G654" s="231" t="s">
        <v>202</v>
      </c>
      <c r="H654" s="231" t="s">
        <v>200</v>
      </c>
      <c r="I654" s="231" t="s">
        <v>202</v>
      </c>
      <c r="J654" s="231" t="s">
        <v>200</v>
      </c>
      <c r="K654" s="231" t="s">
        <v>202</v>
      </c>
      <c r="L654" s="231" t="s">
        <v>202</v>
      </c>
      <c r="M654" s="231" t="s">
        <v>201</v>
      </c>
      <c r="N654" s="231" t="s">
        <v>201</v>
      </c>
      <c r="O654" s="231" t="s">
        <v>200</v>
      </c>
      <c r="P654" s="231" t="s">
        <v>200</v>
      </c>
      <c r="Q654" s="231" t="s">
        <v>202</v>
      </c>
      <c r="R654" s="231" t="s">
        <v>202</v>
      </c>
      <c r="S654" s="231" t="s">
        <v>201</v>
      </c>
      <c r="T654" s="231" t="s">
        <v>200</v>
      </c>
      <c r="U654" s="231" t="s">
        <v>200</v>
      </c>
      <c r="V654" s="231" t="s">
        <v>200</v>
      </c>
      <c r="AQ654" s="231">
        <v>20</v>
      </c>
    </row>
    <row r="655" spans="1:43" x14ac:dyDescent="0.2">
      <c r="A655" s="231">
        <v>215009</v>
      </c>
      <c r="B655" s="231" t="s">
        <v>427</v>
      </c>
      <c r="C655" s="231" t="s">
        <v>202</v>
      </c>
      <c r="D655" s="231" t="s">
        <v>200</v>
      </c>
      <c r="E655" s="231" t="s">
        <v>200</v>
      </c>
      <c r="F655" s="231" t="s">
        <v>200</v>
      </c>
      <c r="G655" s="231" t="s">
        <v>200</v>
      </c>
      <c r="H655" s="231" t="s">
        <v>200</v>
      </c>
      <c r="I655" s="231" t="s">
        <v>200</v>
      </c>
      <c r="J655" s="231" t="s">
        <v>200</v>
      </c>
      <c r="K655" s="231" t="s">
        <v>200</v>
      </c>
      <c r="L655" s="231" t="s">
        <v>202</v>
      </c>
      <c r="M655" s="231" t="s">
        <v>200</v>
      </c>
      <c r="N655" s="231" t="s">
        <v>200</v>
      </c>
      <c r="O655" s="231" t="s">
        <v>200</v>
      </c>
      <c r="P655" s="231" t="s">
        <v>200</v>
      </c>
      <c r="Q655" s="231" t="s">
        <v>200</v>
      </c>
      <c r="R655" s="231" t="s">
        <v>200</v>
      </c>
      <c r="S655" s="231" t="s">
        <v>202</v>
      </c>
      <c r="T655" s="231" t="s">
        <v>202</v>
      </c>
      <c r="U655" s="231" t="s">
        <v>202</v>
      </c>
      <c r="V655" s="231" t="s">
        <v>202</v>
      </c>
      <c r="AQ655" s="231">
        <v>20</v>
      </c>
    </row>
    <row r="656" spans="1:43" x14ac:dyDescent="0.2">
      <c r="A656" s="231">
        <v>215013</v>
      </c>
      <c r="B656" s="231" t="s">
        <v>427</v>
      </c>
      <c r="C656" s="231" t="s">
        <v>201</v>
      </c>
      <c r="D656" s="231" t="s">
        <v>200</v>
      </c>
      <c r="E656" s="231" t="s">
        <v>202</v>
      </c>
      <c r="F656" s="231" t="s">
        <v>202</v>
      </c>
      <c r="G656" s="231" t="s">
        <v>202</v>
      </c>
      <c r="H656" s="231" t="s">
        <v>202</v>
      </c>
      <c r="I656" s="231" t="s">
        <v>202</v>
      </c>
      <c r="J656" s="231" t="s">
        <v>202</v>
      </c>
      <c r="K656" s="231" t="s">
        <v>202</v>
      </c>
      <c r="L656" s="231" t="s">
        <v>201</v>
      </c>
      <c r="M656" s="231" t="s">
        <v>202</v>
      </c>
      <c r="N656" s="231" t="s">
        <v>202</v>
      </c>
      <c r="O656" s="231" t="s">
        <v>202</v>
      </c>
      <c r="P656" s="231" t="s">
        <v>202</v>
      </c>
      <c r="Q656" s="231" t="s">
        <v>202</v>
      </c>
      <c r="R656" s="231" t="s">
        <v>201</v>
      </c>
      <c r="S656" s="231" t="s">
        <v>201</v>
      </c>
      <c r="T656" s="231" t="s">
        <v>201</v>
      </c>
      <c r="U656" s="231" t="s">
        <v>201</v>
      </c>
      <c r="V656" s="231" t="s">
        <v>201</v>
      </c>
      <c r="AQ656" s="231">
        <v>20</v>
      </c>
    </row>
    <row r="657" spans="1:43" x14ac:dyDescent="0.2">
      <c r="A657" s="231">
        <v>215017</v>
      </c>
      <c r="B657" s="231" t="s">
        <v>427</v>
      </c>
      <c r="C657" s="231" t="s">
        <v>202</v>
      </c>
      <c r="D657" s="231" t="s">
        <v>202</v>
      </c>
      <c r="E657" s="231" t="s">
        <v>202</v>
      </c>
      <c r="F657" s="231" t="s">
        <v>200</v>
      </c>
      <c r="G657" s="231" t="s">
        <v>202</v>
      </c>
      <c r="H657" s="231" t="s">
        <v>202</v>
      </c>
      <c r="I657" s="231" t="s">
        <v>202</v>
      </c>
      <c r="J657" s="231" t="s">
        <v>202</v>
      </c>
      <c r="K657" s="231" t="s">
        <v>202</v>
      </c>
      <c r="L657" s="231" t="s">
        <v>202</v>
      </c>
      <c r="M657" s="231" t="s">
        <v>202</v>
      </c>
      <c r="N657" s="231" t="s">
        <v>202</v>
      </c>
      <c r="O657" s="231" t="s">
        <v>202</v>
      </c>
      <c r="P657" s="231" t="s">
        <v>202</v>
      </c>
      <c r="Q657" s="231" t="s">
        <v>202</v>
      </c>
      <c r="R657" s="231" t="s">
        <v>201</v>
      </c>
      <c r="S657" s="231" t="s">
        <v>201</v>
      </c>
      <c r="T657" s="231" t="s">
        <v>201</v>
      </c>
      <c r="U657" s="231" t="s">
        <v>201</v>
      </c>
      <c r="V657" s="231" t="s">
        <v>201</v>
      </c>
      <c r="AQ657" s="231">
        <v>20</v>
      </c>
    </row>
    <row r="658" spans="1:43" x14ac:dyDescent="0.2">
      <c r="A658" s="231">
        <v>215053</v>
      </c>
      <c r="B658" s="231" t="s">
        <v>427</v>
      </c>
      <c r="C658" s="231" t="s">
        <v>202</v>
      </c>
      <c r="D658" s="231" t="s">
        <v>200</v>
      </c>
      <c r="E658" s="231" t="s">
        <v>200</v>
      </c>
      <c r="F658" s="231" t="s">
        <v>202</v>
      </c>
      <c r="G658" s="231" t="s">
        <v>202</v>
      </c>
      <c r="H658" s="231" t="s">
        <v>202</v>
      </c>
      <c r="I658" s="231" t="s">
        <v>202</v>
      </c>
      <c r="J658" s="231" t="s">
        <v>202</v>
      </c>
      <c r="K658" s="231" t="s">
        <v>200</v>
      </c>
      <c r="L658" s="231" t="s">
        <v>202</v>
      </c>
      <c r="M658" s="231" t="s">
        <v>202</v>
      </c>
      <c r="N658" s="231" t="s">
        <v>202</v>
      </c>
      <c r="O658" s="231" t="s">
        <v>202</v>
      </c>
      <c r="P658" s="231" t="s">
        <v>201</v>
      </c>
      <c r="Q658" s="231" t="s">
        <v>202</v>
      </c>
      <c r="R658" s="231" t="s">
        <v>201</v>
      </c>
      <c r="S658" s="231" t="s">
        <v>201</v>
      </c>
      <c r="T658" s="231" t="s">
        <v>201</v>
      </c>
      <c r="U658" s="231" t="s">
        <v>201</v>
      </c>
      <c r="V658" s="231" t="s">
        <v>201</v>
      </c>
      <c r="AQ658" s="231">
        <v>20</v>
      </c>
    </row>
    <row r="659" spans="1:43" x14ac:dyDescent="0.2">
      <c r="A659" s="231">
        <v>215061</v>
      </c>
      <c r="B659" s="231" t="s">
        <v>427</v>
      </c>
      <c r="C659" s="231" t="s">
        <v>200</v>
      </c>
      <c r="D659" s="231" t="s">
        <v>200</v>
      </c>
      <c r="E659" s="231" t="s">
        <v>202</v>
      </c>
      <c r="F659" s="231" t="s">
        <v>200</v>
      </c>
      <c r="G659" s="231" t="s">
        <v>200</v>
      </c>
      <c r="H659" s="231" t="s">
        <v>200</v>
      </c>
      <c r="I659" s="231" t="s">
        <v>200</v>
      </c>
      <c r="J659" s="231" t="s">
        <v>200</v>
      </c>
      <c r="K659" s="231" t="s">
        <v>200</v>
      </c>
      <c r="L659" s="231" t="s">
        <v>202</v>
      </c>
      <c r="M659" s="231" t="s">
        <v>200</v>
      </c>
      <c r="N659" s="231" t="s">
        <v>200</v>
      </c>
      <c r="O659" s="231" t="s">
        <v>200</v>
      </c>
      <c r="P659" s="231" t="s">
        <v>202</v>
      </c>
      <c r="Q659" s="231" t="s">
        <v>200</v>
      </c>
      <c r="R659" s="231" t="s">
        <v>201</v>
      </c>
      <c r="S659" s="231" t="s">
        <v>201</v>
      </c>
      <c r="T659" s="231" t="s">
        <v>201</v>
      </c>
      <c r="U659" s="231" t="s">
        <v>201</v>
      </c>
      <c r="V659" s="231" t="s">
        <v>201</v>
      </c>
      <c r="AQ659" s="231">
        <v>20</v>
      </c>
    </row>
    <row r="660" spans="1:43" x14ac:dyDescent="0.2">
      <c r="A660" s="231">
        <v>215063</v>
      </c>
      <c r="B660" s="231" t="s">
        <v>427</v>
      </c>
      <c r="C660" s="231" t="s">
        <v>200</v>
      </c>
      <c r="D660" s="231" t="s">
        <v>202</v>
      </c>
      <c r="E660" s="231" t="s">
        <v>200</v>
      </c>
      <c r="F660" s="231" t="s">
        <v>200</v>
      </c>
      <c r="G660" s="231" t="s">
        <v>202</v>
      </c>
      <c r="H660" s="231" t="s">
        <v>202</v>
      </c>
      <c r="I660" s="231" t="s">
        <v>202</v>
      </c>
      <c r="J660" s="231" t="s">
        <v>202</v>
      </c>
      <c r="K660" s="231" t="s">
        <v>200</v>
      </c>
      <c r="L660" s="231" t="s">
        <v>202</v>
      </c>
      <c r="M660" s="231" t="s">
        <v>202</v>
      </c>
      <c r="N660" s="231" t="s">
        <v>202</v>
      </c>
      <c r="O660" s="231" t="s">
        <v>200</v>
      </c>
      <c r="P660" s="231" t="s">
        <v>202</v>
      </c>
      <c r="Q660" s="231" t="s">
        <v>202</v>
      </c>
      <c r="R660" s="231" t="s">
        <v>202</v>
      </c>
      <c r="S660" s="231" t="s">
        <v>202</v>
      </c>
      <c r="T660" s="231" t="s">
        <v>202</v>
      </c>
      <c r="U660" s="231" t="s">
        <v>202</v>
      </c>
      <c r="V660" s="231" t="s">
        <v>200</v>
      </c>
      <c r="AQ660" s="231">
        <v>20</v>
      </c>
    </row>
    <row r="661" spans="1:43" x14ac:dyDescent="0.2">
      <c r="A661" s="231">
        <v>215064</v>
      </c>
      <c r="B661" s="231" t="s">
        <v>427</v>
      </c>
      <c r="C661" s="231" t="s">
        <v>202</v>
      </c>
      <c r="D661" s="231" t="s">
        <v>200</v>
      </c>
      <c r="E661" s="231" t="s">
        <v>202</v>
      </c>
      <c r="F661" s="231" t="s">
        <v>200</v>
      </c>
      <c r="G661" s="231" t="s">
        <v>200</v>
      </c>
      <c r="H661" s="231" t="s">
        <v>200</v>
      </c>
      <c r="I661" s="231" t="s">
        <v>200</v>
      </c>
      <c r="J661" s="231" t="s">
        <v>200</v>
      </c>
      <c r="K661" s="231" t="s">
        <v>202</v>
      </c>
      <c r="L661" s="231" t="s">
        <v>202</v>
      </c>
      <c r="M661" s="231" t="s">
        <v>201</v>
      </c>
      <c r="N661" s="231" t="s">
        <v>201</v>
      </c>
      <c r="O661" s="231" t="s">
        <v>201</v>
      </c>
      <c r="P661" s="231" t="s">
        <v>201</v>
      </c>
      <c r="Q661" s="231" t="s">
        <v>201</v>
      </c>
      <c r="R661" s="231" t="s">
        <v>202</v>
      </c>
      <c r="S661" s="231" t="s">
        <v>200</v>
      </c>
      <c r="T661" s="231" t="s">
        <v>200</v>
      </c>
      <c r="U661" s="231" t="s">
        <v>200</v>
      </c>
      <c r="V661" s="231" t="s">
        <v>200</v>
      </c>
      <c r="AQ661" s="231">
        <v>20</v>
      </c>
    </row>
    <row r="662" spans="1:43" x14ac:dyDescent="0.2">
      <c r="A662" s="231">
        <v>215104</v>
      </c>
      <c r="B662" s="231" t="s">
        <v>427</v>
      </c>
      <c r="C662" s="231" t="s">
        <v>201</v>
      </c>
      <c r="D662" s="231" t="s">
        <v>200</v>
      </c>
      <c r="E662" s="231" t="s">
        <v>202</v>
      </c>
      <c r="F662" s="231" t="s">
        <v>200</v>
      </c>
      <c r="G662" s="231" t="s">
        <v>200</v>
      </c>
      <c r="H662" s="231" t="s">
        <v>201</v>
      </c>
      <c r="I662" s="231" t="s">
        <v>200</v>
      </c>
      <c r="J662" s="231" t="s">
        <v>200</v>
      </c>
      <c r="K662" s="231" t="s">
        <v>202</v>
      </c>
      <c r="L662" s="231" t="s">
        <v>202</v>
      </c>
      <c r="M662" s="231" t="s">
        <v>202</v>
      </c>
      <c r="N662" s="231" t="s">
        <v>202</v>
      </c>
      <c r="O662" s="231" t="s">
        <v>202</v>
      </c>
      <c r="P662" s="231" t="s">
        <v>201</v>
      </c>
      <c r="Q662" s="231" t="s">
        <v>201</v>
      </c>
      <c r="R662" s="231" t="s">
        <v>201</v>
      </c>
      <c r="S662" s="231" t="s">
        <v>202</v>
      </c>
      <c r="T662" s="231" t="s">
        <v>202</v>
      </c>
      <c r="U662" s="231" t="s">
        <v>202</v>
      </c>
      <c r="V662" s="231" t="s">
        <v>202</v>
      </c>
      <c r="AQ662" s="231">
        <v>20</v>
      </c>
    </row>
    <row r="663" spans="1:43" x14ac:dyDescent="0.2">
      <c r="A663" s="231">
        <v>215116</v>
      </c>
      <c r="B663" s="231" t="s">
        <v>427</v>
      </c>
      <c r="C663" s="231" t="s">
        <v>200</v>
      </c>
      <c r="D663" s="231" t="s">
        <v>200</v>
      </c>
      <c r="E663" s="231" t="s">
        <v>202</v>
      </c>
      <c r="F663" s="231" t="s">
        <v>202</v>
      </c>
      <c r="G663" s="231" t="s">
        <v>202</v>
      </c>
      <c r="H663" s="231" t="s">
        <v>200</v>
      </c>
      <c r="I663" s="231" t="s">
        <v>200</v>
      </c>
      <c r="J663" s="231" t="s">
        <v>200</v>
      </c>
      <c r="K663" s="231" t="s">
        <v>200</v>
      </c>
      <c r="L663" s="231" t="s">
        <v>202</v>
      </c>
      <c r="M663" s="231" t="s">
        <v>200</v>
      </c>
      <c r="N663" s="231" t="s">
        <v>200</v>
      </c>
      <c r="O663" s="231" t="s">
        <v>200</v>
      </c>
      <c r="P663" s="231" t="s">
        <v>200</v>
      </c>
      <c r="Q663" s="231" t="s">
        <v>202</v>
      </c>
      <c r="R663" s="231" t="s">
        <v>202</v>
      </c>
      <c r="S663" s="231" t="s">
        <v>200</v>
      </c>
      <c r="T663" s="231" t="s">
        <v>201</v>
      </c>
      <c r="U663" s="231" t="s">
        <v>202</v>
      </c>
      <c r="V663" s="231" t="s">
        <v>202</v>
      </c>
      <c r="AQ663" s="231">
        <v>20</v>
      </c>
    </row>
    <row r="664" spans="1:43" x14ac:dyDescent="0.2">
      <c r="A664" s="231">
        <v>215124</v>
      </c>
      <c r="B664" s="231" t="s">
        <v>427</v>
      </c>
      <c r="C664" s="231" t="s">
        <v>200</v>
      </c>
      <c r="D664" s="231" t="s">
        <v>200</v>
      </c>
      <c r="E664" s="231" t="s">
        <v>200</v>
      </c>
      <c r="F664" s="231" t="s">
        <v>200</v>
      </c>
      <c r="G664" s="231" t="s">
        <v>200</v>
      </c>
      <c r="H664" s="231" t="s">
        <v>200</v>
      </c>
      <c r="I664" s="231" t="s">
        <v>202</v>
      </c>
      <c r="J664" s="231" t="s">
        <v>200</v>
      </c>
      <c r="K664" s="231" t="s">
        <v>200</v>
      </c>
      <c r="L664" s="231" t="s">
        <v>202</v>
      </c>
      <c r="M664" s="231" t="s">
        <v>202</v>
      </c>
      <c r="N664" s="231" t="s">
        <v>201</v>
      </c>
      <c r="O664" s="231" t="s">
        <v>200</v>
      </c>
      <c r="P664" s="231" t="s">
        <v>202</v>
      </c>
      <c r="Q664" s="231" t="s">
        <v>202</v>
      </c>
      <c r="R664" s="231" t="s">
        <v>201</v>
      </c>
      <c r="S664" s="231" t="s">
        <v>201</v>
      </c>
      <c r="T664" s="231" t="s">
        <v>202</v>
      </c>
      <c r="U664" s="231" t="s">
        <v>202</v>
      </c>
      <c r="V664" s="231" t="s">
        <v>202</v>
      </c>
      <c r="AQ664" s="231">
        <v>20</v>
      </c>
    </row>
    <row r="665" spans="1:43" x14ac:dyDescent="0.2">
      <c r="A665" s="231">
        <v>215129</v>
      </c>
      <c r="B665" s="231" t="s">
        <v>427</v>
      </c>
      <c r="C665" s="231" t="s">
        <v>200</v>
      </c>
      <c r="D665" s="231" t="s">
        <v>200</v>
      </c>
      <c r="E665" s="231" t="s">
        <v>200</v>
      </c>
      <c r="F665" s="231" t="s">
        <v>200</v>
      </c>
      <c r="G665" s="231" t="s">
        <v>202</v>
      </c>
      <c r="H665" s="231" t="s">
        <v>201</v>
      </c>
      <c r="I665" s="231" t="s">
        <v>200</v>
      </c>
      <c r="J665" s="231" t="s">
        <v>200</v>
      </c>
      <c r="K665" s="231" t="s">
        <v>200</v>
      </c>
      <c r="L665" s="231" t="s">
        <v>200</v>
      </c>
      <c r="M665" s="231" t="s">
        <v>202</v>
      </c>
      <c r="N665" s="231" t="s">
        <v>202</v>
      </c>
      <c r="O665" s="231" t="s">
        <v>202</v>
      </c>
      <c r="P665" s="231" t="s">
        <v>201</v>
      </c>
      <c r="Q665" s="231" t="s">
        <v>200</v>
      </c>
      <c r="R665" s="231" t="s">
        <v>201</v>
      </c>
      <c r="S665" s="231" t="s">
        <v>202</v>
      </c>
      <c r="T665" s="231" t="s">
        <v>202</v>
      </c>
      <c r="U665" s="231" t="s">
        <v>202</v>
      </c>
      <c r="V665" s="231" t="s">
        <v>200</v>
      </c>
      <c r="AQ665" s="231">
        <v>20</v>
      </c>
    </row>
    <row r="666" spans="1:43" x14ac:dyDescent="0.2">
      <c r="A666" s="231">
        <v>215133</v>
      </c>
      <c r="B666" s="231" t="s">
        <v>427</v>
      </c>
      <c r="C666" s="231" t="s">
        <v>202</v>
      </c>
      <c r="D666" s="231" t="s">
        <v>200</v>
      </c>
      <c r="E666" s="231" t="s">
        <v>200</v>
      </c>
      <c r="F666" s="231" t="s">
        <v>202</v>
      </c>
      <c r="G666" s="231" t="s">
        <v>200</v>
      </c>
      <c r="H666" s="231" t="s">
        <v>202</v>
      </c>
      <c r="I666" s="231" t="s">
        <v>202</v>
      </c>
      <c r="J666" s="231" t="s">
        <v>200</v>
      </c>
      <c r="K666" s="231" t="s">
        <v>202</v>
      </c>
      <c r="L666" s="231" t="s">
        <v>201</v>
      </c>
      <c r="M666" s="231" t="s">
        <v>202</v>
      </c>
      <c r="N666" s="231" t="s">
        <v>200</v>
      </c>
      <c r="O666" s="231" t="s">
        <v>202</v>
      </c>
      <c r="P666" s="231" t="s">
        <v>201</v>
      </c>
      <c r="Q666" s="231" t="s">
        <v>202</v>
      </c>
      <c r="R666" s="231" t="s">
        <v>201</v>
      </c>
      <c r="S666" s="231" t="s">
        <v>202</v>
      </c>
      <c r="T666" s="231" t="s">
        <v>202</v>
      </c>
      <c r="U666" s="231" t="s">
        <v>202</v>
      </c>
      <c r="V666" s="231" t="s">
        <v>202</v>
      </c>
      <c r="AQ666" s="231">
        <v>20</v>
      </c>
    </row>
    <row r="667" spans="1:43" x14ac:dyDescent="0.2">
      <c r="A667" s="231">
        <v>215139</v>
      </c>
      <c r="B667" s="231" t="s">
        <v>427</v>
      </c>
      <c r="C667" s="231" t="s">
        <v>202</v>
      </c>
      <c r="D667" s="231" t="s">
        <v>200</v>
      </c>
      <c r="E667" s="231" t="s">
        <v>202</v>
      </c>
      <c r="F667" s="231" t="s">
        <v>200</v>
      </c>
      <c r="G667" s="231" t="s">
        <v>200</v>
      </c>
      <c r="H667" s="231" t="s">
        <v>200</v>
      </c>
      <c r="I667" s="231" t="s">
        <v>202</v>
      </c>
      <c r="J667" s="231" t="s">
        <v>200</v>
      </c>
      <c r="K667" s="231" t="s">
        <v>202</v>
      </c>
      <c r="L667" s="231" t="s">
        <v>202</v>
      </c>
      <c r="M667" s="231" t="s">
        <v>202</v>
      </c>
      <c r="N667" s="231" t="s">
        <v>200</v>
      </c>
      <c r="O667" s="231" t="s">
        <v>200</v>
      </c>
      <c r="P667" s="231" t="s">
        <v>200</v>
      </c>
      <c r="Q667" s="231" t="s">
        <v>202</v>
      </c>
      <c r="R667" s="231" t="s">
        <v>202</v>
      </c>
      <c r="S667" s="231" t="s">
        <v>202</v>
      </c>
      <c r="T667" s="231" t="s">
        <v>200</v>
      </c>
      <c r="U667" s="231" t="s">
        <v>202</v>
      </c>
      <c r="V667" s="231" t="s">
        <v>202</v>
      </c>
      <c r="AQ667" s="231">
        <v>20</v>
      </c>
    </row>
    <row r="668" spans="1:43" x14ac:dyDescent="0.2">
      <c r="A668" s="231">
        <v>215144</v>
      </c>
      <c r="B668" s="231" t="s">
        <v>427</v>
      </c>
      <c r="C668" s="231" t="s">
        <v>200</v>
      </c>
      <c r="D668" s="231" t="s">
        <v>200</v>
      </c>
      <c r="E668" s="231" t="s">
        <v>202</v>
      </c>
      <c r="F668" s="231" t="s">
        <v>202</v>
      </c>
      <c r="G668" s="231" t="s">
        <v>202</v>
      </c>
      <c r="H668" s="231" t="s">
        <v>202</v>
      </c>
      <c r="I668" s="231" t="s">
        <v>201</v>
      </c>
      <c r="J668" s="231" t="s">
        <v>202</v>
      </c>
      <c r="K668" s="231" t="s">
        <v>202</v>
      </c>
      <c r="L668" s="231" t="s">
        <v>202</v>
      </c>
      <c r="M668" s="231" t="s">
        <v>201</v>
      </c>
      <c r="N668" s="231" t="s">
        <v>201</v>
      </c>
      <c r="O668" s="231" t="s">
        <v>202</v>
      </c>
      <c r="P668" s="231" t="s">
        <v>201</v>
      </c>
      <c r="Q668" s="231" t="s">
        <v>201</v>
      </c>
      <c r="R668" s="231" t="s">
        <v>201</v>
      </c>
      <c r="S668" s="231" t="s">
        <v>201</v>
      </c>
      <c r="T668" s="231" t="s">
        <v>201</v>
      </c>
      <c r="U668" s="231" t="s">
        <v>201</v>
      </c>
      <c r="V668" s="231" t="s">
        <v>201</v>
      </c>
      <c r="AQ668" s="231">
        <v>20</v>
      </c>
    </row>
    <row r="669" spans="1:43" x14ac:dyDescent="0.2">
      <c r="A669" s="231">
        <v>215161</v>
      </c>
      <c r="B669" s="231" t="s">
        <v>427</v>
      </c>
      <c r="C669" s="231" t="s">
        <v>200</v>
      </c>
      <c r="D669" s="231" t="s">
        <v>200</v>
      </c>
      <c r="E669" s="231" t="s">
        <v>202</v>
      </c>
      <c r="F669" s="231" t="s">
        <v>200</v>
      </c>
      <c r="G669" s="231" t="s">
        <v>201</v>
      </c>
      <c r="H669" s="231" t="s">
        <v>201</v>
      </c>
      <c r="I669" s="231" t="s">
        <v>200</v>
      </c>
      <c r="J669" s="231" t="s">
        <v>202</v>
      </c>
      <c r="K669" s="231" t="s">
        <v>202</v>
      </c>
      <c r="L669" s="231" t="s">
        <v>202</v>
      </c>
      <c r="M669" s="231" t="s">
        <v>201</v>
      </c>
      <c r="N669" s="231" t="s">
        <v>202</v>
      </c>
      <c r="O669" s="231" t="s">
        <v>200</v>
      </c>
      <c r="P669" s="231" t="s">
        <v>202</v>
      </c>
      <c r="Q669" s="231" t="s">
        <v>201</v>
      </c>
      <c r="R669" s="231" t="s">
        <v>201</v>
      </c>
      <c r="S669" s="231" t="s">
        <v>201</v>
      </c>
      <c r="T669" s="231" t="s">
        <v>201</v>
      </c>
      <c r="U669" s="231" t="s">
        <v>201</v>
      </c>
      <c r="V669" s="231" t="s">
        <v>201</v>
      </c>
      <c r="AQ669" s="231">
        <v>20</v>
      </c>
    </row>
    <row r="670" spans="1:43" x14ac:dyDescent="0.2">
      <c r="A670" s="231">
        <v>215170</v>
      </c>
      <c r="B670" s="231" t="s">
        <v>427</v>
      </c>
      <c r="C670" s="231" t="s">
        <v>202</v>
      </c>
      <c r="D670" s="231" t="s">
        <v>200</v>
      </c>
      <c r="E670" s="231" t="s">
        <v>200</v>
      </c>
      <c r="F670" s="231" t="s">
        <v>200</v>
      </c>
      <c r="G670" s="231" t="s">
        <v>200</v>
      </c>
      <c r="H670" s="231" t="s">
        <v>200</v>
      </c>
      <c r="I670" s="231" t="s">
        <v>200</v>
      </c>
      <c r="J670" s="231" t="s">
        <v>200</v>
      </c>
      <c r="K670" s="231" t="s">
        <v>200</v>
      </c>
      <c r="L670" s="231" t="s">
        <v>202</v>
      </c>
      <c r="M670" s="231" t="s">
        <v>200</v>
      </c>
      <c r="N670" s="231" t="s">
        <v>200</v>
      </c>
      <c r="O670" s="231" t="s">
        <v>200</v>
      </c>
      <c r="P670" s="231" t="s">
        <v>200</v>
      </c>
      <c r="Q670" s="231" t="s">
        <v>200</v>
      </c>
      <c r="R670" s="231" t="s">
        <v>202</v>
      </c>
      <c r="S670" s="231" t="s">
        <v>202</v>
      </c>
      <c r="T670" s="231" t="s">
        <v>202</v>
      </c>
      <c r="U670" s="231" t="s">
        <v>202</v>
      </c>
      <c r="V670" s="231" t="s">
        <v>201</v>
      </c>
      <c r="AQ670" s="231">
        <v>20</v>
      </c>
    </row>
    <row r="671" spans="1:43" x14ac:dyDescent="0.2">
      <c r="A671" s="231">
        <v>215171</v>
      </c>
      <c r="B671" s="231" t="s">
        <v>427</v>
      </c>
      <c r="C671" s="231" t="s">
        <v>202</v>
      </c>
      <c r="D671" s="231" t="s">
        <v>202</v>
      </c>
      <c r="E671" s="231" t="s">
        <v>202</v>
      </c>
      <c r="F671" s="231" t="s">
        <v>202</v>
      </c>
      <c r="G671" s="231" t="s">
        <v>202</v>
      </c>
      <c r="H671" s="231" t="s">
        <v>201</v>
      </c>
      <c r="I671" s="231" t="s">
        <v>202</v>
      </c>
      <c r="J671" s="231" t="s">
        <v>202</v>
      </c>
      <c r="K671" s="231" t="s">
        <v>202</v>
      </c>
      <c r="L671" s="231" t="s">
        <v>202</v>
      </c>
      <c r="M671" s="231" t="s">
        <v>202</v>
      </c>
      <c r="N671" s="231" t="s">
        <v>200</v>
      </c>
      <c r="O671" s="231" t="s">
        <v>200</v>
      </c>
      <c r="P671" s="231" t="s">
        <v>201</v>
      </c>
      <c r="Q671" s="231" t="s">
        <v>201</v>
      </c>
      <c r="R671" s="231" t="s">
        <v>201</v>
      </c>
      <c r="S671" s="231" t="s">
        <v>201</v>
      </c>
      <c r="T671" s="231" t="s">
        <v>202</v>
      </c>
      <c r="U671" s="231" t="s">
        <v>202</v>
      </c>
      <c r="V671" s="231" t="s">
        <v>201</v>
      </c>
      <c r="AQ671" s="231">
        <v>20</v>
      </c>
    </row>
    <row r="672" spans="1:43" x14ac:dyDescent="0.2">
      <c r="A672" s="231">
        <v>215177</v>
      </c>
      <c r="B672" s="231" t="s">
        <v>427</v>
      </c>
      <c r="C672" s="231" t="s">
        <v>202</v>
      </c>
      <c r="D672" s="231" t="s">
        <v>202</v>
      </c>
      <c r="E672" s="231" t="s">
        <v>200</v>
      </c>
      <c r="F672" s="231" t="s">
        <v>200</v>
      </c>
      <c r="G672" s="231" t="s">
        <v>200</v>
      </c>
      <c r="H672" s="231" t="s">
        <v>200</v>
      </c>
      <c r="I672" s="231" t="s">
        <v>200</v>
      </c>
      <c r="J672" s="231" t="s">
        <v>202</v>
      </c>
      <c r="K672" s="231" t="s">
        <v>202</v>
      </c>
      <c r="L672" s="231" t="s">
        <v>202</v>
      </c>
      <c r="M672" s="231" t="s">
        <v>201</v>
      </c>
      <c r="N672" s="231" t="s">
        <v>201</v>
      </c>
      <c r="O672" s="231" t="s">
        <v>200</v>
      </c>
      <c r="P672" s="231" t="s">
        <v>201</v>
      </c>
      <c r="Q672" s="231" t="s">
        <v>200</v>
      </c>
      <c r="R672" s="231" t="s">
        <v>201</v>
      </c>
      <c r="S672" s="231" t="s">
        <v>201</v>
      </c>
      <c r="T672" s="231" t="s">
        <v>202</v>
      </c>
      <c r="U672" s="231" t="s">
        <v>202</v>
      </c>
      <c r="V672" s="231" t="s">
        <v>202</v>
      </c>
      <c r="AQ672" s="231">
        <v>20</v>
      </c>
    </row>
    <row r="673" spans="1:43" x14ac:dyDescent="0.2">
      <c r="A673" s="231">
        <v>215184</v>
      </c>
      <c r="B673" s="231" t="s">
        <v>427</v>
      </c>
      <c r="C673" s="231" t="s">
        <v>202</v>
      </c>
      <c r="D673" s="231" t="s">
        <v>202</v>
      </c>
      <c r="E673" s="231" t="s">
        <v>202</v>
      </c>
      <c r="F673" s="231" t="s">
        <v>200</v>
      </c>
      <c r="G673" s="231" t="s">
        <v>200</v>
      </c>
      <c r="H673" s="231" t="s">
        <v>201</v>
      </c>
      <c r="I673" s="231" t="s">
        <v>202</v>
      </c>
      <c r="J673" s="231" t="s">
        <v>202</v>
      </c>
      <c r="K673" s="231" t="s">
        <v>202</v>
      </c>
      <c r="L673" s="231" t="s">
        <v>201</v>
      </c>
      <c r="M673" s="231" t="s">
        <v>200</v>
      </c>
      <c r="N673" s="231" t="s">
        <v>200</v>
      </c>
      <c r="O673" s="231" t="s">
        <v>202</v>
      </c>
      <c r="P673" s="231" t="s">
        <v>200</v>
      </c>
      <c r="Q673" s="231" t="s">
        <v>201</v>
      </c>
      <c r="R673" s="231" t="s">
        <v>201</v>
      </c>
      <c r="S673" s="231" t="s">
        <v>201</v>
      </c>
      <c r="T673" s="231" t="s">
        <v>201</v>
      </c>
      <c r="U673" s="231" t="s">
        <v>201</v>
      </c>
      <c r="V673" s="231" t="s">
        <v>201</v>
      </c>
      <c r="AQ673" s="231">
        <v>20</v>
      </c>
    </row>
    <row r="674" spans="1:43" x14ac:dyDescent="0.2">
      <c r="A674" s="231">
        <v>215185</v>
      </c>
      <c r="B674" s="231" t="s">
        <v>427</v>
      </c>
      <c r="C674" s="231" t="s">
        <v>200</v>
      </c>
      <c r="D674" s="231" t="s">
        <v>200</v>
      </c>
      <c r="E674" s="231" t="s">
        <v>202</v>
      </c>
      <c r="F674" s="231" t="s">
        <v>202</v>
      </c>
      <c r="G674" s="231" t="s">
        <v>200</v>
      </c>
      <c r="H674" s="231" t="s">
        <v>202</v>
      </c>
      <c r="I674" s="231" t="s">
        <v>200</v>
      </c>
      <c r="J674" s="231" t="s">
        <v>202</v>
      </c>
      <c r="K674" s="231" t="s">
        <v>202</v>
      </c>
      <c r="L674" s="231" t="s">
        <v>202</v>
      </c>
      <c r="M674" s="231" t="s">
        <v>202</v>
      </c>
      <c r="N674" s="231" t="s">
        <v>202</v>
      </c>
      <c r="O674" s="231" t="s">
        <v>200</v>
      </c>
      <c r="P674" s="231" t="s">
        <v>202</v>
      </c>
      <c r="Q674" s="231" t="s">
        <v>202</v>
      </c>
      <c r="R674" s="231" t="s">
        <v>200</v>
      </c>
      <c r="S674" s="231" t="s">
        <v>202</v>
      </c>
      <c r="T674" s="231" t="s">
        <v>200</v>
      </c>
      <c r="U674" s="231" t="s">
        <v>202</v>
      </c>
      <c r="V674" s="231" t="s">
        <v>200</v>
      </c>
      <c r="AQ674" s="231">
        <v>20</v>
      </c>
    </row>
    <row r="675" spans="1:43" x14ac:dyDescent="0.2">
      <c r="A675" s="231">
        <v>215191</v>
      </c>
      <c r="B675" s="231" t="s">
        <v>427</v>
      </c>
      <c r="C675" s="231" t="s">
        <v>200</v>
      </c>
      <c r="D675" s="231" t="s">
        <v>200</v>
      </c>
      <c r="E675" s="231" t="s">
        <v>200</v>
      </c>
      <c r="F675" s="231" t="s">
        <v>200</v>
      </c>
      <c r="G675" s="231" t="s">
        <v>200</v>
      </c>
      <c r="H675" s="231" t="s">
        <v>200</v>
      </c>
      <c r="I675" s="231" t="s">
        <v>202</v>
      </c>
      <c r="J675" s="231" t="s">
        <v>200</v>
      </c>
      <c r="K675" s="231" t="s">
        <v>200</v>
      </c>
      <c r="L675" s="231" t="s">
        <v>202</v>
      </c>
      <c r="M675" s="231" t="s">
        <v>202</v>
      </c>
      <c r="N675" s="231" t="s">
        <v>200</v>
      </c>
      <c r="O675" s="231" t="s">
        <v>200</v>
      </c>
      <c r="P675" s="231" t="s">
        <v>200</v>
      </c>
      <c r="Q675" s="231" t="s">
        <v>200</v>
      </c>
      <c r="R675" s="231" t="s">
        <v>202</v>
      </c>
      <c r="S675" s="231" t="s">
        <v>201</v>
      </c>
      <c r="T675" s="231" t="s">
        <v>202</v>
      </c>
      <c r="U675" s="231" t="s">
        <v>201</v>
      </c>
      <c r="V675" s="231" t="s">
        <v>202</v>
      </c>
      <c r="AQ675" s="231">
        <v>20</v>
      </c>
    </row>
    <row r="676" spans="1:43" x14ac:dyDescent="0.2">
      <c r="A676" s="231">
        <v>215205</v>
      </c>
      <c r="B676" s="231" t="s">
        <v>427</v>
      </c>
      <c r="C676" s="231" t="s">
        <v>200</v>
      </c>
      <c r="D676" s="231" t="s">
        <v>202</v>
      </c>
      <c r="E676" s="231" t="s">
        <v>202</v>
      </c>
      <c r="F676" s="231" t="s">
        <v>200</v>
      </c>
      <c r="G676" s="231" t="s">
        <v>202</v>
      </c>
      <c r="H676" s="231" t="s">
        <v>200</v>
      </c>
      <c r="I676" s="231" t="s">
        <v>202</v>
      </c>
      <c r="J676" s="231" t="s">
        <v>200</v>
      </c>
      <c r="K676" s="231" t="s">
        <v>202</v>
      </c>
      <c r="L676" s="231" t="s">
        <v>202</v>
      </c>
      <c r="M676" s="231" t="s">
        <v>202</v>
      </c>
      <c r="N676" s="231" t="s">
        <v>202</v>
      </c>
      <c r="O676" s="231" t="s">
        <v>202</v>
      </c>
      <c r="P676" s="231" t="s">
        <v>200</v>
      </c>
      <c r="Q676" s="231" t="s">
        <v>201</v>
      </c>
      <c r="R676" s="231" t="s">
        <v>200</v>
      </c>
      <c r="S676" s="231" t="s">
        <v>202</v>
      </c>
      <c r="T676" s="231" t="s">
        <v>200</v>
      </c>
      <c r="U676" s="231" t="s">
        <v>200</v>
      </c>
      <c r="V676" s="231" t="s">
        <v>200</v>
      </c>
      <c r="AQ676" s="231">
        <v>20</v>
      </c>
    </row>
    <row r="677" spans="1:43" x14ac:dyDescent="0.2">
      <c r="A677" s="231">
        <v>215211</v>
      </c>
      <c r="B677" s="231" t="s">
        <v>427</v>
      </c>
      <c r="C677" s="231" t="s">
        <v>200</v>
      </c>
      <c r="D677" s="231" t="s">
        <v>202</v>
      </c>
      <c r="E677" s="231" t="s">
        <v>200</v>
      </c>
      <c r="F677" s="231" t="s">
        <v>200</v>
      </c>
      <c r="G677" s="231" t="s">
        <v>200</v>
      </c>
      <c r="H677" s="231" t="s">
        <v>200</v>
      </c>
      <c r="I677" s="231" t="s">
        <v>200</v>
      </c>
      <c r="J677" s="231" t="s">
        <v>200</v>
      </c>
      <c r="K677" s="231" t="s">
        <v>200</v>
      </c>
      <c r="L677" s="231" t="s">
        <v>200</v>
      </c>
      <c r="M677" s="231" t="s">
        <v>200</v>
      </c>
      <c r="N677" s="231" t="s">
        <v>200</v>
      </c>
      <c r="O677" s="231" t="s">
        <v>200</v>
      </c>
      <c r="P677" s="231" t="s">
        <v>200</v>
      </c>
      <c r="Q677" s="231" t="s">
        <v>200</v>
      </c>
      <c r="R677" s="231" t="s">
        <v>202</v>
      </c>
      <c r="S677" s="231" t="s">
        <v>202</v>
      </c>
      <c r="T677" s="231" t="s">
        <v>202</v>
      </c>
      <c r="U677" s="231" t="s">
        <v>202</v>
      </c>
      <c r="V677" s="231" t="s">
        <v>202</v>
      </c>
      <c r="AQ677" s="231">
        <v>20</v>
      </c>
    </row>
    <row r="678" spans="1:43" x14ac:dyDescent="0.2">
      <c r="A678" s="231">
        <v>215225</v>
      </c>
      <c r="B678" s="231" t="s">
        <v>427</v>
      </c>
      <c r="C678" s="231" t="s">
        <v>200</v>
      </c>
      <c r="D678" s="231" t="s">
        <v>200</v>
      </c>
      <c r="E678" s="231" t="s">
        <v>200</v>
      </c>
      <c r="F678" s="231" t="s">
        <v>200</v>
      </c>
      <c r="G678" s="231" t="s">
        <v>200</v>
      </c>
      <c r="H678" s="231" t="s">
        <v>200</v>
      </c>
      <c r="I678" s="231" t="s">
        <v>202</v>
      </c>
      <c r="J678" s="231" t="s">
        <v>200</v>
      </c>
      <c r="K678" s="231" t="s">
        <v>200</v>
      </c>
      <c r="L678" s="231" t="s">
        <v>202</v>
      </c>
      <c r="M678" s="231" t="s">
        <v>202</v>
      </c>
      <c r="N678" s="231" t="s">
        <v>202</v>
      </c>
      <c r="O678" s="231" t="s">
        <v>200</v>
      </c>
      <c r="P678" s="231" t="s">
        <v>201</v>
      </c>
      <c r="Q678" s="231" t="s">
        <v>202</v>
      </c>
      <c r="R678" s="231" t="s">
        <v>201</v>
      </c>
      <c r="S678" s="231" t="s">
        <v>201</v>
      </c>
      <c r="T678" s="231" t="s">
        <v>201</v>
      </c>
      <c r="U678" s="231" t="s">
        <v>201</v>
      </c>
      <c r="V678" s="231" t="s">
        <v>200</v>
      </c>
      <c r="AQ678" s="231">
        <v>20</v>
      </c>
    </row>
    <row r="679" spans="1:43" x14ac:dyDescent="0.2">
      <c r="A679" s="231">
        <v>215251</v>
      </c>
      <c r="B679" s="231" t="s">
        <v>427</v>
      </c>
      <c r="C679" s="231" t="s">
        <v>200</v>
      </c>
      <c r="D679" s="231" t="s">
        <v>202</v>
      </c>
      <c r="E679" s="231" t="s">
        <v>202</v>
      </c>
      <c r="F679" s="231" t="s">
        <v>200</v>
      </c>
      <c r="G679" s="231" t="s">
        <v>200</v>
      </c>
      <c r="H679" s="231" t="s">
        <v>200</v>
      </c>
      <c r="I679" s="231" t="s">
        <v>200</v>
      </c>
      <c r="J679" s="231" t="s">
        <v>202</v>
      </c>
      <c r="K679" s="231" t="s">
        <v>202</v>
      </c>
      <c r="L679" s="231" t="s">
        <v>202</v>
      </c>
      <c r="M679" s="231" t="s">
        <v>202</v>
      </c>
      <c r="N679" s="231" t="s">
        <v>202</v>
      </c>
      <c r="O679" s="231" t="s">
        <v>200</v>
      </c>
      <c r="P679" s="231" t="s">
        <v>202</v>
      </c>
      <c r="Q679" s="231" t="s">
        <v>202</v>
      </c>
      <c r="R679" s="231" t="s">
        <v>202</v>
      </c>
      <c r="S679" s="231" t="s">
        <v>202</v>
      </c>
      <c r="T679" s="231" t="s">
        <v>202</v>
      </c>
      <c r="U679" s="231" t="s">
        <v>202</v>
      </c>
      <c r="V679" s="231" t="s">
        <v>202</v>
      </c>
      <c r="AQ679" s="231">
        <v>20</v>
      </c>
    </row>
    <row r="680" spans="1:43" x14ac:dyDescent="0.2">
      <c r="A680" s="231">
        <v>215253</v>
      </c>
      <c r="B680" s="231" t="s">
        <v>427</v>
      </c>
      <c r="C680" s="231" t="s">
        <v>200</v>
      </c>
      <c r="D680" s="231" t="s">
        <v>200</v>
      </c>
      <c r="E680" s="231" t="s">
        <v>200</v>
      </c>
      <c r="F680" s="231" t="s">
        <v>202</v>
      </c>
      <c r="G680" s="231" t="s">
        <v>200</v>
      </c>
      <c r="H680" s="231" t="s">
        <v>202</v>
      </c>
      <c r="I680" s="231" t="s">
        <v>202</v>
      </c>
      <c r="J680" s="231" t="s">
        <v>200</v>
      </c>
      <c r="K680" s="231" t="s">
        <v>202</v>
      </c>
      <c r="L680" s="231" t="s">
        <v>202</v>
      </c>
      <c r="M680" s="231" t="s">
        <v>202</v>
      </c>
      <c r="N680" s="231" t="s">
        <v>202</v>
      </c>
      <c r="O680" s="231" t="s">
        <v>202</v>
      </c>
      <c r="P680" s="231" t="s">
        <v>201</v>
      </c>
      <c r="Q680" s="231" t="s">
        <v>202</v>
      </c>
      <c r="R680" s="231" t="s">
        <v>201</v>
      </c>
      <c r="S680" s="231" t="s">
        <v>200</v>
      </c>
      <c r="T680" s="231" t="s">
        <v>200</v>
      </c>
      <c r="U680" s="231" t="s">
        <v>200</v>
      </c>
      <c r="V680" s="231" t="s">
        <v>200</v>
      </c>
      <c r="AQ680" s="231">
        <v>20</v>
      </c>
    </row>
    <row r="681" spans="1:43" x14ac:dyDescent="0.2">
      <c r="A681" s="231">
        <v>215256</v>
      </c>
      <c r="B681" s="231" t="s">
        <v>427</v>
      </c>
      <c r="C681" s="231" t="s">
        <v>200</v>
      </c>
      <c r="D681" s="231" t="s">
        <v>200</v>
      </c>
      <c r="E681" s="231" t="s">
        <v>202</v>
      </c>
      <c r="F681" s="231" t="s">
        <v>202</v>
      </c>
      <c r="G681" s="231" t="s">
        <v>202</v>
      </c>
      <c r="H681" s="231" t="s">
        <v>202</v>
      </c>
      <c r="I681" s="231" t="s">
        <v>200</v>
      </c>
      <c r="J681" s="231" t="s">
        <v>200</v>
      </c>
      <c r="K681" s="231" t="s">
        <v>202</v>
      </c>
      <c r="L681" s="231" t="s">
        <v>200</v>
      </c>
      <c r="M681" s="231" t="s">
        <v>201</v>
      </c>
      <c r="N681" s="231" t="s">
        <v>201</v>
      </c>
      <c r="O681" s="231" t="s">
        <v>200</v>
      </c>
      <c r="P681" s="231" t="s">
        <v>202</v>
      </c>
      <c r="Q681" s="231" t="s">
        <v>202</v>
      </c>
      <c r="R681" s="231" t="s">
        <v>201</v>
      </c>
      <c r="S681" s="231" t="s">
        <v>201</v>
      </c>
      <c r="T681" s="231" t="s">
        <v>202</v>
      </c>
      <c r="U681" s="231" t="s">
        <v>202</v>
      </c>
      <c r="V681" s="231" t="s">
        <v>202</v>
      </c>
      <c r="AQ681" s="231">
        <v>20</v>
      </c>
    </row>
    <row r="682" spans="1:43" x14ac:dyDescent="0.2">
      <c r="A682" s="231">
        <v>215263</v>
      </c>
      <c r="B682" s="231" t="s">
        <v>427</v>
      </c>
      <c r="C682" s="231" t="s">
        <v>202</v>
      </c>
      <c r="D682" s="231" t="s">
        <v>202</v>
      </c>
      <c r="E682" s="231" t="s">
        <v>200</v>
      </c>
      <c r="F682" s="231" t="s">
        <v>200</v>
      </c>
      <c r="G682" s="231" t="s">
        <v>202</v>
      </c>
      <c r="H682" s="231" t="s">
        <v>202</v>
      </c>
      <c r="I682" s="231" t="s">
        <v>200</v>
      </c>
      <c r="J682" s="231" t="s">
        <v>200</v>
      </c>
      <c r="K682" s="231" t="s">
        <v>200</v>
      </c>
      <c r="L682" s="231" t="s">
        <v>200</v>
      </c>
      <c r="M682" s="231" t="s">
        <v>200</v>
      </c>
      <c r="N682" s="231" t="s">
        <v>200</v>
      </c>
      <c r="O682" s="231" t="s">
        <v>200</v>
      </c>
      <c r="P682" s="231" t="s">
        <v>201</v>
      </c>
      <c r="Q682" s="231" t="s">
        <v>202</v>
      </c>
      <c r="R682" s="231" t="s">
        <v>201</v>
      </c>
      <c r="S682" s="231" t="s">
        <v>201</v>
      </c>
      <c r="T682" s="231" t="s">
        <v>202</v>
      </c>
      <c r="U682" s="231" t="s">
        <v>201</v>
      </c>
      <c r="V682" s="231" t="s">
        <v>201</v>
      </c>
      <c r="AQ682" s="231">
        <v>20</v>
      </c>
    </row>
    <row r="683" spans="1:43" x14ac:dyDescent="0.2">
      <c r="A683" s="231">
        <v>215267</v>
      </c>
      <c r="B683" s="231" t="s">
        <v>427</v>
      </c>
      <c r="C683" s="231" t="s">
        <v>200</v>
      </c>
      <c r="D683" s="231" t="s">
        <v>200</v>
      </c>
      <c r="E683" s="231" t="s">
        <v>200</v>
      </c>
      <c r="F683" s="231" t="s">
        <v>202</v>
      </c>
      <c r="G683" s="231" t="s">
        <v>200</v>
      </c>
      <c r="H683" s="231" t="s">
        <v>200</v>
      </c>
      <c r="I683" s="231" t="s">
        <v>202</v>
      </c>
      <c r="J683" s="231" t="s">
        <v>200</v>
      </c>
      <c r="K683" s="231" t="s">
        <v>200</v>
      </c>
      <c r="L683" s="231" t="s">
        <v>200</v>
      </c>
      <c r="M683" s="231" t="s">
        <v>202</v>
      </c>
      <c r="N683" s="231" t="s">
        <v>202</v>
      </c>
      <c r="O683" s="231" t="s">
        <v>202</v>
      </c>
      <c r="P683" s="231" t="s">
        <v>202</v>
      </c>
      <c r="Q683" s="231" t="s">
        <v>202</v>
      </c>
      <c r="R683" s="231" t="s">
        <v>202</v>
      </c>
      <c r="S683" s="231" t="s">
        <v>202</v>
      </c>
      <c r="T683" s="231" t="s">
        <v>202</v>
      </c>
      <c r="U683" s="231" t="s">
        <v>202</v>
      </c>
      <c r="V683" s="231" t="s">
        <v>202</v>
      </c>
      <c r="AQ683" s="231">
        <v>20</v>
      </c>
    </row>
    <row r="684" spans="1:43" x14ac:dyDescent="0.2">
      <c r="A684" s="231">
        <v>215272</v>
      </c>
      <c r="B684" s="231" t="s">
        <v>427</v>
      </c>
      <c r="C684" s="231" t="s">
        <v>202</v>
      </c>
      <c r="D684" s="231" t="s">
        <v>200</v>
      </c>
      <c r="E684" s="231" t="s">
        <v>200</v>
      </c>
      <c r="F684" s="231" t="s">
        <v>202</v>
      </c>
      <c r="G684" s="231" t="s">
        <v>202</v>
      </c>
      <c r="H684" s="231" t="s">
        <v>202</v>
      </c>
      <c r="I684" s="231" t="s">
        <v>202</v>
      </c>
      <c r="J684" s="231" t="s">
        <v>200</v>
      </c>
      <c r="K684" s="231" t="s">
        <v>200</v>
      </c>
      <c r="L684" s="231" t="s">
        <v>202</v>
      </c>
      <c r="M684" s="231" t="s">
        <v>200</v>
      </c>
      <c r="N684" s="231" t="s">
        <v>202</v>
      </c>
      <c r="O684" s="231" t="s">
        <v>202</v>
      </c>
      <c r="P684" s="231" t="s">
        <v>202</v>
      </c>
      <c r="Q684" s="231" t="s">
        <v>200</v>
      </c>
      <c r="R684" s="231" t="s">
        <v>202</v>
      </c>
      <c r="S684" s="231" t="s">
        <v>202</v>
      </c>
      <c r="T684" s="231" t="s">
        <v>202</v>
      </c>
      <c r="U684" s="231" t="s">
        <v>202</v>
      </c>
      <c r="V684" s="231" t="s">
        <v>202</v>
      </c>
      <c r="AQ684" s="231">
        <v>20</v>
      </c>
    </row>
    <row r="685" spans="1:43" x14ac:dyDescent="0.2">
      <c r="A685" s="231">
        <v>215274</v>
      </c>
      <c r="B685" s="231" t="s">
        <v>427</v>
      </c>
      <c r="C685" s="231" t="s">
        <v>201</v>
      </c>
      <c r="D685" s="231" t="s">
        <v>202</v>
      </c>
      <c r="E685" s="231" t="s">
        <v>202</v>
      </c>
      <c r="F685" s="231" t="s">
        <v>202</v>
      </c>
      <c r="G685" s="231" t="s">
        <v>202</v>
      </c>
      <c r="H685" s="231" t="s">
        <v>202</v>
      </c>
      <c r="I685" s="231" t="s">
        <v>202</v>
      </c>
      <c r="J685" s="231" t="s">
        <v>201</v>
      </c>
      <c r="K685" s="231" t="s">
        <v>202</v>
      </c>
      <c r="L685" s="231" t="s">
        <v>202</v>
      </c>
      <c r="M685" s="231" t="s">
        <v>201</v>
      </c>
      <c r="N685" s="231" t="s">
        <v>201</v>
      </c>
      <c r="O685" s="231" t="s">
        <v>201</v>
      </c>
      <c r="P685" s="231" t="s">
        <v>201</v>
      </c>
      <c r="Q685" s="231" t="s">
        <v>201</v>
      </c>
      <c r="R685" s="231" t="s">
        <v>201</v>
      </c>
      <c r="S685" s="231" t="s">
        <v>201</v>
      </c>
      <c r="T685" s="231" t="s">
        <v>201</v>
      </c>
      <c r="U685" s="231" t="s">
        <v>201</v>
      </c>
      <c r="V685" s="231" t="s">
        <v>201</v>
      </c>
      <c r="AQ685" s="231">
        <v>20</v>
      </c>
    </row>
    <row r="686" spans="1:43" x14ac:dyDescent="0.2">
      <c r="A686" s="231">
        <v>215279</v>
      </c>
      <c r="B686" s="231" t="s">
        <v>427</v>
      </c>
      <c r="C686" s="231" t="s">
        <v>200</v>
      </c>
      <c r="D686" s="231" t="s">
        <v>200</v>
      </c>
      <c r="E686" s="231" t="s">
        <v>200</v>
      </c>
      <c r="F686" s="231" t="s">
        <v>202</v>
      </c>
      <c r="G686" s="231" t="s">
        <v>200</v>
      </c>
      <c r="H686" s="231" t="s">
        <v>200</v>
      </c>
      <c r="I686" s="231" t="s">
        <v>202</v>
      </c>
      <c r="J686" s="231" t="s">
        <v>200</v>
      </c>
      <c r="K686" s="231" t="s">
        <v>200</v>
      </c>
      <c r="L686" s="231" t="s">
        <v>202</v>
      </c>
      <c r="M686" s="231" t="s">
        <v>202</v>
      </c>
      <c r="N686" s="231" t="s">
        <v>202</v>
      </c>
      <c r="O686" s="231" t="s">
        <v>202</v>
      </c>
      <c r="P686" s="231" t="s">
        <v>202</v>
      </c>
      <c r="Q686" s="231" t="s">
        <v>202</v>
      </c>
      <c r="R686" s="231" t="s">
        <v>202</v>
      </c>
      <c r="S686" s="231" t="s">
        <v>202</v>
      </c>
      <c r="T686" s="231" t="s">
        <v>202</v>
      </c>
      <c r="U686" s="231" t="s">
        <v>201</v>
      </c>
      <c r="V686" s="231" t="s">
        <v>202</v>
      </c>
      <c r="AQ686" s="231">
        <v>20</v>
      </c>
    </row>
    <row r="687" spans="1:43" x14ac:dyDescent="0.2">
      <c r="A687" s="231">
        <v>215281</v>
      </c>
      <c r="B687" s="231" t="s">
        <v>427</v>
      </c>
      <c r="C687" s="231" t="s">
        <v>200</v>
      </c>
      <c r="D687" s="231" t="s">
        <v>200</v>
      </c>
      <c r="E687" s="231" t="s">
        <v>202</v>
      </c>
      <c r="F687" s="231" t="s">
        <v>200</v>
      </c>
      <c r="G687" s="231" t="s">
        <v>200</v>
      </c>
      <c r="H687" s="231" t="s">
        <v>200</v>
      </c>
      <c r="I687" s="231" t="s">
        <v>202</v>
      </c>
      <c r="J687" s="231" t="s">
        <v>202</v>
      </c>
      <c r="K687" s="231" t="s">
        <v>202</v>
      </c>
      <c r="L687" s="231" t="s">
        <v>202</v>
      </c>
      <c r="M687" s="231" t="s">
        <v>202</v>
      </c>
      <c r="N687" s="231" t="s">
        <v>202</v>
      </c>
      <c r="O687" s="231" t="s">
        <v>200</v>
      </c>
      <c r="P687" s="231" t="s">
        <v>202</v>
      </c>
      <c r="Q687" s="231" t="s">
        <v>202</v>
      </c>
      <c r="R687" s="231" t="s">
        <v>201</v>
      </c>
      <c r="S687" s="231" t="s">
        <v>201</v>
      </c>
      <c r="T687" s="231" t="s">
        <v>201</v>
      </c>
      <c r="U687" s="231" t="s">
        <v>200</v>
      </c>
      <c r="V687" s="231" t="s">
        <v>201</v>
      </c>
      <c r="AQ687" s="231">
        <v>20</v>
      </c>
    </row>
    <row r="688" spans="1:43" x14ac:dyDescent="0.2">
      <c r="A688" s="231">
        <v>215285</v>
      </c>
      <c r="B688" s="231" t="s">
        <v>427</v>
      </c>
      <c r="C688" s="231" t="s">
        <v>200</v>
      </c>
      <c r="D688" s="231" t="s">
        <v>202</v>
      </c>
      <c r="E688" s="231" t="s">
        <v>200</v>
      </c>
      <c r="F688" s="231" t="s">
        <v>200</v>
      </c>
      <c r="G688" s="231" t="s">
        <v>200</v>
      </c>
      <c r="H688" s="231" t="s">
        <v>202</v>
      </c>
      <c r="I688" s="231" t="s">
        <v>202</v>
      </c>
      <c r="J688" s="231" t="s">
        <v>202</v>
      </c>
      <c r="K688" s="231" t="s">
        <v>202</v>
      </c>
      <c r="L688" s="231" t="s">
        <v>202</v>
      </c>
      <c r="M688" s="231" t="s">
        <v>202</v>
      </c>
      <c r="N688" s="231" t="s">
        <v>200</v>
      </c>
      <c r="O688" s="231" t="s">
        <v>200</v>
      </c>
      <c r="P688" s="231" t="s">
        <v>201</v>
      </c>
      <c r="Q688" s="231" t="s">
        <v>202</v>
      </c>
      <c r="R688" s="231" t="s">
        <v>201</v>
      </c>
      <c r="S688" s="231" t="s">
        <v>201</v>
      </c>
      <c r="T688" s="231" t="s">
        <v>202</v>
      </c>
      <c r="U688" s="231" t="s">
        <v>201</v>
      </c>
      <c r="V688" s="231" t="s">
        <v>202</v>
      </c>
      <c r="AQ688" s="231">
        <v>20</v>
      </c>
    </row>
    <row r="689" spans="1:43" x14ac:dyDescent="0.2">
      <c r="A689" s="231">
        <v>215286</v>
      </c>
      <c r="B689" s="231" t="s">
        <v>427</v>
      </c>
      <c r="C689" s="231" t="s">
        <v>200</v>
      </c>
      <c r="D689" s="231" t="s">
        <v>202</v>
      </c>
      <c r="E689" s="231" t="s">
        <v>200</v>
      </c>
      <c r="F689" s="231" t="s">
        <v>200</v>
      </c>
      <c r="G689" s="231" t="s">
        <v>202</v>
      </c>
      <c r="H689" s="231" t="s">
        <v>202</v>
      </c>
      <c r="I689" s="231" t="s">
        <v>200</v>
      </c>
      <c r="J689" s="231" t="s">
        <v>202</v>
      </c>
      <c r="K689" s="231" t="s">
        <v>200</v>
      </c>
      <c r="L689" s="231" t="s">
        <v>202</v>
      </c>
      <c r="M689" s="231" t="s">
        <v>201</v>
      </c>
      <c r="N689" s="231" t="s">
        <v>201</v>
      </c>
      <c r="O689" s="231" t="s">
        <v>202</v>
      </c>
      <c r="P689" s="231" t="s">
        <v>202</v>
      </c>
      <c r="Q689" s="231" t="s">
        <v>201</v>
      </c>
      <c r="R689" s="231" t="s">
        <v>201</v>
      </c>
      <c r="S689" s="231" t="s">
        <v>201</v>
      </c>
      <c r="T689" s="231" t="s">
        <v>201</v>
      </c>
      <c r="U689" s="231" t="s">
        <v>201</v>
      </c>
      <c r="V689" s="231" t="s">
        <v>201</v>
      </c>
      <c r="AQ689" s="231">
        <v>20</v>
      </c>
    </row>
    <row r="690" spans="1:43" x14ac:dyDescent="0.2">
      <c r="A690" s="231">
        <v>215288</v>
      </c>
      <c r="B690" s="231" t="s">
        <v>427</v>
      </c>
      <c r="C690" s="231" t="s">
        <v>200</v>
      </c>
      <c r="D690" s="231" t="s">
        <v>200</v>
      </c>
      <c r="E690" s="231" t="s">
        <v>202</v>
      </c>
      <c r="F690" s="231" t="s">
        <v>202</v>
      </c>
      <c r="G690" s="231" t="s">
        <v>200</v>
      </c>
      <c r="H690" s="231" t="s">
        <v>200</v>
      </c>
      <c r="I690" s="231" t="s">
        <v>200</v>
      </c>
      <c r="J690" s="231" t="s">
        <v>202</v>
      </c>
      <c r="K690" s="231" t="s">
        <v>200</v>
      </c>
      <c r="L690" s="231" t="s">
        <v>202</v>
      </c>
      <c r="M690" s="231" t="s">
        <v>202</v>
      </c>
      <c r="N690" s="231" t="s">
        <v>202</v>
      </c>
      <c r="O690" s="231" t="s">
        <v>202</v>
      </c>
      <c r="P690" s="231" t="s">
        <v>202</v>
      </c>
      <c r="Q690" s="231" t="s">
        <v>202</v>
      </c>
      <c r="R690" s="231" t="s">
        <v>202</v>
      </c>
      <c r="S690" s="231" t="s">
        <v>200</v>
      </c>
      <c r="T690" s="231" t="s">
        <v>200</v>
      </c>
      <c r="U690" s="231" t="s">
        <v>200</v>
      </c>
      <c r="V690" s="231" t="s">
        <v>200</v>
      </c>
      <c r="AQ690" s="231">
        <v>20</v>
      </c>
    </row>
    <row r="691" spans="1:43" x14ac:dyDescent="0.2">
      <c r="A691" s="231">
        <v>215291</v>
      </c>
      <c r="B691" s="231" t="s">
        <v>427</v>
      </c>
      <c r="C691" s="231" t="s">
        <v>200</v>
      </c>
      <c r="D691" s="231" t="s">
        <v>202</v>
      </c>
      <c r="E691" s="231" t="s">
        <v>202</v>
      </c>
      <c r="F691" s="231" t="s">
        <v>202</v>
      </c>
      <c r="G691" s="231" t="s">
        <v>201</v>
      </c>
      <c r="H691" s="231" t="s">
        <v>201</v>
      </c>
      <c r="I691" s="231" t="s">
        <v>200</v>
      </c>
      <c r="J691" s="231" t="s">
        <v>202</v>
      </c>
      <c r="K691" s="231" t="s">
        <v>202</v>
      </c>
      <c r="L691" s="231" t="s">
        <v>202</v>
      </c>
      <c r="M691" s="231" t="s">
        <v>201</v>
      </c>
      <c r="N691" s="231" t="s">
        <v>202</v>
      </c>
      <c r="O691" s="231" t="s">
        <v>202</v>
      </c>
      <c r="P691" s="231" t="s">
        <v>201</v>
      </c>
      <c r="Q691" s="231" t="s">
        <v>202</v>
      </c>
      <c r="R691" s="231" t="s">
        <v>201</v>
      </c>
      <c r="S691" s="231" t="s">
        <v>201</v>
      </c>
      <c r="T691" s="231" t="s">
        <v>200</v>
      </c>
      <c r="U691" s="231" t="s">
        <v>200</v>
      </c>
      <c r="V691" s="231" t="s">
        <v>202</v>
      </c>
      <c r="AQ691" s="231">
        <v>20</v>
      </c>
    </row>
    <row r="692" spans="1:43" x14ac:dyDescent="0.2">
      <c r="A692" s="231">
        <v>215301</v>
      </c>
      <c r="B692" s="231" t="s">
        <v>427</v>
      </c>
      <c r="C692" s="231" t="s">
        <v>200</v>
      </c>
      <c r="D692" s="231" t="s">
        <v>200</v>
      </c>
      <c r="E692" s="231" t="s">
        <v>200</v>
      </c>
      <c r="F692" s="231" t="s">
        <v>200</v>
      </c>
      <c r="G692" s="231" t="s">
        <v>202</v>
      </c>
      <c r="H692" s="231" t="s">
        <v>202</v>
      </c>
      <c r="I692" s="231" t="s">
        <v>202</v>
      </c>
      <c r="J692" s="231" t="s">
        <v>200</v>
      </c>
      <c r="K692" s="231" t="s">
        <v>202</v>
      </c>
      <c r="L692" s="231" t="s">
        <v>202</v>
      </c>
      <c r="M692" s="231" t="s">
        <v>201</v>
      </c>
      <c r="N692" s="231" t="s">
        <v>200</v>
      </c>
      <c r="O692" s="231" t="s">
        <v>202</v>
      </c>
      <c r="P692" s="231" t="s">
        <v>200</v>
      </c>
      <c r="Q692" s="231" t="s">
        <v>201</v>
      </c>
      <c r="R692" s="231" t="s">
        <v>200</v>
      </c>
      <c r="S692" s="231" t="s">
        <v>202</v>
      </c>
      <c r="T692" s="231" t="s">
        <v>200</v>
      </c>
      <c r="U692" s="231" t="s">
        <v>200</v>
      </c>
      <c r="V692" s="231" t="s">
        <v>202</v>
      </c>
      <c r="AQ692" s="231">
        <v>20</v>
      </c>
    </row>
    <row r="693" spans="1:43" x14ac:dyDescent="0.2">
      <c r="A693" s="231">
        <v>215302</v>
      </c>
      <c r="B693" s="231" t="s">
        <v>427</v>
      </c>
      <c r="C693" s="231" t="s">
        <v>202</v>
      </c>
      <c r="D693" s="231" t="s">
        <v>202</v>
      </c>
      <c r="E693" s="231" t="s">
        <v>202</v>
      </c>
      <c r="F693" s="231" t="s">
        <v>202</v>
      </c>
      <c r="G693" s="231" t="s">
        <v>202</v>
      </c>
      <c r="H693" s="231" t="s">
        <v>202</v>
      </c>
      <c r="I693" s="231" t="s">
        <v>202</v>
      </c>
      <c r="J693" s="231" t="s">
        <v>202</v>
      </c>
      <c r="K693" s="231" t="s">
        <v>202</v>
      </c>
      <c r="L693" s="231" t="s">
        <v>202</v>
      </c>
      <c r="M693" s="231" t="s">
        <v>201</v>
      </c>
      <c r="N693" s="231" t="s">
        <v>202</v>
      </c>
      <c r="O693" s="231" t="s">
        <v>202</v>
      </c>
      <c r="P693" s="231" t="s">
        <v>201</v>
      </c>
      <c r="Q693" s="231" t="s">
        <v>201</v>
      </c>
      <c r="R693" s="231" t="s">
        <v>201</v>
      </c>
      <c r="S693" s="231" t="s">
        <v>201</v>
      </c>
      <c r="T693" s="231" t="s">
        <v>201</v>
      </c>
      <c r="U693" s="231" t="s">
        <v>201</v>
      </c>
      <c r="V693" s="231" t="s">
        <v>201</v>
      </c>
      <c r="AQ693" s="231">
        <v>20</v>
      </c>
    </row>
    <row r="694" spans="1:43" x14ac:dyDescent="0.2">
      <c r="A694" s="231">
        <v>215309</v>
      </c>
      <c r="B694" s="231" t="s">
        <v>427</v>
      </c>
      <c r="C694" s="231" t="s">
        <v>200</v>
      </c>
      <c r="D694" s="231" t="s">
        <v>200</v>
      </c>
      <c r="E694" s="231" t="s">
        <v>200</v>
      </c>
      <c r="F694" s="231" t="s">
        <v>202</v>
      </c>
      <c r="G694" s="231" t="s">
        <v>202</v>
      </c>
      <c r="H694" s="231" t="s">
        <v>201</v>
      </c>
      <c r="I694" s="231" t="s">
        <v>202</v>
      </c>
      <c r="J694" s="231" t="s">
        <v>200</v>
      </c>
      <c r="K694" s="231" t="s">
        <v>202</v>
      </c>
      <c r="L694" s="231" t="s">
        <v>202</v>
      </c>
      <c r="M694" s="231" t="s">
        <v>200</v>
      </c>
      <c r="N694" s="231" t="s">
        <v>202</v>
      </c>
      <c r="O694" s="231" t="s">
        <v>200</v>
      </c>
      <c r="P694" s="231" t="s">
        <v>202</v>
      </c>
      <c r="Q694" s="231" t="s">
        <v>202</v>
      </c>
      <c r="R694" s="231" t="s">
        <v>201</v>
      </c>
      <c r="S694" s="231" t="s">
        <v>202</v>
      </c>
      <c r="T694" s="231" t="s">
        <v>202</v>
      </c>
      <c r="U694" s="231" t="s">
        <v>202</v>
      </c>
      <c r="V694" s="231" t="s">
        <v>202</v>
      </c>
      <c r="AQ694" s="231">
        <v>20</v>
      </c>
    </row>
    <row r="695" spans="1:43" x14ac:dyDescent="0.2">
      <c r="A695" s="231">
        <v>215313</v>
      </c>
      <c r="B695" s="231" t="s">
        <v>427</v>
      </c>
      <c r="C695" s="231" t="s">
        <v>200</v>
      </c>
      <c r="D695" s="231" t="s">
        <v>202</v>
      </c>
      <c r="E695" s="231" t="s">
        <v>202</v>
      </c>
      <c r="F695" s="231" t="s">
        <v>202</v>
      </c>
      <c r="G695" s="231" t="s">
        <v>200</v>
      </c>
      <c r="H695" s="231" t="s">
        <v>202</v>
      </c>
      <c r="I695" s="231" t="s">
        <v>200</v>
      </c>
      <c r="J695" s="231" t="s">
        <v>202</v>
      </c>
      <c r="K695" s="231" t="s">
        <v>202</v>
      </c>
      <c r="L695" s="231" t="s">
        <v>202</v>
      </c>
      <c r="M695" s="231" t="s">
        <v>200</v>
      </c>
      <c r="N695" s="231" t="s">
        <v>202</v>
      </c>
      <c r="O695" s="231" t="s">
        <v>202</v>
      </c>
      <c r="P695" s="231" t="s">
        <v>200</v>
      </c>
      <c r="Q695" s="231" t="s">
        <v>202</v>
      </c>
      <c r="R695" s="231" t="s">
        <v>202</v>
      </c>
      <c r="S695" s="231" t="s">
        <v>202</v>
      </c>
      <c r="T695" s="231" t="s">
        <v>200</v>
      </c>
      <c r="U695" s="231" t="s">
        <v>200</v>
      </c>
      <c r="V695" s="231" t="s">
        <v>200</v>
      </c>
      <c r="AQ695" s="231">
        <v>20</v>
      </c>
    </row>
    <row r="696" spans="1:43" x14ac:dyDescent="0.2">
      <c r="A696" s="231">
        <v>215314</v>
      </c>
      <c r="B696" s="231" t="s">
        <v>427</v>
      </c>
      <c r="C696" s="231" t="s">
        <v>200</v>
      </c>
      <c r="D696" s="231" t="s">
        <v>202</v>
      </c>
      <c r="E696" s="231" t="s">
        <v>200</v>
      </c>
      <c r="F696" s="231" t="s">
        <v>202</v>
      </c>
      <c r="G696" s="231" t="s">
        <v>200</v>
      </c>
      <c r="H696" s="231" t="s">
        <v>200</v>
      </c>
      <c r="I696" s="231" t="s">
        <v>200</v>
      </c>
      <c r="J696" s="231" t="s">
        <v>200</v>
      </c>
      <c r="K696" s="231" t="s">
        <v>200</v>
      </c>
      <c r="L696" s="231" t="s">
        <v>200</v>
      </c>
      <c r="M696" s="231" t="s">
        <v>200</v>
      </c>
      <c r="N696" s="231" t="s">
        <v>202</v>
      </c>
      <c r="O696" s="231" t="s">
        <v>200</v>
      </c>
      <c r="P696" s="231" t="s">
        <v>200</v>
      </c>
      <c r="Q696" s="231" t="s">
        <v>200</v>
      </c>
      <c r="R696" s="231" t="s">
        <v>202</v>
      </c>
      <c r="S696" s="231" t="s">
        <v>202</v>
      </c>
      <c r="T696" s="231" t="s">
        <v>202</v>
      </c>
      <c r="U696" s="231" t="s">
        <v>202</v>
      </c>
      <c r="V696" s="231" t="s">
        <v>202</v>
      </c>
      <c r="AQ696" s="231">
        <v>20</v>
      </c>
    </row>
    <row r="697" spans="1:43" x14ac:dyDescent="0.2">
      <c r="A697" s="231">
        <v>215316</v>
      </c>
      <c r="B697" s="231" t="s">
        <v>427</v>
      </c>
      <c r="C697" s="231" t="s">
        <v>200</v>
      </c>
      <c r="D697" s="231" t="s">
        <v>202</v>
      </c>
      <c r="E697" s="231" t="s">
        <v>202</v>
      </c>
      <c r="F697" s="231" t="s">
        <v>200</v>
      </c>
      <c r="G697" s="231" t="s">
        <v>202</v>
      </c>
      <c r="H697" s="231" t="s">
        <v>202</v>
      </c>
      <c r="I697" s="231" t="s">
        <v>202</v>
      </c>
      <c r="J697" s="231" t="s">
        <v>202</v>
      </c>
      <c r="K697" s="231" t="s">
        <v>200</v>
      </c>
      <c r="L697" s="231" t="s">
        <v>202</v>
      </c>
      <c r="M697" s="231" t="s">
        <v>202</v>
      </c>
      <c r="N697" s="231" t="s">
        <v>200</v>
      </c>
      <c r="O697" s="231" t="s">
        <v>201</v>
      </c>
      <c r="P697" s="231" t="s">
        <v>202</v>
      </c>
      <c r="Q697" s="231" t="s">
        <v>201</v>
      </c>
      <c r="R697" s="231" t="s">
        <v>202</v>
      </c>
      <c r="S697" s="231" t="s">
        <v>201</v>
      </c>
      <c r="T697" s="231" t="s">
        <v>201</v>
      </c>
      <c r="U697" s="231" t="s">
        <v>201</v>
      </c>
      <c r="V697" s="231" t="s">
        <v>201</v>
      </c>
      <c r="AQ697" s="231">
        <v>20</v>
      </c>
    </row>
    <row r="698" spans="1:43" x14ac:dyDescent="0.2">
      <c r="A698" s="231">
        <v>215320</v>
      </c>
      <c r="B698" s="231" t="s">
        <v>427</v>
      </c>
      <c r="C698" s="231" t="s">
        <v>200</v>
      </c>
      <c r="D698" s="231" t="s">
        <v>200</v>
      </c>
      <c r="E698" s="231" t="s">
        <v>202</v>
      </c>
      <c r="F698" s="231" t="s">
        <v>200</v>
      </c>
      <c r="G698" s="231" t="s">
        <v>200</v>
      </c>
      <c r="H698" s="231" t="s">
        <v>202</v>
      </c>
      <c r="I698" s="231" t="s">
        <v>202</v>
      </c>
      <c r="J698" s="231" t="s">
        <v>202</v>
      </c>
      <c r="K698" s="231" t="s">
        <v>202</v>
      </c>
      <c r="L698" s="231" t="s">
        <v>200</v>
      </c>
      <c r="M698" s="231" t="s">
        <v>200</v>
      </c>
      <c r="N698" s="231" t="s">
        <v>200</v>
      </c>
      <c r="O698" s="231" t="s">
        <v>200</v>
      </c>
      <c r="P698" s="231" t="s">
        <v>200</v>
      </c>
      <c r="Q698" s="231" t="s">
        <v>202</v>
      </c>
      <c r="R698" s="231" t="s">
        <v>202</v>
      </c>
      <c r="S698" s="231" t="s">
        <v>202</v>
      </c>
      <c r="T698" s="231" t="s">
        <v>202</v>
      </c>
      <c r="U698" s="231" t="s">
        <v>202</v>
      </c>
      <c r="V698" s="231" t="s">
        <v>202</v>
      </c>
      <c r="AQ698" s="231">
        <v>20</v>
      </c>
    </row>
    <row r="699" spans="1:43" x14ac:dyDescent="0.2">
      <c r="A699" s="231">
        <v>215325</v>
      </c>
      <c r="B699" s="231" t="s">
        <v>427</v>
      </c>
      <c r="C699" s="231" t="s">
        <v>202</v>
      </c>
      <c r="D699" s="231" t="s">
        <v>202</v>
      </c>
      <c r="E699" s="231" t="s">
        <v>202</v>
      </c>
      <c r="F699" s="231" t="s">
        <v>202</v>
      </c>
      <c r="G699" s="231" t="s">
        <v>200</v>
      </c>
      <c r="H699" s="231" t="s">
        <v>202</v>
      </c>
      <c r="I699" s="231" t="s">
        <v>202</v>
      </c>
      <c r="J699" s="231" t="s">
        <v>200</v>
      </c>
      <c r="K699" s="231" t="s">
        <v>202</v>
      </c>
      <c r="L699" s="231" t="s">
        <v>202</v>
      </c>
      <c r="M699" s="231" t="s">
        <v>200</v>
      </c>
      <c r="N699" s="231" t="s">
        <v>202</v>
      </c>
      <c r="O699" s="231" t="s">
        <v>200</v>
      </c>
      <c r="P699" s="231" t="s">
        <v>202</v>
      </c>
      <c r="Q699" s="231" t="s">
        <v>202</v>
      </c>
      <c r="R699" s="231" t="s">
        <v>201</v>
      </c>
      <c r="S699" s="231" t="s">
        <v>202</v>
      </c>
      <c r="T699" s="231" t="s">
        <v>202</v>
      </c>
      <c r="U699" s="231" t="s">
        <v>200</v>
      </c>
      <c r="V699" s="231" t="s">
        <v>202</v>
      </c>
      <c r="AQ699" s="231">
        <v>20</v>
      </c>
    </row>
    <row r="700" spans="1:43" x14ac:dyDescent="0.2">
      <c r="A700" s="231">
        <v>215328</v>
      </c>
      <c r="B700" s="231" t="s">
        <v>427</v>
      </c>
      <c r="C700" s="231" t="s">
        <v>200</v>
      </c>
      <c r="D700" s="231" t="s">
        <v>200</v>
      </c>
      <c r="E700" s="231" t="s">
        <v>200</v>
      </c>
      <c r="F700" s="231" t="s">
        <v>200</v>
      </c>
      <c r="G700" s="231" t="s">
        <v>202</v>
      </c>
      <c r="H700" s="231" t="s">
        <v>200</v>
      </c>
      <c r="I700" s="231" t="s">
        <v>202</v>
      </c>
      <c r="J700" s="231" t="s">
        <v>202</v>
      </c>
      <c r="K700" s="231" t="s">
        <v>202</v>
      </c>
      <c r="L700" s="231" t="s">
        <v>202</v>
      </c>
      <c r="M700" s="231" t="s">
        <v>200</v>
      </c>
      <c r="N700" s="231" t="s">
        <v>202</v>
      </c>
      <c r="O700" s="231" t="s">
        <v>200</v>
      </c>
      <c r="P700" s="231" t="s">
        <v>202</v>
      </c>
      <c r="Q700" s="231" t="s">
        <v>202</v>
      </c>
      <c r="R700" s="231" t="s">
        <v>201</v>
      </c>
      <c r="S700" s="231" t="s">
        <v>200</v>
      </c>
      <c r="T700" s="231" t="s">
        <v>200</v>
      </c>
      <c r="U700" s="231" t="s">
        <v>200</v>
      </c>
      <c r="V700" s="231" t="s">
        <v>200</v>
      </c>
      <c r="AQ700" s="231">
        <v>20</v>
      </c>
    </row>
    <row r="701" spans="1:43" x14ac:dyDescent="0.2">
      <c r="A701" s="231">
        <v>215331</v>
      </c>
      <c r="B701" s="231" t="s">
        <v>427</v>
      </c>
      <c r="C701" s="231" t="s">
        <v>200</v>
      </c>
      <c r="D701" s="231" t="s">
        <v>200</v>
      </c>
      <c r="E701" s="231" t="s">
        <v>200</v>
      </c>
      <c r="F701" s="231" t="s">
        <v>200</v>
      </c>
      <c r="G701" s="231" t="s">
        <v>200</v>
      </c>
      <c r="H701" s="231" t="s">
        <v>200</v>
      </c>
      <c r="I701" s="231" t="s">
        <v>202</v>
      </c>
      <c r="J701" s="231" t="s">
        <v>200</v>
      </c>
      <c r="K701" s="231" t="s">
        <v>200</v>
      </c>
      <c r="L701" s="231" t="s">
        <v>202</v>
      </c>
      <c r="M701" s="231" t="s">
        <v>202</v>
      </c>
      <c r="N701" s="231" t="s">
        <v>202</v>
      </c>
      <c r="O701" s="231" t="s">
        <v>200</v>
      </c>
      <c r="P701" s="231" t="s">
        <v>202</v>
      </c>
      <c r="Q701" s="231" t="s">
        <v>201</v>
      </c>
      <c r="R701" s="231" t="s">
        <v>202</v>
      </c>
      <c r="S701" s="231" t="s">
        <v>201</v>
      </c>
      <c r="T701" s="231" t="s">
        <v>202</v>
      </c>
      <c r="U701" s="231" t="s">
        <v>202</v>
      </c>
      <c r="V701" s="231" t="s">
        <v>200</v>
      </c>
      <c r="AQ701" s="231">
        <v>20</v>
      </c>
    </row>
    <row r="702" spans="1:43" x14ac:dyDescent="0.2">
      <c r="A702" s="231">
        <v>215334</v>
      </c>
      <c r="B702" s="231" t="s">
        <v>427</v>
      </c>
      <c r="C702" s="231" t="s">
        <v>202</v>
      </c>
      <c r="D702" s="231" t="s">
        <v>202</v>
      </c>
      <c r="E702" s="231" t="s">
        <v>202</v>
      </c>
      <c r="F702" s="231" t="s">
        <v>202</v>
      </c>
      <c r="G702" s="231" t="s">
        <v>202</v>
      </c>
      <c r="H702" s="231" t="s">
        <v>202</v>
      </c>
      <c r="I702" s="231" t="s">
        <v>202</v>
      </c>
      <c r="J702" s="231" t="s">
        <v>202</v>
      </c>
      <c r="K702" s="231" t="s">
        <v>202</v>
      </c>
      <c r="L702" s="231" t="s">
        <v>202</v>
      </c>
      <c r="M702" s="231" t="s">
        <v>200</v>
      </c>
      <c r="N702" s="231" t="s">
        <v>202</v>
      </c>
      <c r="O702" s="231" t="s">
        <v>202</v>
      </c>
      <c r="P702" s="231" t="s">
        <v>202</v>
      </c>
      <c r="Q702" s="231" t="s">
        <v>202</v>
      </c>
      <c r="R702" s="231" t="s">
        <v>202</v>
      </c>
      <c r="S702" s="231" t="s">
        <v>202</v>
      </c>
      <c r="T702" s="231" t="s">
        <v>202</v>
      </c>
      <c r="U702" s="231" t="s">
        <v>200</v>
      </c>
      <c r="V702" s="231" t="s">
        <v>202</v>
      </c>
      <c r="AQ702" s="231">
        <v>20</v>
      </c>
    </row>
    <row r="703" spans="1:43" x14ac:dyDescent="0.2">
      <c r="A703" s="231">
        <v>215337</v>
      </c>
      <c r="B703" s="231" t="s">
        <v>427</v>
      </c>
      <c r="C703" s="231" t="s">
        <v>202</v>
      </c>
      <c r="D703" s="231" t="s">
        <v>200</v>
      </c>
      <c r="E703" s="231" t="s">
        <v>202</v>
      </c>
      <c r="F703" s="231" t="s">
        <v>200</v>
      </c>
      <c r="G703" s="231" t="s">
        <v>200</v>
      </c>
      <c r="H703" s="231" t="s">
        <v>200</v>
      </c>
      <c r="I703" s="231" t="s">
        <v>202</v>
      </c>
      <c r="J703" s="231" t="s">
        <v>200</v>
      </c>
      <c r="K703" s="231" t="s">
        <v>200</v>
      </c>
      <c r="L703" s="231" t="s">
        <v>202</v>
      </c>
      <c r="M703" s="231" t="s">
        <v>200</v>
      </c>
      <c r="N703" s="231" t="s">
        <v>200</v>
      </c>
      <c r="O703" s="231" t="s">
        <v>200</v>
      </c>
      <c r="P703" s="231" t="s">
        <v>200</v>
      </c>
      <c r="Q703" s="231" t="s">
        <v>200</v>
      </c>
      <c r="R703" s="231" t="s">
        <v>200</v>
      </c>
      <c r="S703" s="231" t="s">
        <v>200</v>
      </c>
      <c r="T703" s="231" t="s">
        <v>200</v>
      </c>
      <c r="U703" s="231" t="s">
        <v>200</v>
      </c>
      <c r="V703" s="231" t="s">
        <v>200</v>
      </c>
      <c r="AQ703" s="231">
        <v>20</v>
      </c>
    </row>
    <row r="704" spans="1:43" x14ac:dyDescent="0.2">
      <c r="A704" s="231">
        <v>215343</v>
      </c>
      <c r="B704" s="231" t="s">
        <v>427</v>
      </c>
      <c r="C704" s="231" t="s">
        <v>202</v>
      </c>
      <c r="D704" s="231" t="s">
        <v>200</v>
      </c>
      <c r="E704" s="231" t="s">
        <v>202</v>
      </c>
      <c r="F704" s="231" t="s">
        <v>202</v>
      </c>
      <c r="G704" s="231" t="s">
        <v>200</v>
      </c>
      <c r="H704" s="231" t="s">
        <v>200</v>
      </c>
      <c r="I704" s="231" t="s">
        <v>200</v>
      </c>
      <c r="J704" s="231" t="s">
        <v>200</v>
      </c>
      <c r="K704" s="231" t="s">
        <v>200</v>
      </c>
      <c r="L704" s="231" t="s">
        <v>200</v>
      </c>
      <c r="M704" s="231" t="s">
        <v>202</v>
      </c>
      <c r="N704" s="231" t="s">
        <v>202</v>
      </c>
      <c r="O704" s="231" t="s">
        <v>200</v>
      </c>
      <c r="P704" s="231" t="s">
        <v>202</v>
      </c>
      <c r="Q704" s="231" t="s">
        <v>200</v>
      </c>
      <c r="R704" s="231" t="s">
        <v>200</v>
      </c>
      <c r="S704" s="231" t="s">
        <v>202</v>
      </c>
      <c r="T704" s="231" t="s">
        <v>200</v>
      </c>
      <c r="U704" s="231" t="s">
        <v>200</v>
      </c>
      <c r="V704" s="231" t="s">
        <v>200</v>
      </c>
      <c r="AQ704" s="231">
        <v>20</v>
      </c>
    </row>
    <row r="705" spans="1:43" x14ac:dyDescent="0.2">
      <c r="A705" s="231">
        <v>215345</v>
      </c>
      <c r="B705" s="231" t="s">
        <v>427</v>
      </c>
      <c r="C705" s="231" t="s">
        <v>202</v>
      </c>
      <c r="D705" s="231" t="s">
        <v>200</v>
      </c>
      <c r="E705" s="231" t="s">
        <v>200</v>
      </c>
      <c r="F705" s="231" t="s">
        <v>200</v>
      </c>
      <c r="G705" s="231" t="s">
        <v>200</v>
      </c>
      <c r="H705" s="231" t="s">
        <v>202</v>
      </c>
      <c r="I705" s="231" t="s">
        <v>202</v>
      </c>
      <c r="J705" s="231" t="s">
        <v>200</v>
      </c>
      <c r="K705" s="231" t="s">
        <v>202</v>
      </c>
      <c r="L705" s="231" t="s">
        <v>202</v>
      </c>
      <c r="M705" s="231" t="s">
        <v>202</v>
      </c>
      <c r="N705" s="231" t="s">
        <v>200</v>
      </c>
      <c r="O705" s="231" t="s">
        <v>200</v>
      </c>
      <c r="P705" s="231" t="s">
        <v>201</v>
      </c>
      <c r="Q705" s="231" t="s">
        <v>200</v>
      </c>
      <c r="R705" s="231" t="s">
        <v>201</v>
      </c>
      <c r="S705" s="231" t="s">
        <v>202</v>
      </c>
      <c r="T705" s="231" t="s">
        <v>202</v>
      </c>
      <c r="U705" s="231" t="s">
        <v>202</v>
      </c>
      <c r="V705" s="231" t="s">
        <v>201</v>
      </c>
      <c r="AQ705" s="231">
        <v>20</v>
      </c>
    </row>
    <row r="706" spans="1:43" x14ac:dyDescent="0.2">
      <c r="A706" s="231">
        <v>215355</v>
      </c>
      <c r="B706" s="231" t="s">
        <v>427</v>
      </c>
      <c r="C706" s="231" t="s">
        <v>200</v>
      </c>
      <c r="D706" s="231" t="s">
        <v>202</v>
      </c>
      <c r="E706" s="231" t="s">
        <v>202</v>
      </c>
      <c r="F706" s="231" t="s">
        <v>202</v>
      </c>
      <c r="G706" s="231" t="s">
        <v>200</v>
      </c>
      <c r="H706" s="231" t="s">
        <v>200</v>
      </c>
      <c r="I706" s="231" t="s">
        <v>200</v>
      </c>
      <c r="J706" s="231" t="s">
        <v>202</v>
      </c>
      <c r="K706" s="231" t="s">
        <v>202</v>
      </c>
      <c r="L706" s="231" t="s">
        <v>200</v>
      </c>
      <c r="M706" s="231" t="s">
        <v>202</v>
      </c>
      <c r="N706" s="231" t="s">
        <v>202</v>
      </c>
      <c r="O706" s="231" t="s">
        <v>200</v>
      </c>
      <c r="P706" s="231" t="s">
        <v>202</v>
      </c>
      <c r="Q706" s="231" t="s">
        <v>200</v>
      </c>
      <c r="R706" s="231" t="s">
        <v>201</v>
      </c>
      <c r="S706" s="231" t="s">
        <v>202</v>
      </c>
      <c r="T706" s="231" t="s">
        <v>202</v>
      </c>
      <c r="U706" s="231" t="s">
        <v>202</v>
      </c>
      <c r="V706" s="231" t="s">
        <v>202</v>
      </c>
      <c r="AQ706" s="231">
        <v>20</v>
      </c>
    </row>
    <row r="707" spans="1:43" x14ac:dyDescent="0.2">
      <c r="A707" s="231">
        <v>215368</v>
      </c>
      <c r="B707" s="231" t="s">
        <v>427</v>
      </c>
      <c r="C707" s="231" t="s">
        <v>202</v>
      </c>
      <c r="D707" s="231" t="s">
        <v>200</v>
      </c>
      <c r="E707" s="231" t="s">
        <v>200</v>
      </c>
      <c r="F707" s="231" t="s">
        <v>200</v>
      </c>
      <c r="G707" s="231" t="s">
        <v>202</v>
      </c>
      <c r="H707" s="231" t="s">
        <v>202</v>
      </c>
      <c r="I707" s="231" t="s">
        <v>202</v>
      </c>
      <c r="J707" s="231" t="s">
        <v>202</v>
      </c>
      <c r="K707" s="231" t="s">
        <v>202</v>
      </c>
      <c r="L707" s="231" t="s">
        <v>202</v>
      </c>
      <c r="M707" s="231" t="s">
        <v>200</v>
      </c>
      <c r="N707" s="231" t="s">
        <v>202</v>
      </c>
      <c r="O707" s="231" t="s">
        <v>202</v>
      </c>
      <c r="P707" s="231" t="s">
        <v>200</v>
      </c>
      <c r="Q707" s="231" t="s">
        <v>200</v>
      </c>
      <c r="R707" s="231" t="s">
        <v>200</v>
      </c>
      <c r="S707" s="231" t="s">
        <v>202</v>
      </c>
      <c r="T707" s="231" t="s">
        <v>200</v>
      </c>
      <c r="U707" s="231" t="s">
        <v>202</v>
      </c>
      <c r="V707" s="231" t="s">
        <v>200</v>
      </c>
      <c r="AQ707" s="231">
        <v>20</v>
      </c>
    </row>
    <row r="708" spans="1:43" x14ac:dyDescent="0.2">
      <c r="A708" s="231">
        <v>215369</v>
      </c>
      <c r="B708" s="231" t="s">
        <v>427</v>
      </c>
      <c r="C708" s="231" t="s">
        <v>202</v>
      </c>
      <c r="D708" s="231" t="s">
        <v>202</v>
      </c>
      <c r="E708" s="231" t="s">
        <v>202</v>
      </c>
      <c r="F708" s="231" t="s">
        <v>202</v>
      </c>
      <c r="G708" s="231" t="s">
        <v>202</v>
      </c>
      <c r="H708" s="231" t="s">
        <v>200</v>
      </c>
      <c r="I708" s="231" t="s">
        <v>202</v>
      </c>
      <c r="J708" s="231" t="s">
        <v>202</v>
      </c>
      <c r="K708" s="231" t="s">
        <v>202</v>
      </c>
      <c r="L708" s="231" t="s">
        <v>202</v>
      </c>
      <c r="M708" s="231" t="s">
        <v>202</v>
      </c>
      <c r="N708" s="231" t="s">
        <v>202</v>
      </c>
      <c r="O708" s="231" t="s">
        <v>202</v>
      </c>
      <c r="P708" s="231" t="s">
        <v>202</v>
      </c>
      <c r="Q708" s="231" t="s">
        <v>202</v>
      </c>
      <c r="R708" s="231" t="s">
        <v>201</v>
      </c>
      <c r="S708" s="231" t="s">
        <v>201</v>
      </c>
      <c r="T708" s="231" t="s">
        <v>201</v>
      </c>
      <c r="U708" s="231" t="s">
        <v>201</v>
      </c>
      <c r="V708" s="231" t="s">
        <v>201</v>
      </c>
      <c r="AQ708" s="231">
        <v>20</v>
      </c>
    </row>
    <row r="709" spans="1:43" x14ac:dyDescent="0.2">
      <c r="A709" s="231">
        <v>215376</v>
      </c>
      <c r="B709" s="231" t="s">
        <v>427</v>
      </c>
      <c r="C709" s="231" t="s">
        <v>202</v>
      </c>
      <c r="D709" s="231" t="s">
        <v>200</v>
      </c>
      <c r="E709" s="231" t="s">
        <v>202</v>
      </c>
      <c r="F709" s="231" t="s">
        <v>202</v>
      </c>
      <c r="G709" s="231" t="s">
        <v>202</v>
      </c>
      <c r="H709" s="231" t="s">
        <v>202</v>
      </c>
      <c r="I709" s="231" t="s">
        <v>202</v>
      </c>
      <c r="J709" s="231" t="s">
        <v>202</v>
      </c>
      <c r="K709" s="231" t="s">
        <v>202</v>
      </c>
      <c r="L709" s="231" t="s">
        <v>202</v>
      </c>
      <c r="M709" s="231" t="s">
        <v>200</v>
      </c>
      <c r="N709" s="231" t="s">
        <v>200</v>
      </c>
      <c r="O709" s="231" t="s">
        <v>200</v>
      </c>
      <c r="P709" s="231" t="s">
        <v>200</v>
      </c>
      <c r="Q709" s="231" t="s">
        <v>200</v>
      </c>
      <c r="R709" s="231" t="s">
        <v>202</v>
      </c>
      <c r="S709" s="231" t="s">
        <v>202</v>
      </c>
      <c r="T709" s="231" t="s">
        <v>202</v>
      </c>
      <c r="U709" s="231" t="s">
        <v>202</v>
      </c>
      <c r="V709" s="231" t="s">
        <v>202</v>
      </c>
      <c r="AQ709" s="231">
        <v>20</v>
      </c>
    </row>
    <row r="710" spans="1:43" x14ac:dyDescent="0.2">
      <c r="A710" s="231">
        <v>215377</v>
      </c>
      <c r="B710" s="231" t="s">
        <v>427</v>
      </c>
      <c r="C710" s="231" t="s">
        <v>200</v>
      </c>
      <c r="D710" s="231" t="s">
        <v>200</v>
      </c>
      <c r="E710" s="231" t="s">
        <v>202</v>
      </c>
      <c r="F710" s="231" t="s">
        <v>202</v>
      </c>
      <c r="G710" s="231" t="s">
        <v>200</v>
      </c>
      <c r="H710" s="231" t="s">
        <v>201</v>
      </c>
      <c r="I710" s="231" t="s">
        <v>202</v>
      </c>
      <c r="J710" s="231" t="s">
        <v>200</v>
      </c>
      <c r="K710" s="231" t="s">
        <v>200</v>
      </c>
      <c r="L710" s="231" t="s">
        <v>202</v>
      </c>
      <c r="M710" s="231" t="s">
        <v>200</v>
      </c>
      <c r="N710" s="231" t="s">
        <v>202</v>
      </c>
      <c r="O710" s="231" t="s">
        <v>200</v>
      </c>
      <c r="P710" s="231" t="s">
        <v>201</v>
      </c>
      <c r="Q710" s="231" t="s">
        <v>202</v>
      </c>
      <c r="R710" s="231" t="s">
        <v>202</v>
      </c>
      <c r="S710" s="231" t="s">
        <v>202</v>
      </c>
      <c r="T710" s="231" t="s">
        <v>200</v>
      </c>
      <c r="U710" s="231" t="s">
        <v>202</v>
      </c>
      <c r="V710" s="231" t="s">
        <v>202</v>
      </c>
      <c r="AQ710" s="231">
        <v>20</v>
      </c>
    </row>
    <row r="711" spans="1:43" x14ac:dyDescent="0.2">
      <c r="A711" s="231">
        <v>215388</v>
      </c>
      <c r="B711" s="231" t="s">
        <v>427</v>
      </c>
      <c r="C711" s="231" t="s">
        <v>202</v>
      </c>
      <c r="D711" s="231" t="s">
        <v>202</v>
      </c>
      <c r="E711" s="231" t="s">
        <v>202</v>
      </c>
      <c r="F711" s="231" t="s">
        <v>202</v>
      </c>
      <c r="G711" s="231" t="s">
        <v>202</v>
      </c>
      <c r="H711" s="231" t="s">
        <v>202</v>
      </c>
      <c r="I711" s="231" t="s">
        <v>202</v>
      </c>
      <c r="J711" s="231" t="s">
        <v>200</v>
      </c>
      <c r="K711" s="231" t="s">
        <v>202</v>
      </c>
      <c r="L711" s="231" t="s">
        <v>202</v>
      </c>
      <c r="M711" s="231" t="s">
        <v>202</v>
      </c>
      <c r="N711" s="231" t="s">
        <v>202</v>
      </c>
      <c r="O711" s="231" t="s">
        <v>202</v>
      </c>
      <c r="P711" s="231" t="s">
        <v>202</v>
      </c>
      <c r="Q711" s="231" t="s">
        <v>200</v>
      </c>
      <c r="R711" s="231" t="s">
        <v>202</v>
      </c>
      <c r="S711" s="231" t="s">
        <v>202</v>
      </c>
      <c r="T711" s="231" t="s">
        <v>200</v>
      </c>
      <c r="U711" s="231" t="s">
        <v>200</v>
      </c>
      <c r="V711" s="231" t="s">
        <v>202</v>
      </c>
      <c r="AQ711" s="231">
        <v>20</v>
      </c>
    </row>
    <row r="712" spans="1:43" x14ac:dyDescent="0.2">
      <c r="A712" s="231">
        <v>215390</v>
      </c>
      <c r="B712" s="231" t="s">
        <v>427</v>
      </c>
      <c r="C712" s="231" t="s">
        <v>200</v>
      </c>
      <c r="D712" s="231" t="s">
        <v>200</v>
      </c>
      <c r="E712" s="231" t="s">
        <v>202</v>
      </c>
      <c r="F712" s="231" t="s">
        <v>202</v>
      </c>
      <c r="G712" s="231" t="s">
        <v>202</v>
      </c>
      <c r="H712" s="231" t="s">
        <v>200</v>
      </c>
      <c r="I712" s="231" t="s">
        <v>202</v>
      </c>
      <c r="J712" s="231" t="s">
        <v>200</v>
      </c>
      <c r="K712" s="231" t="s">
        <v>202</v>
      </c>
      <c r="L712" s="231" t="s">
        <v>202</v>
      </c>
      <c r="M712" s="231" t="s">
        <v>202</v>
      </c>
      <c r="N712" s="231" t="s">
        <v>200</v>
      </c>
      <c r="O712" s="231" t="s">
        <v>200</v>
      </c>
      <c r="P712" s="231" t="s">
        <v>200</v>
      </c>
      <c r="Q712" s="231" t="s">
        <v>202</v>
      </c>
      <c r="R712" s="231" t="s">
        <v>201</v>
      </c>
      <c r="S712" s="231" t="s">
        <v>202</v>
      </c>
      <c r="T712" s="231" t="s">
        <v>200</v>
      </c>
      <c r="U712" s="231" t="s">
        <v>202</v>
      </c>
      <c r="V712" s="231" t="s">
        <v>202</v>
      </c>
      <c r="AQ712" s="231">
        <v>20</v>
      </c>
    </row>
    <row r="713" spans="1:43" x14ac:dyDescent="0.2">
      <c r="A713" s="231">
        <v>215396</v>
      </c>
      <c r="B713" s="231" t="s">
        <v>427</v>
      </c>
      <c r="C713" s="231" t="s">
        <v>201</v>
      </c>
      <c r="D713" s="231" t="s">
        <v>200</v>
      </c>
      <c r="E713" s="231" t="s">
        <v>200</v>
      </c>
      <c r="F713" s="231" t="s">
        <v>202</v>
      </c>
      <c r="G713" s="231" t="s">
        <v>202</v>
      </c>
      <c r="H713" s="231" t="s">
        <v>202</v>
      </c>
      <c r="I713" s="231" t="s">
        <v>202</v>
      </c>
      <c r="J713" s="231" t="s">
        <v>200</v>
      </c>
      <c r="K713" s="231" t="s">
        <v>202</v>
      </c>
      <c r="L713" s="231" t="s">
        <v>202</v>
      </c>
      <c r="M713" s="231" t="s">
        <v>202</v>
      </c>
      <c r="N713" s="231" t="s">
        <v>200</v>
      </c>
      <c r="O713" s="231" t="s">
        <v>202</v>
      </c>
      <c r="P713" s="231" t="s">
        <v>201</v>
      </c>
      <c r="Q713" s="231" t="s">
        <v>201</v>
      </c>
      <c r="R713" s="231" t="s">
        <v>202</v>
      </c>
      <c r="S713" s="231" t="s">
        <v>202</v>
      </c>
      <c r="T713" s="231" t="s">
        <v>202</v>
      </c>
      <c r="U713" s="231" t="s">
        <v>202</v>
      </c>
      <c r="V713" s="231" t="s">
        <v>200</v>
      </c>
      <c r="AQ713" s="231">
        <v>20</v>
      </c>
    </row>
    <row r="714" spans="1:43" x14ac:dyDescent="0.2">
      <c r="A714" s="231">
        <v>215398</v>
      </c>
      <c r="B714" s="231" t="s">
        <v>427</v>
      </c>
      <c r="C714" s="231" t="s">
        <v>200</v>
      </c>
      <c r="D714" s="231" t="s">
        <v>200</v>
      </c>
      <c r="E714" s="231" t="s">
        <v>202</v>
      </c>
      <c r="F714" s="231" t="s">
        <v>200</v>
      </c>
      <c r="G714" s="231" t="s">
        <v>200</v>
      </c>
      <c r="H714" s="231" t="s">
        <v>200</v>
      </c>
      <c r="I714" s="231" t="s">
        <v>200</v>
      </c>
      <c r="J714" s="231" t="s">
        <v>202</v>
      </c>
      <c r="K714" s="231" t="s">
        <v>202</v>
      </c>
      <c r="L714" s="231" t="s">
        <v>202</v>
      </c>
      <c r="M714" s="231" t="s">
        <v>202</v>
      </c>
      <c r="N714" s="231" t="s">
        <v>200</v>
      </c>
      <c r="O714" s="231" t="s">
        <v>200</v>
      </c>
      <c r="P714" s="231" t="s">
        <v>202</v>
      </c>
      <c r="Q714" s="231" t="s">
        <v>200</v>
      </c>
      <c r="R714" s="231" t="s">
        <v>202</v>
      </c>
      <c r="S714" s="231" t="s">
        <v>202</v>
      </c>
      <c r="T714" s="231" t="s">
        <v>202</v>
      </c>
      <c r="U714" s="231" t="s">
        <v>202</v>
      </c>
      <c r="V714" s="231" t="s">
        <v>202</v>
      </c>
      <c r="AQ714" s="231">
        <v>20</v>
      </c>
    </row>
    <row r="715" spans="1:43" x14ac:dyDescent="0.2">
      <c r="A715" s="231">
        <v>215401</v>
      </c>
      <c r="B715" s="231" t="s">
        <v>427</v>
      </c>
      <c r="C715" s="231" t="s">
        <v>200</v>
      </c>
      <c r="D715" s="231" t="s">
        <v>200</v>
      </c>
      <c r="E715" s="231" t="s">
        <v>202</v>
      </c>
      <c r="F715" s="231" t="s">
        <v>202</v>
      </c>
      <c r="G715" s="231" t="s">
        <v>202</v>
      </c>
      <c r="H715" s="231" t="s">
        <v>201</v>
      </c>
      <c r="I715" s="231" t="s">
        <v>200</v>
      </c>
      <c r="J715" s="231" t="s">
        <v>200</v>
      </c>
      <c r="K715" s="231" t="s">
        <v>200</v>
      </c>
      <c r="L715" s="231" t="s">
        <v>200</v>
      </c>
      <c r="M715" s="231" t="s">
        <v>202</v>
      </c>
      <c r="N715" s="231" t="s">
        <v>200</v>
      </c>
      <c r="O715" s="231" t="s">
        <v>200</v>
      </c>
      <c r="P715" s="231" t="s">
        <v>201</v>
      </c>
      <c r="Q715" s="231" t="s">
        <v>202</v>
      </c>
      <c r="R715" s="231" t="s">
        <v>201</v>
      </c>
      <c r="S715" s="231" t="s">
        <v>201</v>
      </c>
      <c r="T715" s="231" t="s">
        <v>201</v>
      </c>
      <c r="U715" s="231" t="s">
        <v>202</v>
      </c>
      <c r="V715" s="231" t="s">
        <v>202</v>
      </c>
      <c r="AQ715" s="231">
        <v>20</v>
      </c>
    </row>
    <row r="716" spans="1:43" x14ac:dyDescent="0.2">
      <c r="A716" s="231">
        <v>215408</v>
      </c>
      <c r="B716" s="231" t="s">
        <v>427</v>
      </c>
      <c r="C716" s="231" t="s">
        <v>200</v>
      </c>
      <c r="D716" s="231" t="s">
        <v>200</v>
      </c>
      <c r="E716" s="231" t="s">
        <v>200</v>
      </c>
      <c r="F716" s="231" t="s">
        <v>202</v>
      </c>
      <c r="G716" s="231" t="s">
        <v>201</v>
      </c>
      <c r="H716" s="231" t="s">
        <v>202</v>
      </c>
      <c r="I716" s="231" t="s">
        <v>200</v>
      </c>
      <c r="J716" s="231" t="s">
        <v>200</v>
      </c>
      <c r="K716" s="231" t="s">
        <v>200</v>
      </c>
      <c r="L716" s="231" t="s">
        <v>202</v>
      </c>
      <c r="M716" s="231" t="s">
        <v>202</v>
      </c>
      <c r="N716" s="231" t="s">
        <v>200</v>
      </c>
      <c r="O716" s="231" t="s">
        <v>200</v>
      </c>
      <c r="P716" s="231" t="s">
        <v>202</v>
      </c>
      <c r="Q716" s="231" t="s">
        <v>202</v>
      </c>
      <c r="R716" s="231" t="s">
        <v>201</v>
      </c>
      <c r="S716" s="231" t="s">
        <v>200</v>
      </c>
      <c r="T716" s="231" t="s">
        <v>202</v>
      </c>
      <c r="U716" s="231" t="s">
        <v>200</v>
      </c>
      <c r="V716" s="231" t="s">
        <v>200</v>
      </c>
      <c r="AQ716" s="231">
        <v>20</v>
      </c>
    </row>
    <row r="717" spans="1:43" x14ac:dyDescent="0.2">
      <c r="A717" s="231">
        <v>215410</v>
      </c>
      <c r="B717" s="231" t="s">
        <v>427</v>
      </c>
      <c r="C717" s="231" t="s">
        <v>200</v>
      </c>
      <c r="D717" s="231" t="s">
        <v>200</v>
      </c>
      <c r="E717" s="231" t="s">
        <v>200</v>
      </c>
      <c r="F717" s="231" t="s">
        <v>202</v>
      </c>
      <c r="G717" s="231" t="s">
        <v>200</v>
      </c>
      <c r="H717" s="231" t="s">
        <v>202</v>
      </c>
      <c r="I717" s="231" t="s">
        <v>200</v>
      </c>
      <c r="J717" s="231" t="s">
        <v>202</v>
      </c>
      <c r="K717" s="231" t="s">
        <v>200</v>
      </c>
      <c r="L717" s="231" t="s">
        <v>200</v>
      </c>
      <c r="M717" s="231" t="s">
        <v>201</v>
      </c>
      <c r="N717" s="231" t="s">
        <v>201</v>
      </c>
      <c r="O717" s="231" t="s">
        <v>201</v>
      </c>
      <c r="P717" s="231" t="s">
        <v>201</v>
      </c>
      <c r="Q717" s="231" t="s">
        <v>201</v>
      </c>
      <c r="R717" s="231" t="s">
        <v>201</v>
      </c>
      <c r="S717" s="231" t="s">
        <v>201</v>
      </c>
      <c r="T717" s="231" t="s">
        <v>201</v>
      </c>
      <c r="U717" s="231" t="s">
        <v>201</v>
      </c>
      <c r="V717" s="231" t="s">
        <v>201</v>
      </c>
      <c r="AQ717" s="231">
        <v>20</v>
      </c>
    </row>
    <row r="718" spans="1:43" x14ac:dyDescent="0.2">
      <c r="A718" s="231">
        <v>215411</v>
      </c>
      <c r="B718" s="231" t="s">
        <v>427</v>
      </c>
      <c r="C718" s="231" t="s">
        <v>200</v>
      </c>
      <c r="D718" s="231" t="s">
        <v>200</v>
      </c>
      <c r="E718" s="231" t="s">
        <v>202</v>
      </c>
      <c r="F718" s="231" t="s">
        <v>200</v>
      </c>
      <c r="G718" s="231" t="s">
        <v>200</v>
      </c>
      <c r="H718" s="231" t="s">
        <v>201</v>
      </c>
      <c r="I718" s="231" t="s">
        <v>201</v>
      </c>
      <c r="J718" s="231" t="s">
        <v>200</v>
      </c>
      <c r="K718" s="231" t="s">
        <v>200</v>
      </c>
      <c r="L718" s="231" t="s">
        <v>201</v>
      </c>
      <c r="M718" s="231" t="s">
        <v>201</v>
      </c>
      <c r="N718" s="231" t="s">
        <v>201</v>
      </c>
      <c r="O718" s="231" t="s">
        <v>201</v>
      </c>
      <c r="P718" s="231" t="s">
        <v>201</v>
      </c>
      <c r="Q718" s="231" t="s">
        <v>201</v>
      </c>
      <c r="R718" s="231" t="s">
        <v>201</v>
      </c>
      <c r="S718" s="231" t="s">
        <v>201</v>
      </c>
      <c r="T718" s="231" t="s">
        <v>201</v>
      </c>
      <c r="U718" s="231" t="s">
        <v>201</v>
      </c>
      <c r="V718" s="231" t="s">
        <v>201</v>
      </c>
      <c r="AQ718" s="231">
        <v>20</v>
      </c>
    </row>
    <row r="719" spans="1:43" x14ac:dyDescent="0.2">
      <c r="A719" s="231">
        <v>215415</v>
      </c>
      <c r="B719" s="231" t="s">
        <v>427</v>
      </c>
      <c r="C719" s="231" t="s">
        <v>202</v>
      </c>
      <c r="D719" s="231" t="s">
        <v>200</v>
      </c>
      <c r="E719" s="231" t="s">
        <v>200</v>
      </c>
      <c r="F719" s="231" t="s">
        <v>202</v>
      </c>
      <c r="G719" s="231" t="s">
        <v>202</v>
      </c>
      <c r="H719" s="231" t="s">
        <v>202</v>
      </c>
      <c r="I719" s="231" t="s">
        <v>200</v>
      </c>
      <c r="J719" s="231" t="s">
        <v>200</v>
      </c>
      <c r="K719" s="231" t="s">
        <v>200</v>
      </c>
      <c r="L719" s="231" t="s">
        <v>200</v>
      </c>
      <c r="M719" s="231" t="s">
        <v>200</v>
      </c>
      <c r="N719" s="231" t="s">
        <v>202</v>
      </c>
      <c r="O719" s="231" t="s">
        <v>201</v>
      </c>
      <c r="P719" s="231" t="s">
        <v>202</v>
      </c>
      <c r="Q719" s="231" t="s">
        <v>201</v>
      </c>
      <c r="R719" s="231" t="s">
        <v>202</v>
      </c>
      <c r="S719" s="231" t="s">
        <v>201</v>
      </c>
      <c r="T719" s="231" t="s">
        <v>201</v>
      </c>
      <c r="U719" s="231" t="s">
        <v>201</v>
      </c>
      <c r="V719" s="231" t="s">
        <v>202</v>
      </c>
      <c r="AQ719" s="231">
        <v>20</v>
      </c>
    </row>
    <row r="720" spans="1:43" x14ac:dyDescent="0.2">
      <c r="A720" s="231">
        <v>215419</v>
      </c>
      <c r="B720" s="231" t="s">
        <v>427</v>
      </c>
      <c r="C720" s="231" t="s">
        <v>200</v>
      </c>
      <c r="D720" s="231" t="s">
        <v>202</v>
      </c>
      <c r="E720" s="231" t="s">
        <v>202</v>
      </c>
      <c r="F720" s="231" t="s">
        <v>202</v>
      </c>
      <c r="G720" s="231" t="s">
        <v>200</v>
      </c>
      <c r="H720" s="231" t="s">
        <v>202</v>
      </c>
      <c r="I720" s="231" t="s">
        <v>202</v>
      </c>
      <c r="J720" s="231" t="s">
        <v>202</v>
      </c>
      <c r="K720" s="231" t="s">
        <v>200</v>
      </c>
      <c r="L720" s="231" t="s">
        <v>202</v>
      </c>
      <c r="M720" s="231" t="s">
        <v>202</v>
      </c>
      <c r="N720" s="231" t="s">
        <v>200</v>
      </c>
      <c r="O720" s="231" t="s">
        <v>202</v>
      </c>
      <c r="P720" s="231" t="s">
        <v>202</v>
      </c>
      <c r="Q720" s="231" t="s">
        <v>200</v>
      </c>
      <c r="R720" s="231" t="s">
        <v>202</v>
      </c>
      <c r="S720" s="231" t="s">
        <v>202</v>
      </c>
      <c r="T720" s="231" t="s">
        <v>202</v>
      </c>
      <c r="U720" s="231" t="s">
        <v>200</v>
      </c>
      <c r="V720" s="231" t="s">
        <v>202</v>
      </c>
      <c r="AQ720" s="231">
        <v>20</v>
      </c>
    </row>
    <row r="721" spans="1:43" x14ac:dyDescent="0.2">
      <c r="A721" s="231">
        <v>215425</v>
      </c>
      <c r="B721" s="231" t="s">
        <v>427</v>
      </c>
      <c r="C721" s="231" t="s">
        <v>200</v>
      </c>
      <c r="D721" s="231" t="s">
        <v>202</v>
      </c>
      <c r="E721" s="231" t="s">
        <v>202</v>
      </c>
      <c r="F721" s="231" t="s">
        <v>200</v>
      </c>
      <c r="G721" s="231" t="s">
        <v>202</v>
      </c>
      <c r="H721" s="231" t="s">
        <v>202</v>
      </c>
      <c r="I721" s="231" t="s">
        <v>202</v>
      </c>
      <c r="J721" s="231" t="s">
        <v>200</v>
      </c>
      <c r="K721" s="231" t="s">
        <v>200</v>
      </c>
      <c r="L721" s="231" t="s">
        <v>200</v>
      </c>
      <c r="M721" s="231" t="s">
        <v>202</v>
      </c>
      <c r="N721" s="231" t="s">
        <v>200</v>
      </c>
      <c r="O721" s="231" t="s">
        <v>200</v>
      </c>
      <c r="P721" s="231" t="s">
        <v>200</v>
      </c>
      <c r="Q721" s="231" t="s">
        <v>200</v>
      </c>
      <c r="R721" s="231" t="s">
        <v>201</v>
      </c>
      <c r="S721" s="231" t="s">
        <v>201</v>
      </c>
      <c r="T721" s="231" t="s">
        <v>202</v>
      </c>
      <c r="U721" s="231" t="s">
        <v>201</v>
      </c>
      <c r="V721" s="231" t="s">
        <v>201</v>
      </c>
      <c r="AQ721" s="231">
        <v>20</v>
      </c>
    </row>
    <row r="722" spans="1:43" x14ac:dyDescent="0.2">
      <c r="A722" s="231">
        <v>215450</v>
      </c>
      <c r="B722" s="231" t="s">
        <v>427</v>
      </c>
      <c r="C722" s="231" t="s">
        <v>200</v>
      </c>
      <c r="D722" s="231" t="s">
        <v>200</v>
      </c>
      <c r="E722" s="231" t="s">
        <v>200</v>
      </c>
      <c r="F722" s="231" t="s">
        <v>200</v>
      </c>
      <c r="G722" s="231" t="s">
        <v>202</v>
      </c>
      <c r="H722" s="231" t="s">
        <v>202</v>
      </c>
      <c r="I722" s="231" t="s">
        <v>200</v>
      </c>
      <c r="J722" s="231" t="s">
        <v>202</v>
      </c>
      <c r="K722" s="231" t="s">
        <v>200</v>
      </c>
      <c r="L722" s="231" t="s">
        <v>200</v>
      </c>
      <c r="M722" s="231" t="s">
        <v>200</v>
      </c>
      <c r="N722" s="231" t="s">
        <v>200</v>
      </c>
      <c r="O722" s="231" t="s">
        <v>202</v>
      </c>
      <c r="P722" s="231" t="s">
        <v>202</v>
      </c>
      <c r="Q722" s="231" t="s">
        <v>202</v>
      </c>
      <c r="R722" s="231" t="s">
        <v>202</v>
      </c>
      <c r="S722" s="231" t="s">
        <v>202</v>
      </c>
      <c r="T722" s="231" t="s">
        <v>200</v>
      </c>
      <c r="U722" s="231" t="s">
        <v>200</v>
      </c>
      <c r="V722" s="231" t="s">
        <v>200</v>
      </c>
      <c r="AQ722" s="231">
        <v>20</v>
      </c>
    </row>
    <row r="723" spans="1:43" x14ac:dyDescent="0.2">
      <c r="A723" s="231">
        <v>215451</v>
      </c>
      <c r="B723" s="231" t="s">
        <v>427</v>
      </c>
      <c r="C723" s="231" t="s">
        <v>202</v>
      </c>
      <c r="D723" s="231" t="s">
        <v>200</v>
      </c>
      <c r="E723" s="231" t="s">
        <v>200</v>
      </c>
      <c r="F723" s="231" t="s">
        <v>202</v>
      </c>
      <c r="G723" s="231" t="s">
        <v>202</v>
      </c>
      <c r="H723" s="231" t="s">
        <v>201</v>
      </c>
      <c r="I723" s="231" t="s">
        <v>202</v>
      </c>
      <c r="J723" s="231" t="s">
        <v>200</v>
      </c>
      <c r="K723" s="231" t="s">
        <v>200</v>
      </c>
      <c r="L723" s="231" t="s">
        <v>202</v>
      </c>
      <c r="M723" s="231" t="s">
        <v>202</v>
      </c>
      <c r="N723" s="231" t="s">
        <v>201</v>
      </c>
      <c r="O723" s="231" t="s">
        <v>200</v>
      </c>
      <c r="P723" s="231" t="s">
        <v>201</v>
      </c>
      <c r="Q723" s="231" t="s">
        <v>201</v>
      </c>
      <c r="R723" s="231" t="s">
        <v>201</v>
      </c>
      <c r="S723" s="231" t="s">
        <v>201</v>
      </c>
      <c r="T723" s="231" t="s">
        <v>201</v>
      </c>
      <c r="U723" s="231" t="s">
        <v>202</v>
      </c>
      <c r="V723" s="231" t="s">
        <v>200</v>
      </c>
      <c r="AQ723" s="231">
        <v>20</v>
      </c>
    </row>
    <row r="724" spans="1:43" x14ac:dyDescent="0.2">
      <c r="A724" s="231">
        <v>215466</v>
      </c>
      <c r="B724" s="231" t="s">
        <v>427</v>
      </c>
      <c r="C724" s="231" t="s">
        <v>200</v>
      </c>
      <c r="D724" s="231" t="s">
        <v>202</v>
      </c>
      <c r="E724" s="231" t="s">
        <v>202</v>
      </c>
      <c r="F724" s="231" t="s">
        <v>200</v>
      </c>
      <c r="G724" s="231" t="s">
        <v>200</v>
      </c>
      <c r="H724" s="231" t="s">
        <v>202</v>
      </c>
      <c r="I724" s="231" t="s">
        <v>200</v>
      </c>
      <c r="J724" s="231" t="s">
        <v>202</v>
      </c>
      <c r="K724" s="231" t="s">
        <v>202</v>
      </c>
      <c r="L724" s="231" t="s">
        <v>202</v>
      </c>
      <c r="M724" s="231" t="s">
        <v>201</v>
      </c>
      <c r="N724" s="231" t="s">
        <v>201</v>
      </c>
      <c r="O724" s="231" t="s">
        <v>202</v>
      </c>
      <c r="P724" s="231" t="s">
        <v>201</v>
      </c>
      <c r="Q724" s="231" t="s">
        <v>201</v>
      </c>
      <c r="R724" s="231" t="s">
        <v>202</v>
      </c>
      <c r="S724" s="231" t="s">
        <v>201</v>
      </c>
      <c r="T724" s="231" t="s">
        <v>201</v>
      </c>
      <c r="U724" s="231" t="s">
        <v>201</v>
      </c>
      <c r="V724" s="231" t="s">
        <v>201</v>
      </c>
      <c r="AQ724" s="231">
        <v>20</v>
      </c>
    </row>
    <row r="725" spans="1:43" x14ac:dyDescent="0.2">
      <c r="A725" s="231">
        <v>215467</v>
      </c>
      <c r="B725" s="231" t="s">
        <v>427</v>
      </c>
      <c r="C725" s="231" t="s">
        <v>200</v>
      </c>
      <c r="D725" s="231" t="s">
        <v>200</v>
      </c>
      <c r="E725" s="231" t="s">
        <v>200</v>
      </c>
      <c r="F725" s="231" t="s">
        <v>202</v>
      </c>
      <c r="G725" s="231" t="s">
        <v>200</v>
      </c>
      <c r="H725" s="231" t="s">
        <v>200</v>
      </c>
      <c r="I725" s="231" t="s">
        <v>202</v>
      </c>
      <c r="J725" s="231" t="s">
        <v>200</v>
      </c>
      <c r="K725" s="231" t="s">
        <v>200</v>
      </c>
      <c r="L725" s="231" t="s">
        <v>200</v>
      </c>
      <c r="M725" s="231" t="s">
        <v>200</v>
      </c>
      <c r="N725" s="231" t="s">
        <v>202</v>
      </c>
      <c r="O725" s="231" t="s">
        <v>200</v>
      </c>
      <c r="P725" s="231" t="s">
        <v>202</v>
      </c>
      <c r="Q725" s="231" t="s">
        <v>202</v>
      </c>
      <c r="R725" s="231" t="s">
        <v>202</v>
      </c>
      <c r="S725" s="231" t="s">
        <v>202</v>
      </c>
      <c r="T725" s="231" t="s">
        <v>202</v>
      </c>
      <c r="U725" s="231" t="s">
        <v>202</v>
      </c>
      <c r="V725" s="231" t="s">
        <v>202</v>
      </c>
      <c r="AQ725" s="231">
        <v>20</v>
      </c>
    </row>
    <row r="726" spans="1:43" x14ac:dyDescent="0.2">
      <c r="A726" s="231">
        <v>215473</v>
      </c>
      <c r="B726" s="231" t="s">
        <v>427</v>
      </c>
      <c r="C726" s="231" t="s">
        <v>200</v>
      </c>
      <c r="D726" s="231" t="s">
        <v>200</v>
      </c>
      <c r="E726" s="231" t="s">
        <v>202</v>
      </c>
      <c r="F726" s="231" t="s">
        <v>200</v>
      </c>
      <c r="G726" s="231" t="s">
        <v>202</v>
      </c>
      <c r="H726" s="231" t="s">
        <v>201</v>
      </c>
      <c r="I726" s="231" t="s">
        <v>202</v>
      </c>
      <c r="J726" s="231" t="s">
        <v>202</v>
      </c>
      <c r="K726" s="231" t="s">
        <v>202</v>
      </c>
      <c r="L726" s="231" t="s">
        <v>202</v>
      </c>
      <c r="M726" s="231" t="s">
        <v>202</v>
      </c>
      <c r="N726" s="231" t="s">
        <v>202</v>
      </c>
      <c r="O726" s="231" t="s">
        <v>202</v>
      </c>
      <c r="P726" s="231" t="s">
        <v>201</v>
      </c>
      <c r="Q726" s="231" t="s">
        <v>202</v>
      </c>
      <c r="R726" s="231" t="s">
        <v>201</v>
      </c>
      <c r="S726" s="231" t="s">
        <v>201</v>
      </c>
      <c r="T726" s="231" t="s">
        <v>201</v>
      </c>
      <c r="U726" s="231" t="s">
        <v>201</v>
      </c>
      <c r="V726" s="231" t="s">
        <v>201</v>
      </c>
      <c r="AQ726" s="231">
        <v>20</v>
      </c>
    </row>
    <row r="727" spans="1:43" x14ac:dyDescent="0.2">
      <c r="A727" s="231">
        <v>215474</v>
      </c>
      <c r="B727" s="231" t="s">
        <v>427</v>
      </c>
      <c r="C727" s="231" t="s">
        <v>202</v>
      </c>
      <c r="D727" s="231" t="s">
        <v>202</v>
      </c>
      <c r="E727" s="231" t="s">
        <v>200</v>
      </c>
      <c r="F727" s="231" t="s">
        <v>202</v>
      </c>
      <c r="G727" s="231" t="s">
        <v>202</v>
      </c>
      <c r="H727" s="231" t="s">
        <v>202</v>
      </c>
      <c r="I727" s="231" t="s">
        <v>202</v>
      </c>
      <c r="J727" s="231" t="s">
        <v>202</v>
      </c>
      <c r="K727" s="231" t="s">
        <v>202</v>
      </c>
      <c r="L727" s="231" t="s">
        <v>202</v>
      </c>
      <c r="M727" s="231" t="s">
        <v>202</v>
      </c>
      <c r="N727" s="231" t="s">
        <v>202</v>
      </c>
      <c r="O727" s="231" t="s">
        <v>202</v>
      </c>
      <c r="P727" s="231" t="s">
        <v>201</v>
      </c>
      <c r="Q727" s="231" t="s">
        <v>202</v>
      </c>
      <c r="R727" s="231" t="s">
        <v>201</v>
      </c>
      <c r="S727" s="231" t="s">
        <v>201</v>
      </c>
      <c r="T727" s="231" t="s">
        <v>201</v>
      </c>
      <c r="U727" s="231" t="s">
        <v>201</v>
      </c>
      <c r="V727" s="231" t="s">
        <v>201</v>
      </c>
      <c r="AQ727" s="231">
        <v>20</v>
      </c>
    </row>
    <row r="728" spans="1:43" x14ac:dyDescent="0.2">
      <c r="A728" s="231">
        <v>215477</v>
      </c>
      <c r="B728" s="231" t="s">
        <v>427</v>
      </c>
      <c r="C728" s="231" t="s">
        <v>202</v>
      </c>
      <c r="D728" s="231" t="s">
        <v>200</v>
      </c>
      <c r="E728" s="231" t="s">
        <v>202</v>
      </c>
      <c r="F728" s="231" t="s">
        <v>202</v>
      </c>
      <c r="G728" s="231" t="s">
        <v>202</v>
      </c>
      <c r="H728" s="231" t="s">
        <v>202</v>
      </c>
      <c r="I728" s="231" t="s">
        <v>202</v>
      </c>
      <c r="J728" s="231" t="s">
        <v>202</v>
      </c>
      <c r="K728" s="231" t="s">
        <v>202</v>
      </c>
      <c r="L728" s="231" t="s">
        <v>202</v>
      </c>
      <c r="M728" s="231" t="s">
        <v>200</v>
      </c>
      <c r="N728" s="231" t="s">
        <v>202</v>
      </c>
      <c r="O728" s="231" t="s">
        <v>202</v>
      </c>
      <c r="P728" s="231" t="s">
        <v>201</v>
      </c>
      <c r="Q728" s="231" t="s">
        <v>202</v>
      </c>
      <c r="R728" s="231" t="s">
        <v>201</v>
      </c>
      <c r="S728" s="231" t="s">
        <v>201</v>
      </c>
      <c r="T728" s="231" t="s">
        <v>202</v>
      </c>
      <c r="U728" s="231" t="s">
        <v>202</v>
      </c>
      <c r="V728" s="231" t="s">
        <v>202</v>
      </c>
      <c r="AQ728" s="231">
        <v>20</v>
      </c>
    </row>
    <row r="729" spans="1:43" x14ac:dyDescent="0.2">
      <c r="A729" s="231">
        <v>215484</v>
      </c>
      <c r="B729" s="231" t="s">
        <v>427</v>
      </c>
      <c r="C729" s="231" t="s">
        <v>201</v>
      </c>
      <c r="D729" s="231" t="s">
        <v>200</v>
      </c>
      <c r="E729" s="231" t="s">
        <v>202</v>
      </c>
      <c r="F729" s="231" t="s">
        <v>202</v>
      </c>
      <c r="G729" s="231" t="s">
        <v>200</v>
      </c>
      <c r="H729" s="231" t="s">
        <v>201</v>
      </c>
      <c r="I729" s="231" t="s">
        <v>200</v>
      </c>
      <c r="J729" s="231" t="s">
        <v>200</v>
      </c>
      <c r="K729" s="231" t="s">
        <v>202</v>
      </c>
      <c r="L729" s="231" t="s">
        <v>201</v>
      </c>
      <c r="M729" s="231" t="s">
        <v>201</v>
      </c>
      <c r="N729" s="231" t="s">
        <v>202</v>
      </c>
      <c r="O729" s="231" t="s">
        <v>202</v>
      </c>
      <c r="P729" s="231" t="s">
        <v>201</v>
      </c>
      <c r="Q729" s="231" t="s">
        <v>201</v>
      </c>
      <c r="R729" s="231" t="s">
        <v>201</v>
      </c>
      <c r="S729" s="231" t="s">
        <v>201</v>
      </c>
      <c r="T729" s="231" t="s">
        <v>202</v>
      </c>
      <c r="U729" s="231" t="s">
        <v>202</v>
      </c>
      <c r="V729" s="231" t="s">
        <v>201</v>
      </c>
      <c r="AQ729" s="231">
        <v>20</v>
      </c>
    </row>
    <row r="730" spans="1:43" x14ac:dyDescent="0.2">
      <c r="A730" s="231">
        <v>215491</v>
      </c>
      <c r="B730" s="231" t="s">
        <v>427</v>
      </c>
      <c r="C730" s="231" t="s">
        <v>202</v>
      </c>
      <c r="D730" s="231" t="s">
        <v>200</v>
      </c>
      <c r="E730" s="231" t="s">
        <v>202</v>
      </c>
      <c r="F730" s="231" t="s">
        <v>202</v>
      </c>
      <c r="G730" s="231" t="s">
        <v>202</v>
      </c>
      <c r="H730" s="231" t="s">
        <v>201</v>
      </c>
      <c r="I730" s="231" t="s">
        <v>202</v>
      </c>
      <c r="J730" s="231" t="s">
        <v>202</v>
      </c>
      <c r="K730" s="231" t="s">
        <v>202</v>
      </c>
      <c r="L730" s="231" t="s">
        <v>202</v>
      </c>
      <c r="M730" s="231" t="s">
        <v>201</v>
      </c>
      <c r="N730" s="231" t="s">
        <v>201</v>
      </c>
      <c r="O730" s="231" t="s">
        <v>201</v>
      </c>
      <c r="P730" s="231" t="s">
        <v>201</v>
      </c>
      <c r="Q730" s="231" t="s">
        <v>201</v>
      </c>
      <c r="R730" s="231" t="s">
        <v>201</v>
      </c>
      <c r="S730" s="231" t="s">
        <v>201</v>
      </c>
      <c r="T730" s="231" t="s">
        <v>201</v>
      </c>
      <c r="U730" s="231" t="s">
        <v>201</v>
      </c>
      <c r="V730" s="231" t="s">
        <v>201</v>
      </c>
      <c r="AQ730" s="231">
        <v>20</v>
      </c>
    </row>
    <row r="731" spans="1:43" x14ac:dyDescent="0.2">
      <c r="A731" s="231">
        <v>215494</v>
      </c>
      <c r="B731" s="231" t="s">
        <v>427</v>
      </c>
      <c r="C731" s="231" t="s">
        <v>202</v>
      </c>
      <c r="D731" s="231" t="s">
        <v>202</v>
      </c>
      <c r="E731" s="231" t="s">
        <v>200</v>
      </c>
      <c r="F731" s="231" t="s">
        <v>200</v>
      </c>
      <c r="G731" s="231" t="s">
        <v>200</v>
      </c>
      <c r="H731" s="231" t="s">
        <v>202</v>
      </c>
      <c r="I731" s="231" t="s">
        <v>200</v>
      </c>
      <c r="J731" s="231" t="s">
        <v>200</v>
      </c>
      <c r="K731" s="231" t="s">
        <v>200</v>
      </c>
      <c r="L731" s="231" t="s">
        <v>202</v>
      </c>
      <c r="M731" s="231" t="s">
        <v>200</v>
      </c>
      <c r="N731" s="231" t="s">
        <v>202</v>
      </c>
      <c r="O731" s="231" t="s">
        <v>200</v>
      </c>
      <c r="P731" s="231" t="s">
        <v>200</v>
      </c>
      <c r="Q731" s="231" t="s">
        <v>202</v>
      </c>
      <c r="R731" s="231" t="s">
        <v>201</v>
      </c>
      <c r="S731" s="231" t="s">
        <v>200</v>
      </c>
      <c r="T731" s="231" t="s">
        <v>200</v>
      </c>
      <c r="U731" s="231" t="s">
        <v>200</v>
      </c>
      <c r="V731" s="231" t="s">
        <v>200</v>
      </c>
      <c r="AQ731" s="231">
        <v>20</v>
      </c>
    </row>
    <row r="732" spans="1:43" x14ac:dyDescent="0.2">
      <c r="A732" s="231">
        <v>215495</v>
      </c>
      <c r="B732" s="231" t="s">
        <v>427</v>
      </c>
      <c r="C732" s="231" t="s">
        <v>200</v>
      </c>
      <c r="D732" s="231" t="s">
        <v>202</v>
      </c>
      <c r="E732" s="231" t="s">
        <v>200</v>
      </c>
      <c r="F732" s="231" t="s">
        <v>200</v>
      </c>
      <c r="G732" s="231" t="s">
        <v>202</v>
      </c>
      <c r="H732" s="231" t="s">
        <v>201</v>
      </c>
      <c r="I732" s="231" t="s">
        <v>202</v>
      </c>
      <c r="J732" s="231" t="s">
        <v>202</v>
      </c>
      <c r="K732" s="231" t="s">
        <v>200</v>
      </c>
      <c r="L732" s="231" t="s">
        <v>202</v>
      </c>
      <c r="M732" s="231" t="s">
        <v>202</v>
      </c>
      <c r="N732" s="231" t="s">
        <v>202</v>
      </c>
      <c r="O732" s="231" t="s">
        <v>200</v>
      </c>
      <c r="P732" s="231" t="s">
        <v>201</v>
      </c>
      <c r="Q732" s="231" t="s">
        <v>202</v>
      </c>
      <c r="R732" s="231" t="s">
        <v>202</v>
      </c>
      <c r="S732" s="231" t="s">
        <v>202</v>
      </c>
      <c r="T732" s="231" t="s">
        <v>201</v>
      </c>
      <c r="U732" s="231" t="s">
        <v>202</v>
      </c>
      <c r="V732" s="231" t="s">
        <v>202</v>
      </c>
      <c r="AQ732" s="231">
        <v>20</v>
      </c>
    </row>
    <row r="733" spans="1:43" x14ac:dyDescent="0.2">
      <c r="A733" s="231">
        <v>215500</v>
      </c>
      <c r="B733" s="231" t="s">
        <v>427</v>
      </c>
      <c r="C733" s="231" t="s">
        <v>201</v>
      </c>
      <c r="D733" s="231" t="s">
        <v>202</v>
      </c>
      <c r="E733" s="231" t="s">
        <v>202</v>
      </c>
      <c r="F733" s="231" t="s">
        <v>202</v>
      </c>
      <c r="G733" s="231" t="s">
        <v>202</v>
      </c>
      <c r="H733" s="231" t="s">
        <v>202</v>
      </c>
      <c r="I733" s="231" t="s">
        <v>202</v>
      </c>
      <c r="J733" s="231" t="s">
        <v>201</v>
      </c>
      <c r="K733" s="231" t="s">
        <v>202</v>
      </c>
      <c r="L733" s="231" t="s">
        <v>201</v>
      </c>
      <c r="M733" s="231" t="s">
        <v>201</v>
      </c>
      <c r="N733" s="231" t="s">
        <v>201</v>
      </c>
      <c r="O733" s="231" t="s">
        <v>201</v>
      </c>
      <c r="P733" s="231" t="s">
        <v>201</v>
      </c>
      <c r="Q733" s="231" t="s">
        <v>201</v>
      </c>
      <c r="R733" s="231" t="s">
        <v>201</v>
      </c>
      <c r="S733" s="231" t="s">
        <v>201</v>
      </c>
      <c r="T733" s="231" t="s">
        <v>201</v>
      </c>
      <c r="U733" s="231" t="s">
        <v>201</v>
      </c>
      <c r="V733" s="231" t="s">
        <v>201</v>
      </c>
      <c r="AQ733" s="231">
        <v>20</v>
      </c>
    </row>
    <row r="734" spans="1:43" x14ac:dyDescent="0.2">
      <c r="A734" s="231">
        <v>215504</v>
      </c>
      <c r="B734" s="231" t="s">
        <v>427</v>
      </c>
      <c r="C734" s="231" t="s">
        <v>200</v>
      </c>
      <c r="D734" s="231" t="s">
        <v>200</v>
      </c>
      <c r="E734" s="231" t="s">
        <v>200</v>
      </c>
      <c r="F734" s="231" t="s">
        <v>202</v>
      </c>
      <c r="G734" s="231" t="s">
        <v>200</v>
      </c>
      <c r="H734" s="231" t="s">
        <v>202</v>
      </c>
      <c r="I734" s="231" t="s">
        <v>200</v>
      </c>
      <c r="J734" s="231" t="s">
        <v>200</v>
      </c>
      <c r="K734" s="231" t="s">
        <v>202</v>
      </c>
      <c r="L734" s="231" t="s">
        <v>200</v>
      </c>
      <c r="M734" s="231" t="s">
        <v>200</v>
      </c>
      <c r="N734" s="231" t="s">
        <v>200</v>
      </c>
      <c r="O734" s="231" t="s">
        <v>202</v>
      </c>
      <c r="P734" s="231" t="s">
        <v>201</v>
      </c>
      <c r="Q734" s="231" t="s">
        <v>202</v>
      </c>
      <c r="R734" s="231" t="s">
        <v>201</v>
      </c>
      <c r="S734" s="231" t="s">
        <v>201</v>
      </c>
      <c r="T734" s="231" t="s">
        <v>201</v>
      </c>
      <c r="U734" s="231" t="s">
        <v>201</v>
      </c>
      <c r="V734" s="231" t="s">
        <v>201</v>
      </c>
      <c r="AQ734" s="231">
        <v>20</v>
      </c>
    </row>
    <row r="735" spans="1:43" x14ac:dyDescent="0.2">
      <c r="A735" s="231">
        <v>215512</v>
      </c>
      <c r="B735" s="231" t="s">
        <v>427</v>
      </c>
      <c r="C735" s="231" t="s">
        <v>201</v>
      </c>
      <c r="D735" s="231" t="s">
        <v>200</v>
      </c>
      <c r="E735" s="231" t="s">
        <v>202</v>
      </c>
      <c r="F735" s="231" t="s">
        <v>202</v>
      </c>
      <c r="G735" s="231" t="s">
        <v>201</v>
      </c>
      <c r="H735" s="231" t="s">
        <v>201</v>
      </c>
      <c r="I735" s="231" t="s">
        <v>202</v>
      </c>
      <c r="J735" s="231" t="s">
        <v>202</v>
      </c>
      <c r="K735" s="231" t="s">
        <v>202</v>
      </c>
      <c r="L735" s="231" t="s">
        <v>202</v>
      </c>
      <c r="M735" s="231" t="s">
        <v>202</v>
      </c>
      <c r="N735" s="231" t="s">
        <v>202</v>
      </c>
      <c r="O735" s="231" t="s">
        <v>202</v>
      </c>
      <c r="P735" s="231" t="s">
        <v>201</v>
      </c>
      <c r="Q735" s="231" t="s">
        <v>202</v>
      </c>
      <c r="R735" s="231" t="s">
        <v>201</v>
      </c>
      <c r="S735" s="231" t="s">
        <v>201</v>
      </c>
      <c r="T735" s="231" t="s">
        <v>201</v>
      </c>
      <c r="U735" s="231" t="s">
        <v>201</v>
      </c>
      <c r="V735" s="231" t="s">
        <v>201</v>
      </c>
      <c r="AQ735" s="231">
        <v>20</v>
      </c>
    </row>
    <row r="736" spans="1:43" x14ac:dyDescent="0.2">
      <c r="A736" s="231">
        <v>215517</v>
      </c>
      <c r="B736" s="231" t="s">
        <v>427</v>
      </c>
      <c r="C736" s="231" t="s">
        <v>202</v>
      </c>
      <c r="D736" s="231" t="s">
        <v>202</v>
      </c>
      <c r="E736" s="231" t="s">
        <v>200</v>
      </c>
      <c r="F736" s="231" t="s">
        <v>202</v>
      </c>
      <c r="G736" s="231" t="s">
        <v>202</v>
      </c>
      <c r="H736" s="231" t="s">
        <v>202</v>
      </c>
      <c r="I736" s="231" t="s">
        <v>202</v>
      </c>
      <c r="J736" s="231" t="s">
        <v>200</v>
      </c>
      <c r="K736" s="231" t="s">
        <v>202</v>
      </c>
      <c r="L736" s="231" t="s">
        <v>202</v>
      </c>
      <c r="M736" s="231" t="s">
        <v>200</v>
      </c>
      <c r="N736" s="231" t="s">
        <v>200</v>
      </c>
      <c r="O736" s="231" t="s">
        <v>200</v>
      </c>
      <c r="P736" s="231" t="s">
        <v>202</v>
      </c>
      <c r="Q736" s="231" t="s">
        <v>200</v>
      </c>
      <c r="R736" s="231" t="s">
        <v>202</v>
      </c>
      <c r="S736" s="231" t="s">
        <v>202</v>
      </c>
      <c r="T736" s="231" t="s">
        <v>202</v>
      </c>
      <c r="U736" s="231" t="s">
        <v>201</v>
      </c>
      <c r="V736" s="231" t="s">
        <v>202</v>
      </c>
      <c r="AQ736" s="231">
        <v>20</v>
      </c>
    </row>
    <row r="737" spans="1:43" x14ac:dyDescent="0.2">
      <c r="A737" s="231">
        <v>215522</v>
      </c>
      <c r="B737" s="231" t="s">
        <v>427</v>
      </c>
      <c r="C737" s="231" t="s">
        <v>200</v>
      </c>
      <c r="D737" s="231" t="s">
        <v>200</v>
      </c>
      <c r="E737" s="231" t="s">
        <v>200</v>
      </c>
      <c r="F737" s="231" t="s">
        <v>200</v>
      </c>
      <c r="G737" s="231" t="s">
        <v>202</v>
      </c>
      <c r="H737" s="231" t="s">
        <v>202</v>
      </c>
      <c r="I737" s="231" t="s">
        <v>202</v>
      </c>
      <c r="J737" s="231" t="s">
        <v>202</v>
      </c>
      <c r="K737" s="231" t="s">
        <v>202</v>
      </c>
      <c r="L737" s="231" t="s">
        <v>202</v>
      </c>
      <c r="M737" s="231" t="s">
        <v>200</v>
      </c>
      <c r="N737" s="231" t="s">
        <v>200</v>
      </c>
      <c r="O737" s="231" t="s">
        <v>200</v>
      </c>
      <c r="P737" s="231" t="s">
        <v>202</v>
      </c>
      <c r="Q737" s="231" t="s">
        <v>200</v>
      </c>
      <c r="R737" s="231" t="s">
        <v>202</v>
      </c>
      <c r="S737" s="231" t="s">
        <v>202</v>
      </c>
      <c r="T737" s="231" t="s">
        <v>202</v>
      </c>
      <c r="U737" s="231" t="s">
        <v>202</v>
      </c>
      <c r="V737" s="231" t="s">
        <v>202</v>
      </c>
      <c r="AQ737" s="231">
        <v>20</v>
      </c>
    </row>
    <row r="738" spans="1:43" x14ac:dyDescent="0.2">
      <c r="A738" s="231">
        <v>215529</v>
      </c>
      <c r="B738" s="231" t="s">
        <v>427</v>
      </c>
      <c r="C738" s="231" t="s">
        <v>202</v>
      </c>
      <c r="D738" s="231" t="s">
        <v>200</v>
      </c>
      <c r="E738" s="231" t="s">
        <v>200</v>
      </c>
      <c r="F738" s="231" t="s">
        <v>200</v>
      </c>
      <c r="G738" s="231" t="s">
        <v>200</v>
      </c>
      <c r="H738" s="231" t="s">
        <v>200</v>
      </c>
      <c r="I738" s="231" t="s">
        <v>202</v>
      </c>
      <c r="J738" s="231" t="s">
        <v>200</v>
      </c>
      <c r="K738" s="231" t="s">
        <v>202</v>
      </c>
      <c r="L738" s="231" t="s">
        <v>202</v>
      </c>
      <c r="M738" s="231" t="s">
        <v>202</v>
      </c>
      <c r="N738" s="231" t="s">
        <v>202</v>
      </c>
      <c r="O738" s="231" t="s">
        <v>202</v>
      </c>
      <c r="P738" s="231" t="s">
        <v>202</v>
      </c>
      <c r="Q738" s="231" t="s">
        <v>202</v>
      </c>
      <c r="R738" s="231" t="s">
        <v>201</v>
      </c>
      <c r="S738" s="231" t="s">
        <v>201</v>
      </c>
      <c r="T738" s="231" t="s">
        <v>201</v>
      </c>
      <c r="U738" s="231" t="s">
        <v>201</v>
      </c>
      <c r="V738" s="231" t="s">
        <v>201</v>
      </c>
      <c r="AQ738" s="231">
        <v>20</v>
      </c>
    </row>
    <row r="739" spans="1:43" x14ac:dyDescent="0.2">
      <c r="A739" s="231">
        <v>215532</v>
      </c>
      <c r="B739" s="231" t="s">
        <v>427</v>
      </c>
      <c r="C739" s="231" t="s">
        <v>202</v>
      </c>
      <c r="D739" s="231" t="s">
        <v>200</v>
      </c>
      <c r="E739" s="231" t="s">
        <v>202</v>
      </c>
      <c r="F739" s="231" t="s">
        <v>200</v>
      </c>
      <c r="G739" s="231" t="s">
        <v>202</v>
      </c>
      <c r="H739" s="231" t="s">
        <v>202</v>
      </c>
      <c r="I739" s="231" t="s">
        <v>202</v>
      </c>
      <c r="J739" s="231" t="s">
        <v>202</v>
      </c>
      <c r="K739" s="231" t="s">
        <v>200</v>
      </c>
      <c r="L739" s="231" t="s">
        <v>202</v>
      </c>
      <c r="M739" s="231" t="s">
        <v>202</v>
      </c>
      <c r="N739" s="231" t="s">
        <v>202</v>
      </c>
      <c r="O739" s="231" t="s">
        <v>202</v>
      </c>
      <c r="P739" s="231" t="s">
        <v>202</v>
      </c>
      <c r="Q739" s="231" t="s">
        <v>202</v>
      </c>
      <c r="R739" s="231" t="s">
        <v>201</v>
      </c>
      <c r="S739" s="231" t="s">
        <v>201</v>
      </c>
      <c r="T739" s="231" t="s">
        <v>201</v>
      </c>
      <c r="U739" s="231" t="s">
        <v>201</v>
      </c>
      <c r="V739" s="231" t="s">
        <v>201</v>
      </c>
      <c r="AQ739" s="231">
        <v>20</v>
      </c>
    </row>
    <row r="740" spans="1:43" x14ac:dyDescent="0.2">
      <c r="A740" s="231">
        <v>215538</v>
      </c>
      <c r="B740" s="231" t="s">
        <v>427</v>
      </c>
      <c r="C740" s="231" t="s">
        <v>202</v>
      </c>
      <c r="D740" s="231" t="s">
        <v>200</v>
      </c>
      <c r="E740" s="231" t="s">
        <v>202</v>
      </c>
      <c r="F740" s="231" t="s">
        <v>202</v>
      </c>
      <c r="G740" s="231" t="s">
        <v>200</v>
      </c>
      <c r="H740" s="231" t="s">
        <v>201</v>
      </c>
      <c r="I740" s="231" t="s">
        <v>202</v>
      </c>
      <c r="J740" s="231" t="s">
        <v>200</v>
      </c>
      <c r="K740" s="231" t="s">
        <v>200</v>
      </c>
      <c r="L740" s="231" t="s">
        <v>200</v>
      </c>
      <c r="M740" s="231" t="s">
        <v>200</v>
      </c>
      <c r="N740" s="231" t="s">
        <v>202</v>
      </c>
      <c r="O740" s="231" t="s">
        <v>200</v>
      </c>
      <c r="P740" s="231" t="s">
        <v>202</v>
      </c>
      <c r="Q740" s="231" t="s">
        <v>202</v>
      </c>
      <c r="R740" s="231" t="s">
        <v>201</v>
      </c>
      <c r="S740" s="231" t="s">
        <v>201</v>
      </c>
      <c r="T740" s="231" t="s">
        <v>202</v>
      </c>
      <c r="U740" s="231" t="s">
        <v>201</v>
      </c>
      <c r="V740" s="231" t="s">
        <v>202</v>
      </c>
      <c r="AQ740" s="231">
        <v>20</v>
      </c>
    </row>
    <row r="741" spans="1:43" x14ac:dyDescent="0.2">
      <c r="A741" s="231">
        <v>215542</v>
      </c>
      <c r="B741" s="231" t="s">
        <v>427</v>
      </c>
      <c r="C741" s="231" t="s">
        <v>202</v>
      </c>
      <c r="D741" s="231" t="s">
        <v>202</v>
      </c>
      <c r="E741" s="231" t="s">
        <v>202</v>
      </c>
      <c r="F741" s="231" t="s">
        <v>202</v>
      </c>
      <c r="G741" s="231" t="s">
        <v>201</v>
      </c>
      <c r="H741" s="231" t="s">
        <v>202</v>
      </c>
      <c r="I741" s="231" t="s">
        <v>201</v>
      </c>
      <c r="J741" s="231" t="s">
        <v>202</v>
      </c>
      <c r="K741" s="231" t="s">
        <v>202</v>
      </c>
      <c r="L741" s="231" t="s">
        <v>202</v>
      </c>
      <c r="M741" s="231" t="s">
        <v>201</v>
      </c>
      <c r="N741" s="231" t="s">
        <v>200</v>
      </c>
      <c r="O741" s="231" t="s">
        <v>200</v>
      </c>
      <c r="P741" s="231" t="s">
        <v>201</v>
      </c>
      <c r="Q741" s="231" t="s">
        <v>202</v>
      </c>
      <c r="R741" s="231" t="s">
        <v>201</v>
      </c>
      <c r="S741" s="231" t="s">
        <v>201</v>
      </c>
      <c r="T741" s="231" t="s">
        <v>202</v>
      </c>
      <c r="U741" s="231" t="s">
        <v>202</v>
      </c>
      <c r="V741" s="231" t="s">
        <v>202</v>
      </c>
      <c r="AQ741" s="231">
        <v>20</v>
      </c>
    </row>
    <row r="742" spans="1:43" x14ac:dyDescent="0.2">
      <c r="A742" s="231">
        <v>215544</v>
      </c>
      <c r="B742" s="231" t="s">
        <v>427</v>
      </c>
      <c r="C742" s="231" t="s">
        <v>202</v>
      </c>
      <c r="D742" s="231" t="s">
        <v>202</v>
      </c>
      <c r="E742" s="231" t="s">
        <v>200</v>
      </c>
      <c r="F742" s="231" t="s">
        <v>200</v>
      </c>
      <c r="G742" s="231" t="s">
        <v>202</v>
      </c>
      <c r="H742" s="231" t="s">
        <v>202</v>
      </c>
      <c r="I742" s="231" t="s">
        <v>202</v>
      </c>
      <c r="J742" s="231" t="s">
        <v>200</v>
      </c>
      <c r="K742" s="231" t="s">
        <v>202</v>
      </c>
      <c r="L742" s="231" t="s">
        <v>202</v>
      </c>
      <c r="M742" s="231" t="s">
        <v>202</v>
      </c>
      <c r="N742" s="231" t="s">
        <v>202</v>
      </c>
      <c r="O742" s="231" t="s">
        <v>200</v>
      </c>
      <c r="P742" s="231" t="s">
        <v>200</v>
      </c>
      <c r="Q742" s="231" t="s">
        <v>202</v>
      </c>
      <c r="R742" s="231" t="s">
        <v>200</v>
      </c>
      <c r="S742" s="231" t="s">
        <v>200</v>
      </c>
      <c r="T742" s="231" t="s">
        <v>202</v>
      </c>
      <c r="U742" s="231" t="s">
        <v>202</v>
      </c>
      <c r="V742" s="231" t="s">
        <v>200</v>
      </c>
      <c r="AQ742" s="231">
        <v>20</v>
      </c>
    </row>
    <row r="743" spans="1:43" x14ac:dyDescent="0.2">
      <c r="A743" s="231">
        <v>215545</v>
      </c>
      <c r="B743" s="231" t="s">
        <v>427</v>
      </c>
      <c r="C743" s="231" t="s">
        <v>201</v>
      </c>
      <c r="D743" s="231" t="s">
        <v>202</v>
      </c>
      <c r="E743" s="231" t="s">
        <v>202</v>
      </c>
      <c r="F743" s="231" t="s">
        <v>202</v>
      </c>
      <c r="G743" s="231" t="s">
        <v>202</v>
      </c>
      <c r="H743" s="231" t="s">
        <v>202</v>
      </c>
      <c r="I743" s="231" t="s">
        <v>202</v>
      </c>
      <c r="J743" s="231" t="s">
        <v>202</v>
      </c>
      <c r="K743" s="231" t="s">
        <v>202</v>
      </c>
      <c r="L743" s="231" t="s">
        <v>202</v>
      </c>
      <c r="M743" s="231" t="s">
        <v>201</v>
      </c>
      <c r="N743" s="231" t="s">
        <v>201</v>
      </c>
      <c r="O743" s="231" t="s">
        <v>201</v>
      </c>
      <c r="P743" s="231" t="s">
        <v>201</v>
      </c>
      <c r="Q743" s="231" t="s">
        <v>201</v>
      </c>
      <c r="R743" s="231" t="s">
        <v>201</v>
      </c>
      <c r="S743" s="231" t="s">
        <v>201</v>
      </c>
      <c r="T743" s="231" t="s">
        <v>201</v>
      </c>
      <c r="U743" s="231" t="s">
        <v>201</v>
      </c>
      <c r="V743" s="231" t="s">
        <v>201</v>
      </c>
      <c r="AQ743" s="231">
        <v>20</v>
      </c>
    </row>
    <row r="744" spans="1:43" x14ac:dyDescent="0.2">
      <c r="A744" s="231">
        <v>215554</v>
      </c>
      <c r="B744" s="231" t="s">
        <v>427</v>
      </c>
      <c r="C744" s="231" t="s">
        <v>202</v>
      </c>
      <c r="D744" s="231" t="s">
        <v>200</v>
      </c>
      <c r="E744" s="231" t="s">
        <v>200</v>
      </c>
      <c r="F744" s="231" t="s">
        <v>200</v>
      </c>
      <c r="G744" s="231" t="s">
        <v>200</v>
      </c>
      <c r="H744" s="231" t="s">
        <v>202</v>
      </c>
      <c r="I744" s="231" t="s">
        <v>200</v>
      </c>
      <c r="J744" s="231" t="s">
        <v>200</v>
      </c>
      <c r="K744" s="231" t="s">
        <v>200</v>
      </c>
      <c r="L744" s="231" t="s">
        <v>202</v>
      </c>
      <c r="M744" s="231" t="s">
        <v>202</v>
      </c>
      <c r="N744" s="231" t="s">
        <v>200</v>
      </c>
      <c r="O744" s="231" t="s">
        <v>200</v>
      </c>
      <c r="P744" s="231" t="s">
        <v>202</v>
      </c>
      <c r="Q744" s="231" t="s">
        <v>202</v>
      </c>
      <c r="R744" s="231" t="s">
        <v>202</v>
      </c>
      <c r="S744" s="231" t="s">
        <v>202</v>
      </c>
      <c r="T744" s="231" t="s">
        <v>202</v>
      </c>
      <c r="U744" s="231" t="s">
        <v>202</v>
      </c>
      <c r="V744" s="231" t="s">
        <v>202</v>
      </c>
      <c r="AQ744" s="231">
        <v>20</v>
      </c>
    </row>
    <row r="745" spans="1:43" x14ac:dyDescent="0.2">
      <c r="A745" s="231">
        <v>215560</v>
      </c>
      <c r="B745" s="231" t="s">
        <v>427</v>
      </c>
      <c r="C745" s="231" t="s">
        <v>202</v>
      </c>
      <c r="D745" s="231" t="s">
        <v>200</v>
      </c>
      <c r="E745" s="231" t="s">
        <v>202</v>
      </c>
      <c r="F745" s="231" t="s">
        <v>202</v>
      </c>
      <c r="G745" s="231" t="s">
        <v>202</v>
      </c>
      <c r="H745" s="231" t="s">
        <v>202</v>
      </c>
      <c r="I745" s="231" t="s">
        <v>202</v>
      </c>
      <c r="J745" s="231" t="s">
        <v>202</v>
      </c>
      <c r="K745" s="231" t="s">
        <v>201</v>
      </c>
      <c r="L745" s="231" t="s">
        <v>201</v>
      </c>
      <c r="M745" s="231" t="s">
        <v>201</v>
      </c>
      <c r="N745" s="231" t="s">
        <v>201</v>
      </c>
      <c r="O745" s="231" t="s">
        <v>201</v>
      </c>
      <c r="P745" s="231" t="s">
        <v>201</v>
      </c>
      <c r="Q745" s="231" t="s">
        <v>201</v>
      </c>
      <c r="R745" s="231" t="s">
        <v>201</v>
      </c>
      <c r="S745" s="231" t="s">
        <v>201</v>
      </c>
      <c r="T745" s="231" t="s">
        <v>201</v>
      </c>
      <c r="U745" s="231" t="s">
        <v>201</v>
      </c>
      <c r="V745" s="231" t="s">
        <v>201</v>
      </c>
      <c r="AQ745" s="231">
        <v>20</v>
      </c>
    </row>
    <row r="746" spans="1:43" x14ac:dyDescent="0.2">
      <c r="A746" s="231">
        <v>215562</v>
      </c>
      <c r="B746" s="231" t="s">
        <v>427</v>
      </c>
      <c r="C746" s="231" t="s">
        <v>201</v>
      </c>
      <c r="D746" s="231" t="s">
        <v>200</v>
      </c>
      <c r="E746" s="231" t="s">
        <v>200</v>
      </c>
      <c r="F746" s="231" t="s">
        <v>202</v>
      </c>
      <c r="G746" s="231" t="s">
        <v>202</v>
      </c>
      <c r="H746" s="231" t="s">
        <v>202</v>
      </c>
      <c r="I746" s="231" t="s">
        <v>201</v>
      </c>
      <c r="J746" s="231" t="s">
        <v>202</v>
      </c>
      <c r="K746" s="231" t="s">
        <v>202</v>
      </c>
      <c r="L746" s="231" t="s">
        <v>201</v>
      </c>
      <c r="M746" s="231" t="s">
        <v>200</v>
      </c>
      <c r="N746" s="231" t="s">
        <v>200</v>
      </c>
      <c r="O746" s="231" t="s">
        <v>202</v>
      </c>
      <c r="P746" s="231" t="s">
        <v>200</v>
      </c>
      <c r="Q746" s="231" t="s">
        <v>202</v>
      </c>
      <c r="R746" s="231" t="s">
        <v>201</v>
      </c>
      <c r="S746" s="231" t="s">
        <v>201</v>
      </c>
      <c r="T746" s="231" t="s">
        <v>201</v>
      </c>
      <c r="U746" s="231" t="s">
        <v>201</v>
      </c>
      <c r="V746" s="231" t="s">
        <v>201</v>
      </c>
      <c r="AQ746" s="231">
        <v>20</v>
      </c>
    </row>
    <row r="747" spans="1:43" x14ac:dyDescent="0.2">
      <c r="A747" s="231">
        <v>215563</v>
      </c>
      <c r="B747" s="231" t="s">
        <v>427</v>
      </c>
      <c r="C747" s="231" t="s">
        <v>200</v>
      </c>
      <c r="D747" s="231" t="s">
        <v>202</v>
      </c>
      <c r="E747" s="231" t="s">
        <v>200</v>
      </c>
      <c r="F747" s="231" t="s">
        <v>200</v>
      </c>
      <c r="G747" s="231" t="s">
        <v>200</v>
      </c>
      <c r="H747" s="231" t="s">
        <v>200</v>
      </c>
      <c r="I747" s="231" t="s">
        <v>200</v>
      </c>
      <c r="J747" s="231" t="s">
        <v>200</v>
      </c>
      <c r="K747" s="231" t="s">
        <v>200</v>
      </c>
      <c r="L747" s="231" t="s">
        <v>202</v>
      </c>
      <c r="M747" s="231" t="s">
        <v>202</v>
      </c>
      <c r="N747" s="231" t="s">
        <v>202</v>
      </c>
      <c r="O747" s="231" t="s">
        <v>202</v>
      </c>
      <c r="P747" s="231" t="s">
        <v>201</v>
      </c>
      <c r="Q747" s="231" t="s">
        <v>202</v>
      </c>
      <c r="R747" s="231" t="s">
        <v>201</v>
      </c>
      <c r="S747" s="231" t="s">
        <v>201</v>
      </c>
      <c r="T747" s="231" t="s">
        <v>201</v>
      </c>
      <c r="U747" s="231" t="s">
        <v>201</v>
      </c>
      <c r="V747" s="231" t="s">
        <v>201</v>
      </c>
      <c r="AQ747" s="231">
        <v>20</v>
      </c>
    </row>
    <row r="748" spans="1:43" x14ac:dyDescent="0.2">
      <c r="A748" s="231">
        <v>215570</v>
      </c>
      <c r="B748" s="231" t="s">
        <v>427</v>
      </c>
      <c r="C748" s="231" t="s">
        <v>202</v>
      </c>
      <c r="D748" s="231" t="s">
        <v>202</v>
      </c>
      <c r="E748" s="231" t="s">
        <v>202</v>
      </c>
      <c r="F748" s="231" t="s">
        <v>202</v>
      </c>
      <c r="G748" s="231" t="s">
        <v>202</v>
      </c>
      <c r="H748" s="231" t="s">
        <v>202</v>
      </c>
      <c r="I748" s="231" t="s">
        <v>200</v>
      </c>
      <c r="J748" s="231" t="s">
        <v>202</v>
      </c>
      <c r="K748" s="231" t="s">
        <v>202</v>
      </c>
      <c r="L748" s="231" t="s">
        <v>202</v>
      </c>
      <c r="M748" s="231" t="s">
        <v>201</v>
      </c>
      <c r="N748" s="231" t="s">
        <v>201</v>
      </c>
      <c r="O748" s="231" t="s">
        <v>202</v>
      </c>
      <c r="P748" s="231" t="s">
        <v>202</v>
      </c>
      <c r="Q748" s="231" t="s">
        <v>201</v>
      </c>
      <c r="R748" s="231" t="s">
        <v>201</v>
      </c>
      <c r="S748" s="231" t="s">
        <v>201</v>
      </c>
      <c r="T748" s="231" t="s">
        <v>201</v>
      </c>
      <c r="U748" s="231" t="s">
        <v>201</v>
      </c>
      <c r="V748" s="231" t="s">
        <v>201</v>
      </c>
      <c r="AQ748" s="231">
        <v>20</v>
      </c>
    </row>
    <row r="749" spans="1:43" x14ac:dyDescent="0.2">
      <c r="A749" s="231">
        <v>215571</v>
      </c>
      <c r="B749" s="231" t="s">
        <v>427</v>
      </c>
      <c r="C749" s="231" t="s">
        <v>200</v>
      </c>
      <c r="D749" s="231" t="s">
        <v>200</v>
      </c>
      <c r="E749" s="231" t="s">
        <v>200</v>
      </c>
      <c r="F749" s="231" t="s">
        <v>200</v>
      </c>
      <c r="G749" s="231" t="s">
        <v>200</v>
      </c>
      <c r="H749" s="231" t="s">
        <v>202</v>
      </c>
      <c r="I749" s="231" t="s">
        <v>202</v>
      </c>
      <c r="J749" s="231" t="s">
        <v>202</v>
      </c>
      <c r="K749" s="231" t="s">
        <v>200</v>
      </c>
      <c r="L749" s="231" t="s">
        <v>202</v>
      </c>
      <c r="M749" s="231" t="s">
        <v>202</v>
      </c>
      <c r="N749" s="231" t="s">
        <v>200</v>
      </c>
      <c r="O749" s="231" t="s">
        <v>202</v>
      </c>
      <c r="P749" s="231" t="s">
        <v>200</v>
      </c>
      <c r="Q749" s="231" t="s">
        <v>202</v>
      </c>
      <c r="R749" s="231" t="s">
        <v>201</v>
      </c>
      <c r="S749" s="231" t="s">
        <v>202</v>
      </c>
      <c r="T749" s="231" t="s">
        <v>202</v>
      </c>
      <c r="U749" s="231" t="s">
        <v>202</v>
      </c>
      <c r="V749" s="231" t="s">
        <v>202</v>
      </c>
      <c r="AQ749" s="231">
        <v>20</v>
      </c>
    </row>
    <row r="750" spans="1:43" x14ac:dyDescent="0.2">
      <c r="A750" s="231">
        <v>215572</v>
      </c>
      <c r="B750" s="231" t="s">
        <v>427</v>
      </c>
      <c r="C750" s="231" t="s">
        <v>202</v>
      </c>
      <c r="D750" s="231" t="s">
        <v>202</v>
      </c>
      <c r="E750" s="231" t="s">
        <v>200</v>
      </c>
      <c r="F750" s="231" t="s">
        <v>200</v>
      </c>
      <c r="G750" s="231" t="s">
        <v>200</v>
      </c>
      <c r="H750" s="231" t="s">
        <v>202</v>
      </c>
      <c r="I750" s="231" t="s">
        <v>200</v>
      </c>
      <c r="J750" s="231" t="s">
        <v>202</v>
      </c>
      <c r="K750" s="231" t="s">
        <v>200</v>
      </c>
      <c r="L750" s="231" t="s">
        <v>202</v>
      </c>
      <c r="M750" s="231" t="s">
        <v>202</v>
      </c>
      <c r="N750" s="231" t="s">
        <v>200</v>
      </c>
      <c r="O750" s="231" t="s">
        <v>200</v>
      </c>
      <c r="P750" s="231" t="s">
        <v>202</v>
      </c>
      <c r="Q750" s="231" t="s">
        <v>202</v>
      </c>
      <c r="R750" s="231" t="s">
        <v>202</v>
      </c>
      <c r="S750" s="231" t="s">
        <v>202</v>
      </c>
      <c r="T750" s="231" t="s">
        <v>201</v>
      </c>
      <c r="U750" s="231" t="s">
        <v>202</v>
      </c>
      <c r="V750" s="231" t="s">
        <v>200</v>
      </c>
      <c r="AQ750" s="231">
        <v>20</v>
      </c>
    </row>
    <row r="751" spans="1:43" x14ac:dyDescent="0.2">
      <c r="A751" s="231">
        <v>215573</v>
      </c>
      <c r="B751" s="231" t="s">
        <v>427</v>
      </c>
      <c r="C751" s="231" t="s">
        <v>202</v>
      </c>
      <c r="D751" s="231" t="s">
        <v>202</v>
      </c>
      <c r="E751" s="231" t="s">
        <v>200</v>
      </c>
      <c r="F751" s="231" t="s">
        <v>202</v>
      </c>
      <c r="G751" s="231" t="s">
        <v>202</v>
      </c>
      <c r="H751" s="231" t="s">
        <v>202</v>
      </c>
      <c r="I751" s="231" t="s">
        <v>200</v>
      </c>
      <c r="J751" s="231" t="s">
        <v>202</v>
      </c>
      <c r="K751" s="231" t="s">
        <v>202</v>
      </c>
      <c r="L751" s="231" t="s">
        <v>202</v>
      </c>
      <c r="M751" s="231" t="s">
        <v>201</v>
      </c>
      <c r="N751" s="231" t="s">
        <v>201</v>
      </c>
      <c r="O751" s="231" t="s">
        <v>200</v>
      </c>
      <c r="P751" s="231" t="s">
        <v>200</v>
      </c>
      <c r="Q751" s="231" t="s">
        <v>202</v>
      </c>
      <c r="R751" s="231" t="s">
        <v>201</v>
      </c>
      <c r="S751" s="231" t="s">
        <v>201</v>
      </c>
      <c r="T751" s="231" t="s">
        <v>201</v>
      </c>
      <c r="U751" s="231" t="s">
        <v>201</v>
      </c>
      <c r="V751" s="231" t="s">
        <v>202</v>
      </c>
      <c r="AQ751" s="231">
        <v>20</v>
      </c>
    </row>
    <row r="752" spans="1:43" x14ac:dyDescent="0.2">
      <c r="A752" s="231">
        <v>215574</v>
      </c>
      <c r="B752" s="231" t="s">
        <v>427</v>
      </c>
      <c r="C752" s="231" t="s">
        <v>200</v>
      </c>
      <c r="D752" s="231" t="s">
        <v>202</v>
      </c>
      <c r="E752" s="231" t="s">
        <v>202</v>
      </c>
      <c r="F752" s="231" t="s">
        <v>200</v>
      </c>
      <c r="G752" s="231" t="s">
        <v>202</v>
      </c>
      <c r="H752" s="231" t="s">
        <v>200</v>
      </c>
      <c r="I752" s="231" t="s">
        <v>202</v>
      </c>
      <c r="J752" s="231" t="s">
        <v>200</v>
      </c>
      <c r="K752" s="231" t="s">
        <v>200</v>
      </c>
      <c r="L752" s="231" t="s">
        <v>202</v>
      </c>
      <c r="M752" s="231" t="s">
        <v>202</v>
      </c>
      <c r="N752" s="231" t="s">
        <v>200</v>
      </c>
      <c r="O752" s="231" t="s">
        <v>200</v>
      </c>
      <c r="P752" s="231" t="s">
        <v>200</v>
      </c>
      <c r="Q752" s="231" t="s">
        <v>202</v>
      </c>
      <c r="R752" s="231" t="s">
        <v>201</v>
      </c>
      <c r="S752" s="231" t="s">
        <v>202</v>
      </c>
      <c r="T752" s="231" t="s">
        <v>202</v>
      </c>
      <c r="U752" s="231" t="s">
        <v>202</v>
      </c>
      <c r="V752" s="231" t="s">
        <v>202</v>
      </c>
      <c r="AQ752" s="231">
        <v>20</v>
      </c>
    </row>
    <row r="753" spans="1:43" x14ac:dyDescent="0.2">
      <c r="A753" s="231">
        <v>215586</v>
      </c>
      <c r="B753" s="231" t="s">
        <v>427</v>
      </c>
      <c r="C753" s="231" t="s">
        <v>202</v>
      </c>
      <c r="D753" s="231" t="s">
        <v>202</v>
      </c>
      <c r="E753" s="231" t="s">
        <v>202</v>
      </c>
      <c r="F753" s="231" t="s">
        <v>202</v>
      </c>
      <c r="G753" s="231" t="s">
        <v>202</v>
      </c>
      <c r="H753" s="231" t="s">
        <v>202</v>
      </c>
      <c r="I753" s="231" t="s">
        <v>202</v>
      </c>
      <c r="J753" s="231" t="s">
        <v>200</v>
      </c>
      <c r="K753" s="231" t="s">
        <v>202</v>
      </c>
      <c r="L753" s="231" t="s">
        <v>202</v>
      </c>
      <c r="M753" s="231" t="s">
        <v>202</v>
      </c>
      <c r="N753" s="231" t="s">
        <v>202</v>
      </c>
      <c r="O753" s="231" t="s">
        <v>202</v>
      </c>
      <c r="P753" s="231" t="s">
        <v>200</v>
      </c>
      <c r="Q753" s="231" t="s">
        <v>202</v>
      </c>
      <c r="R753" s="231" t="s">
        <v>202</v>
      </c>
      <c r="S753" s="231" t="s">
        <v>200</v>
      </c>
      <c r="T753" s="231" t="s">
        <v>202</v>
      </c>
      <c r="U753" s="231" t="s">
        <v>200</v>
      </c>
      <c r="V753" s="231" t="s">
        <v>202</v>
      </c>
      <c r="AQ753" s="231">
        <v>20</v>
      </c>
    </row>
    <row r="754" spans="1:43" x14ac:dyDescent="0.2">
      <c r="A754" s="231">
        <v>215588</v>
      </c>
      <c r="B754" s="231" t="s">
        <v>427</v>
      </c>
      <c r="C754" s="231" t="s">
        <v>202</v>
      </c>
      <c r="D754" s="231" t="s">
        <v>202</v>
      </c>
      <c r="E754" s="231" t="s">
        <v>200</v>
      </c>
      <c r="F754" s="231" t="s">
        <v>200</v>
      </c>
      <c r="G754" s="231" t="s">
        <v>202</v>
      </c>
      <c r="H754" s="231" t="s">
        <v>200</v>
      </c>
      <c r="I754" s="231" t="s">
        <v>202</v>
      </c>
      <c r="J754" s="231" t="s">
        <v>202</v>
      </c>
      <c r="K754" s="231" t="s">
        <v>202</v>
      </c>
      <c r="L754" s="231" t="s">
        <v>202</v>
      </c>
      <c r="M754" s="231" t="s">
        <v>202</v>
      </c>
      <c r="N754" s="231" t="s">
        <v>202</v>
      </c>
      <c r="O754" s="231" t="s">
        <v>202</v>
      </c>
      <c r="P754" s="231" t="s">
        <v>202</v>
      </c>
      <c r="Q754" s="231" t="s">
        <v>202</v>
      </c>
      <c r="R754" s="231" t="s">
        <v>201</v>
      </c>
      <c r="S754" s="231" t="s">
        <v>201</v>
      </c>
      <c r="T754" s="231" t="s">
        <v>201</v>
      </c>
      <c r="U754" s="231" t="s">
        <v>201</v>
      </c>
      <c r="V754" s="231" t="s">
        <v>201</v>
      </c>
      <c r="AQ754" s="231">
        <v>20</v>
      </c>
    </row>
    <row r="755" spans="1:43" x14ac:dyDescent="0.2">
      <c r="A755" s="231">
        <v>215591</v>
      </c>
      <c r="B755" s="231" t="s">
        <v>427</v>
      </c>
      <c r="C755" s="231" t="s">
        <v>200</v>
      </c>
      <c r="D755" s="231" t="s">
        <v>200</v>
      </c>
      <c r="E755" s="231" t="s">
        <v>202</v>
      </c>
      <c r="F755" s="231" t="s">
        <v>200</v>
      </c>
      <c r="G755" s="231" t="s">
        <v>200</v>
      </c>
      <c r="H755" s="231" t="s">
        <v>202</v>
      </c>
      <c r="I755" s="231" t="s">
        <v>200</v>
      </c>
      <c r="J755" s="231" t="s">
        <v>202</v>
      </c>
      <c r="K755" s="231" t="s">
        <v>202</v>
      </c>
      <c r="L755" s="231" t="s">
        <v>202</v>
      </c>
      <c r="M755" s="231" t="s">
        <v>201</v>
      </c>
      <c r="N755" s="231" t="s">
        <v>202</v>
      </c>
      <c r="O755" s="231" t="s">
        <v>201</v>
      </c>
      <c r="P755" s="231" t="s">
        <v>202</v>
      </c>
      <c r="Q755" s="231" t="s">
        <v>201</v>
      </c>
      <c r="R755" s="231" t="s">
        <v>201</v>
      </c>
      <c r="S755" s="231" t="s">
        <v>201</v>
      </c>
      <c r="T755" s="231" t="s">
        <v>201</v>
      </c>
      <c r="U755" s="231" t="s">
        <v>201</v>
      </c>
      <c r="V755" s="231" t="s">
        <v>201</v>
      </c>
      <c r="AQ755" s="231">
        <v>20</v>
      </c>
    </row>
    <row r="756" spans="1:43" x14ac:dyDescent="0.2">
      <c r="A756" s="231">
        <v>215595</v>
      </c>
      <c r="B756" s="231" t="s">
        <v>427</v>
      </c>
      <c r="C756" s="231" t="s">
        <v>200</v>
      </c>
      <c r="D756" s="231" t="s">
        <v>202</v>
      </c>
      <c r="E756" s="231" t="s">
        <v>202</v>
      </c>
      <c r="F756" s="231" t="s">
        <v>200</v>
      </c>
      <c r="G756" s="231" t="s">
        <v>200</v>
      </c>
      <c r="H756" s="231" t="s">
        <v>202</v>
      </c>
      <c r="I756" s="231" t="s">
        <v>200</v>
      </c>
      <c r="J756" s="231" t="s">
        <v>202</v>
      </c>
      <c r="K756" s="231" t="s">
        <v>200</v>
      </c>
      <c r="L756" s="231" t="s">
        <v>202</v>
      </c>
      <c r="M756" s="231" t="s">
        <v>200</v>
      </c>
      <c r="N756" s="231" t="s">
        <v>200</v>
      </c>
      <c r="O756" s="231" t="s">
        <v>202</v>
      </c>
      <c r="P756" s="231" t="s">
        <v>200</v>
      </c>
      <c r="Q756" s="231" t="s">
        <v>200</v>
      </c>
      <c r="R756" s="231" t="s">
        <v>201</v>
      </c>
      <c r="S756" s="231" t="s">
        <v>201</v>
      </c>
      <c r="T756" s="231" t="s">
        <v>202</v>
      </c>
      <c r="U756" s="231" t="s">
        <v>202</v>
      </c>
      <c r="V756" s="231" t="s">
        <v>202</v>
      </c>
      <c r="AQ756" s="231">
        <v>20</v>
      </c>
    </row>
    <row r="757" spans="1:43" x14ac:dyDescent="0.2">
      <c r="A757" s="231">
        <v>215597</v>
      </c>
      <c r="B757" s="231" t="s">
        <v>427</v>
      </c>
      <c r="C757" s="231" t="s">
        <v>202</v>
      </c>
      <c r="D757" s="231" t="s">
        <v>202</v>
      </c>
      <c r="E757" s="231" t="s">
        <v>202</v>
      </c>
      <c r="F757" s="231" t="s">
        <v>202</v>
      </c>
      <c r="G757" s="231" t="s">
        <v>202</v>
      </c>
      <c r="H757" s="231" t="s">
        <v>202</v>
      </c>
      <c r="I757" s="231" t="s">
        <v>202</v>
      </c>
      <c r="J757" s="231" t="s">
        <v>202</v>
      </c>
      <c r="K757" s="231" t="s">
        <v>202</v>
      </c>
      <c r="L757" s="231" t="s">
        <v>201</v>
      </c>
      <c r="M757" s="231" t="s">
        <v>200</v>
      </c>
      <c r="N757" s="231" t="s">
        <v>200</v>
      </c>
      <c r="O757" s="231" t="s">
        <v>202</v>
      </c>
      <c r="P757" s="231" t="s">
        <v>202</v>
      </c>
      <c r="Q757" s="231" t="s">
        <v>202</v>
      </c>
      <c r="R757" s="231" t="s">
        <v>202</v>
      </c>
      <c r="S757" s="231" t="s">
        <v>202</v>
      </c>
      <c r="T757" s="231" t="s">
        <v>202</v>
      </c>
      <c r="U757" s="231" t="s">
        <v>202</v>
      </c>
      <c r="V757" s="231" t="s">
        <v>202</v>
      </c>
      <c r="AQ757" s="231">
        <v>20</v>
      </c>
    </row>
    <row r="758" spans="1:43" x14ac:dyDescent="0.2">
      <c r="A758" s="231">
        <v>215598</v>
      </c>
      <c r="B758" s="231" t="s">
        <v>427</v>
      </c>
      <c r="C758" s="231" t="s">
        <v>202</v>
      </c>
      <c r="D758" s="231" t="s">
        <v>202</v>
      </c>
      <c r="E758" s="231" t="s">
        <v>202</v>
      </c>
      <c r="F758" s="231" t="s">
        <v>200</v>
      </c>
      <c r="G758" s="231" t="s">
        <v>201</v>
      </c>
      <c r="H758" s="231" t="s">
        <v>200</v>
      </c>
      <c r="I758" s="231" t="s">
        <v>200</v>
      </c>
      <c r="J758" s="231" t="s">
        <v>200</v>
      </c>
      <c r="K758" s="231" t="s">
        <v>200</v>
      </c>
      <c r="L758" s="231" t="s">
        <v>202</v>
      </c>
      <c r="M758" s="231" t="s">
        <v>201</v>
      </c>
      <c r="N758" s="231" t="s">
        <v>201</v>
      </c>
      <c r="O758" s="231" t="s">
        <v>202</v>
      </c>
      <c r="P758" s="231" t="s">
        <v>202</v>
      </c>
      <c r="Q758" s="231" t="s">
        <v>201</v>
      </c>
      <c r="R758" s="231" t="s">
        <v>201</v>
      </c>
      <c r="S758" s="231" t="s">
        <v>201</v>
      </c>
      <c r="T758" s="231" t="s">
        <v>201</v>
      </c>
      <c r="U758" s="231" t="s">
        <v>201</v>
      </c>
      <c r="V758" s="231" t="s">
        <v>201</v>
      </c>
      <c r="AQ758" s="231">
        <v>20</v>
      </c>
    </row>
    <row r="759" spans="1:43" x14ac:dyDescent="0.2">
      <c r="A759" s="231">
        <v>215607</v>
      </c>
      <c r="B759" s="231" t="s">
        <v>427</v>
      </c>
      <c r="C759" s="231" t="s">
        <v>200</v>
      </c>
      <c r="D759" s="231" t="s">
        <v>200</v>
      </c>
      <c r="E759" s="231" t="s">
        <v>200</v>
      </c>
      <c r="F759" s="231" t="s">
        <v>200</v>
      </c>
      <c r="G759" s="231" t="s">
        <v>200</v>
      </c>
      <c r="H759" s="231" t="s">
        <v>202</v>
      </c>
      <c r="I759" s="231" t="s">
        <v>200</v>
      </c>
      <c r="J759" s="231" t="s">
        <v>202</v>
      </c>
      <c r="K759" s="231" t="s">
        <v>200</v>
      </c>
      <c r="L759" s="231" t="s">
        <v>202</v>
      </c>
      <c r="M759" s="231" t="s">
        <v>202</v>
      </c>
      <c r="N759" s="231" t="s">
        <v>200</v>
      </c>
      <c r="O759" s="231" t="s">
        <v>200</v>
      </c>
      <c r="P759" s="231" t="s">
        <v>202</v>
      </c>
      <c r="Q759" s="231" t="s">
        <v>200</v>
      </c>
      <c r="R759" s="231" t="s">
        <v>202</v>
      </c>
      <c r="S759" s="231" t="s">
        <v>202</v>
      </c>
      <c r="T759" s="231" t="s">
        <v>202</v>
      </c>
      <c r="U759" s="231" t="s">
        <v>202</v>
      </c>
      <c r="V759" s="231" t="s">
        <v>202</v>
      </c>
      <c r="AQ759" s="231">
        <v>20</v>
      </c>
    </row>
    <row r="760" spans="1:43" x14ac:dyDescent="0.2">
      <c r="A760" s="231">
        <v>215612</v>
      </c>
      <c r="B760" s="231" t="s">
        <v>427</v>
      </c>
      <c r="C760" s="231" t="s">
        <v>202</v>
      </c>
      <c r="D760" s="231" t="s">
        <v>202</v>
      </c>
      <c r="E760" s="231" t="s">
        <v>202</v>
      </c>
      <c r="F760" s="231" t="s">
        <v>200</v>
      </c>
      <c r="G760" s="231" t="s">
        <v>200</v>
      </c>
      <c r="H760" s="231" t="s">
        <v>202</v>
      </c>
      <c r="I760" s="231" t="s">
        <v>202</v>
      </c>
      <c r="J760" s="231" t="s">
        <v>202</v>
      </c>
      <c r="K760" s="231" t="s">
        <v>202</v>
      </c>
      <c r="L760" s="231" t="s">
        <v>202</v>
      </c>
      <c r="M760" s="231" t="s">
        <v>202</v>
      </c>
      <c r="N760" s="231" t="s">
        <v>202</v>
      </c>
      <c r="O760" s="231" t="s">
        <v>202</v>
      </c>
      <c r="P760" s="231" t="s">
        <v>202</v>
      </c>
      <c r="Q760" s="231" t="s">
        <v>202</v>
      </c>
      <c r="R760" s="231" t="s">
        <v>201</v>
      </c>
      <c r="S760" s="231" t="s">
        <v>201</v>
      </c>
      <c r="T760" s="231" t="s">
        <v>201</v>
      </c>
      <c r="U760" s="231" t="s">
        <v>201</v>
      </c>
      <c r="V760" s="231" t="s">
        <v>201</v>
      </c>
      <c r="AQ760" s="231">
        <v>20</v>
      </c>
    </row>
    <row r="761" spans="1:43" x14ac:dyDescent="0.2">
      <c r="A761" s="231">
        <v>215618</v>
      </c>
      <c r="B761" s="231" t="s">
        <v>427</v>
      </c>
      <c r="C761" s="231" t="s">
        <v>202</v>
      </c>
      <c r="D761" s="231" t="s">
        <v>202</v>
      </c>
      <c r="E761" s="231" t="s">
        <v>202</v>
      </c>
      <c r="F761" s="231" t="s">
        <v>202</v>
      </c>
      <c r="G761" s="231" t="s">
        <v>202</v>
      </c>
      <c r="H761" s="231" t="s">
        <v>201</v>
      </c>
      <c r="I761" s="231" t="s">
        <v>202</v>
      </c>
      <c r="J761" s="231" t="s">
        <v>200</v>
      </c>
      <c r="K761" s="231" t="s">
        <v>202</v>
      </c>
      <c r="L761" s="231" t="s">
        <v>202</v>
      </c>
      <c r="M761" s="231" t="s">
        <v>202</v>
      </c>
      <c r="N761" s="231" t="s">
        <v>202</v>
      </c>
      <c r="O761" s="231" t="s">
        <v>200</v>
      </c>
      <c r="P761" s="231" t="s">
        <v>202</v>
      </c>
      <c r="Q761" s="231" t="s">
        <v>202</v>
      </c>
      <c r="R761" s="231" t="s">
        <v>202</v>
      </c>
      <c r="S761" s="231" t="s">
        <v>202</v>
      </c>
      <c r="T761" s="231" t="s">
        <v>200</v>
      </c>
      <c r="U761" s="231" t="s">
        <v>202</v>
      </c>
      <c r="V761" s="231" t="s">
        <v>202</v>
      </c>
      <c r="AQ761" s="231">
        <v>20</v>
      </c>
    </row>
    <row r="762" spans="1:43" x14ac:dyDescent="0.2">
      <c r="A762" s="231">
        <v>215621</v>
      </c>
      <c r="B762" s="231" t="s">
        <v>427</v>
      </c>
      <c r="C762" s="231" t="s">
        <v>200</v>
      </c>
      <c r="D762" s="231" t="s">
        <v>202</v>
      </c>
      <c r="E762" s="231" t="s">
        <v>202</v>
      </c>
      <c r="F762" s="231" t="s">
        <v>200</v>
      </c>
      <c r="G762" s="231" t="s">
        <v>202</v>
      </c>
      <c r="H762" s="231" t="s">
        <v>202</v>
      </c>
      <c r="I762" s="231" t="s">
        <v>200</v>
      </c>
      <c r="J762" s="231" t="s">
        <v>200</v>
      </c>
      <c r="K762" s="231" t="s">
        <v>202</v>
      </c>
      <c r="L762" s="231" t="s">
        <v>202</v>
      </c>
      <c r="M762" s="231" t="s">
        <v>202</v>
      </c>
      <c r="N762" s="231" t="s">
        <v>201</v>
      </c>
      <c r="O762" s="231" t="s">
        <v>202</v>
      </c>
      <c r="P762" s="231" t="s">
        <v>201</v>
      </c>
      <c r="Q762" s="231" t="s">
        <v>201</v>
      </c>
      <c r="R762" s="231" t="s">
        <v>201</v>
      </c>
      <c r="S762" s="231" t="s">
        <v>201</v>
      </c>
      <c r="T762" s="231" t="s">
        <v>201</v>
      </c>
      <c r="U762" s="231" t="s">
        <v>201</v>
      </c>
      <c r="V762" s="231" t="s">
        <v>201</v>
      </c>
      <c r="AQ762" s="231">
        <v>20</v>
      </c>
    </row>
    <row r="763" spans="1:43" x14ac:dyDescent="0.2">
      <c r="A763" s="231">
        <v>215622</v>
      </c>
      <c r="B763" s="231" t="s">
        <v>427</v>
      </c>
      <c r="C763" s="231" t="s">
        <v>202</v>
      </c>
      <c r="D763" s="231" t="s">
        <v>202</v>
      </c>
      <c r="E763" s="231" t="s">
        <v>200</v>
      </c>
      <c r="F763" s="231" t="s">
        <v>200</v>
      </c>
      <c r="G763" s="231" t="s">
        <v>202</v>
      </c>
      <c r="H763" s="231" t="s">
        <v>202</v>
      </c>
      <c r="I763" s="231" t="s">
        <v>200</v>
      </c>
      <c r="J763" s="231" t="s">
        <v>200</v>
      </c>
      <c r="K763" s="231" t="s">
        <v>202</v>
      </c>
      <c r="L763" s="231" t="s">
        <v>202</v>
      </c>
      <c r="M763" s="231" t="s">
        <v>202</v>
      </c>
      <c r="N763" s="231" t="s">
        <v>200</v>
      </c>
      <c r="O763" s="231" t="s">
        <v>200</v>
      </c>
      <c r="P763" s="231" t="s">
        <v>202</v>
      </c>
      <c r="Q763" s="231" t="s">
        <v>200</v>
      </c>
      <c r="R763" s="231" t="s">
        <v>202</v>
      </c>
      <c r="S763" s="231" t="s">
        <v>200</v>
      </c>
      <c r="T763" s="231" t="s">
        <v>200</v>
      </c>
      <c r="U763" s="231" t="s">
        <v>200</v>
      </c>
      <c r="V763" s="231" t="s">
        <v>200</v>
      </c>
      <c r="AQ763" s="231">
        <v>20</v>
      </c>
    </row>
    <row r="764" spans="1:43" x14ac:dyDescent="0.2">
      <c r="A764" s="231">
        <v>215623</v>
      </c>
      <c r="B764" s="231" t="s">
        <v>427</v>
      </c>
      <c r="C764" s="231" t="s">
        <v>202</v>
      </c>
      <c r="D764" s="231" t="s">
        <v>202</v>
      </c>
      <c r="E764" s="231" t="s">
        <v>202</v>
      </c>
      <c r="F764" s="231" t="s">
        <v>200</v>
      </c>
      <c r="G764" s="231" t="s">
        <v>200</v>
      </c>
      <c r="H764" s="231" t="s">
        <v>201</v>
      </c>
      <c r="I764" s="231" t="s">
        <v>202</v>
      </c>
      <c r="J764" s="231" t="s">
        <v>202</v>
      </c>
      <c r="K764" s="231" t="s">
        <v>202</v>
      </c>
      <c r="L764" s="231" t="s">
        <v>202</v>
      </c>
      <c r="M764" s="231" t="s">
        <v>202</v>
      </c>
      <c r="N764" s="231" t="s">
        <v>201</v>
      </c>
      <c r="O764" s="231" t="s">
        <v>201</v>
      </c>
      <c r="P764" s="231" t="s">
        <v>202</v>
      </c>
      <c r="Q764" s="231" t="s">
        <v>202</v>
      </c>
      <c r="R764" s="231" t="s">
        <v>201</v>
      </c>
      <c r="S764" s="231" t="s">
        <v>202</v>
      </c>
      <c r="T764" s="231" t="s">
        <v>201</v>
      </c>
      <c r="U764" s="231" t="s">
        <v>201</v>
      </c>
      <c r="V764" s="231" t="s">
        <v>202</v>
      </c>
      <c r="AQ764" s="231">
        <v>20</v>
      </c>
    </row>
    <row r="765" spans="1:43" x14ac:dyDescent="0.2">
      <c r="A765" s="231">
        <v>215625</v>
      </c>
      <c r="B765" s="231" t="s">
        <v>427</v>
      </c>
      <c r="C765" s="231" t="s">
        <v>202</v>
      </c>
      <c r="D765" s="231" t="s">
        <v>202</v>
      </c>
      <c r="E765" s="231" t="s">
        <v>202</v>
      </c>
      <c r="F765" s="231" t="s">
        <v>200</v>
      </c>
      <c r="G765" s="231" t="s">
        <v>200</v>
      </c>
      <c r="H765" s="231" t="s">
        <v>200</v>
      </c>
      <c r="I765" s="231" t="s">
        <v>202</v>
      </c>
      <c r="J765" s="231" t="s">
        <v>202</v>
      </c>
      <c r="K765" s="231" t="s">
        <v>200</v>
      </c>
      <c r="L765" s="231" t="s">
        <v>202</v>
      </c>
      <c r="M765" s="231" t="s">
        <v>202</v>
      </c>
      <c r="N765" s="231" t="s">
        <v>200</v>
      </c>
      <c r="O765" s="231" t="s">
        <v>200</v>
      </c>
      <c r="P765" s="231" t="s">
        <v>200</v>
      </c>
      <c r="Q765" s="231" t="s">
        <v>200</v>
      </c>
      <c r="R765" s="231" t="s">
        <v>202</v>
      </c>
      <c r="S765" s="231" t="s">
        <v>202</v>
      </c>
      <c r="T765" s="231" t="s">
        <v>200</v>
      </c>
      <c r="U765" s="231" t="s">
        <v>200</v>
      </c>
      <c r="V765" s="231" t="s">
        <v>202</v>
      </c>
      <c r="AQ765" s="231">
        <v>20</v>
      </c>
    </row>
    <row r="766" spans="1:43" x14ac:dyDescent="0.2">
      <c r="A766" s="231">
        <v>215632</v>
      </c>
      <c r="B766" s="231" t="s">
        <v>427</v>
      </c>
      <c r="C766" s="231" t="s">
        <v>201</v>
      </c>
      <c r="D766" s="231" t="s">
        <v>200</v>
      </c>
      <c r="E766" s="231" t="s">
        <v>202</v>
      </c>
      <c r="F766" s="231" t="s">
        <v>202</v>
      </c>
      <c r="G766" s="231" t="s">
        <v>202</v>
      </c>
      <c r="H766" s="231" t="s">
        <v>202</v>
      </c>
      <c r="I766" s="231" t="s">
        <v>201</v>
      </c>
      <c r="J766" s="231" t="s">
        <v>202</v>
      </c>
      <c r="K766" s="231" t="s">
        <v>202</v>
      </c>
      <c r="L766" s="231" t="s">
        <v>201</v>
      </c>
      <c r="M766" s="231" t="s">
        <v>201</v>
      </c>
      <c r="N766" s="231" t="s">
        <v>201</v>
      </c>
      <c r="O766" s="231" t="s">
        <v>200</v>
      </c>
      <c r="P766" s="231" t="s">
        <v>200</v>
      </c>
      <c r="Q766" s="231" t="s">
        <v>201</v>
      </c>
      <c r="R766" s="231" t="s">
        <v>201</v>
      </c>
      <c r="S766" s="231" t="s">
        <v>201</v>
      </c>
      <c r="T766" s="231" t="s">
        <v>201</v>
      </c>
      <c r="U766" s="231" t="s">
        <v>201</v>
      </c>
      <c r="V766" s="231" t="s">
        <v>201</v>
      </c>
      <c r="AQ766" s="231">
        <v>20</v>
      </c>
    </row>
    <row r="767" spans="1:43" x14ac:dyDescent="0.2">
      <c r="A767" s="231">
        <v>215635</v>
      </c>
      <c r="B767" s="231" t="s">
        <v>427</v>
      </c>
      <c r="C767" s="231" t="s">
        <v>202</v>
      </c>
      <c r="D767" s="231" t="s">
        <v>202</v>
      </c>
      <c r="E767" s="231" t="s">
        <v>202</v>
      </c>
      <c r="F767" s="231" t="s">
        <v>202</v>
      </c>
      <c r="G767" s="231" t="s">
        <v>202</v>
      </c>
      <c r="H767" s="231" t="s">
        <v>202</v>
      </c>
      <c r="I767" s="231" t="s">
        <v>202</v>
      </c>
      <c r="J767" s="231" t="s">
        <v>202</v>
      </c>
      <c r="K767" s="231" t="s">
        <v>202</v>
      </c>
      <c r="L767" s="231" t="s">
        <v>201</v>
      </c>
      <c r="M767" s="231" t="s">
        <v>202</v>
      </c>
      <c r="N767" s="231" t="s">
        <v>200</v>
      </c>
      <c r="O767" s="231" t="s">
        <v>200</v>
      </c>
      <c r="P767" s="231" t="s">
        <v>202</v>
      </c>
      <c r="Q767" s="231" t="s">
        <v>200</v>
      </c>
      <c r="R767" s="231" t="s">
        <v>202</v>
      </c>
      <c r="S767" s="231" t="s">
        <v>200</v>
      </c>
      <c r="T767" s="231" t="s">
        <v>202</v>
      </c>
      <c r="U767" s="231" t="s">
        <v>202</v>
      </c>
      <c r="V767" s="231" t="s">
        <v>200</v>
      </c>
      <c r="AQ767" s="231">
        <v>20</v>
      </c>
    </row>
    <row r="768" spans="1:43" x14ac:dyDescent="0.2">
      <c r="A768" s="231">
        <v>215636</v>
      </c>
      <c r="B768" s="231" t="s">
        <v>427</v>
      </c>
      <c r="C768" s="231" t="s">
        <v>202</v>
      </c>
      <c r="D768" s="231" t="s">
        <v>202</v>
      </c>
      <c r="E768" s="231" t="s">
        <v>202</v>
      </c>
      <c r="F768" s="231" t="s">
        <v>202</v>
      </c>
      <c r="G768" s="231" t="s">
        <v>202</v>
      </c>
      <c r="H768" s="231" t="s">
        <v>202</v>
      </c>
      <c r="I768" s="231" t="s">
        <v>202</v>
      </c>
      <c r="J768" s="231" t="s">
        <v>200</v>
      </c>
      <c r="K768" s="231" t="s">
        <v>202</v>
      </c>
      <c r="L768" s="231" t="s">
        <v>200</v>
      </c>
      <c r="M768" s="231" t="s">
        <v>201</v>
      </c>
      <c r="N768" s="231" t="s">
        <v>201</v>
      </c>
      <c r="O768" s="231" t="s">
        <v>202</v>
      </c>
      <c r="P768" s="231" t="s">
        <v>202</v>
      </c>
      <c r="Q768" s="231" t="s">
        <v>201</v>
      </c>
      <c r="R768" s="231" t="s">
        <v>201</v>
      </c>
      <c r="S768" s="231" t="s">
        <v>201</v>
      </c>
      <c r="T768" s="231" t="s">
        <v>201</v>
      </c>
      <c r="U768" s="231" t="s">
        <v>201</v>
      </c>
      <c r="V768" s="231" t="s">
        <v>201</v>
      </c>
      <c r="AQ768" s="231">
        <v>20</v>
      </c>
    </row>
    <row r="769" spans="1:43" x14ac:dyDescent="0.2">
      <c r="A769" s="231">
        <v>215649</v>
      </c>
      <c r="B769" s="231" t="s">
        <v>427</v>
      </c>
      <c r="C769" s="231" t="s">
        <v>200</v>
      </c>
      <c r="D769" s="231" t="s">
        <v>201</v>
      </c>
      <c r="E769" s="231" t="s">
        <v>202</v>
      </c>
      <c r="F769" s="231" t="s">
        <v>202</v>
      </c>
      <c r="G769" s="231" t="s">
        <v>202</v>
      </c>
      <c r="H769" s="231" t="s">
        <v>202</v>
      </c>
      <c r="I769" s="231" t="s">
        <v>202</v>
      </c>
      <c r="J769" s="231" t="s">
        <v>202</v>
      </c>
      <c r="K769" s="231" t="s">
        <v>202</v>
      </c>
      <c r="L769" s="231" t="s">
        <v>202</v>
      </c>
      <c r="M769" s="231" t="s">
        <v>200</v>
      </c>
      <c r="N769" s="231" t="s">
        <v>201</v>
      </c>
      <c r="O769" s="231" t="s">
        <v>200</v>
      </c>
      <c r="P769" s="231" t="s">
        <v>200</v>
      </c>
      <c r="Q769" s="231" t="s">
        <v>201</v>
      </c>
      <c r="R769" s="231" t="s">
        <v>202</v>
      </c>
      <c r="S769" s="231" t="s">
        <v>202</v>
      </c>
      <c r="T769" s="231" t="s">
        <v>201</v>
      </c>
      <c r="U769" s="231" t="s">
        <v>201</v>
      </c>
      <c r="V769" s="231" t="s">
        <v>200</v>
      </c>
      <c r="AQ769" s="231">
        <v>20</v>
      </c>
    </row>
    <row r="770" spans="1:43" x14ac:dyDescent="0.2">
      <c r="A770" s="231">
        <v>215653</v>
      </c>
      <c r="B770" s="231" t="s">
        <v>427</v>
      </c>
      <c r="C770" s="231" t="s">
        <v>202</v>
      </c>
      <c r="D770" s="231" t="s">
        <v>202</v>
      </c>
      <c r="E770" s="231" t="s">
        <v>202</v>
      </c>
      <c r="F770" s="231" t="s">
        <v>202</v>
      </c>
      <c r="G770" s="231" t="s">
        <v>200</v>
      </c>
      <c r="H770" s="231" t="s">
        <v>202</v>
      </c>
      <c r="I770" s="231" t="s">
        <v>202</v>
      </c>
      <c r="J770" s="231" t="s">
        <v>200</v>
      </c>
      <c r="K770" s="231" t="s">
        <v>202</v>
      </c>
      <c r="L770" s="231" t="s">
        <v>200</v>
      </c>
      <c r="M770" s="231" t="s">
        <v>200</v>
      </c>
      <c r="N770" s="231" t="s">
        <v>200</v>
      </c>
      <c r="O770" s="231" t="s">
        <v>202</v>
      </c>
      <c r="P770" s="231" t="s">
        <v>201</v>
      </c>
      <c r="Q770" s="231" t="s">
        <v>201</v>
      </c>
      <c r="R770" s="231" t="s">
        <v>201</v>
      </c>
      <c r="S770" s="231" t="s">
        <v>202</v>
      </c>
      <c r="T770" s="231" t="s">
        <v>202</v>
      </c>
      <c r="U770" s="231" t="s">
        <v>202</v>
      </c>
      <c r="V770" s="231" t="s">
        <v>202</v>
      </c>
      <c r="AQ770" s="231">
        <v>20</v>
      </c>
    </row>
    <row r="771" spans="1:43" x14ac:dyDescent="0.2">
      <c r="A771" s="231">
        <v>215661</v>
      </c>
      <c r="B771" s="231" t="s">
        <v>427</v>
      </c>
      <c r="C771" s="231" t="s">
        <v>200</v>
      </c>
      <c r="D771" s="231" t="s">
        <v>200</v>
      </c>
      <c r="E771" s="231" t="s">
        <v>202</v>
      </c>
      <c r="F771" s="231" t="s">
        <v>202</v>
      </c>
      <c r="G771" s="231" t="s">
        <v>202</v>
      </c>
      <c r="H771" s="231" t="s">
        <v>202</v>
      </c>
      <c r="I771" s="231" t="s">
        <v>202</v>
      </c>
      <c r="J771" s="231" t="s">
        <v>202</v>
      </c>
      <c r="K771" s="231" t="s">
        <v>202</v>
      </c>
      <c r="L771" s="231" t="s">
        <v>202</v>
      </c>
      <c r="M771" s="231" t="s">
        <v>202</v>
      </c>
      <c r="N771" s="231" t="s">
        <v>200</v>
      </c>
      <c r="O771" s="231" t="s">
        <v>202</v>
      </c>
      <c r="P771" s="231" t="s">
        <v>200</v>
      </c>
      <c r="Q771" s="231" t="s">
        <v>202</v>
      </c>
      <c r="R771" s="231" t="s">
        <v>200</v>
      </c>
      <c r="S771" s="231" t="s">
        <v>202</v>
      </c>
      <c r="T771" s="231" t="s">
        <v>202</v>
      </c>
      <c r="U771" s="231" t="s">
        <v>202</v>
      </c>
      <c r="V771" s="231" t="s">
        <v>200</v>
      </c>
      <c r="AQ771" s="231">
        <v>20</v>
      </c>
    </row>
    <row r="772" spans="1:43" x14ac:dyDescent="0.2">
      <c r="A772" s="231">
        <v>215668</v>
      </c>
      <c r="B772" s="231" t="s">
        <v>427</v>
      </c>
      <c r="C772" s="231" t="s">
        <v>200</v>
      </c>
      <c r="D772" s="231" t="s">
        <v>200</v>
      </c>
      <c r="E772" s="231" t="s">
        <v>200</v>
      </c>
      <c r="F772" s="231" t="s">
        <v>200</v>
      </c>
      <c r="G772" s="231" t="s">
        <v>200</v>
      </c>
      <c r="H772" s="231" t="s">
        <v>202</v>
      </c>
      <c r="I772" s="231" t="s">
        <v>202</v>
      </c>
      <c r="J772" s="231" t="s">
        <v>202</v>
      </c>
      <c r="K772" s="231" t="s">
        <v>202</v>
      </c>
      <c r="L772" s="231" t="s">
        <v>202</v>
      </c>
      <c r="M772" s="231" t="s">
        <v>200</v>
      </c>
      <c r="N772" s="231" t="s">
        <v>200</v>
      </c>
      <c r="O772" s="231" t="s">
        <v>202</v>
      </c>
      <c r="P772" s="231" t="s">
        <v>202</v>
      </c>
      <c r="Q772" s="231" t="s">
        <v>202</v>
      </c>
      <c r="R772" s="231" t="s">
        <v>201</v>
      </c>
      <c r="S772" s="231" t="s">
        <v>201</v>
      </c>
      <c r="T772" s="231" t="s">
        <v>201</v>
      </c>
      <c r="U772" s="231" t="s">
        <v>201</v>
      </c>
      <c r="V772" s="231" t="s">
        <v>201</v>
      </c>
      <c r="AQ772" s="231">
        <v>20</v>
      </c>
    </row>
    <row r="773" spans="1:43" x14ac:dyDescent="0.2">
      <c r="A773" s="231">
        <v>215670</v>
      </c>
      <c r="B773" s="231" t="s">
        <v>427</v>
      </c>
      <c r="C773" s="231" t="s">
        <v>200</v>
      </c>
      <c r="D773" s="231" t="s">
        <v>200</v>
      </c>
      <c r="E773" s="231" t="s">
        <v>202</v>
      </c>
      <c r="F773" s="231" t="s">
        <v>202</v>
      </c>
      <c r="G773" s="231" t="s">
        <v>202</v>
      </c>
      <c r="H773" s="231" t="s">
        <v>202</v>
      </c>
      <c r="I773" s="231" t="s">
        <v>200</v>
      </c>
      <c r="J773" s="231" t="s">
        <v>202</v>
      </c>
      <c r="K773" s="231" t="s">
        <v>202</v>
      </c>
      <c r="L773" s="231" t="s">
        <v>202</v>
      </c>
      <c r="M773" s="231" t="s">
        <v>202</v>
      </c>
      <c r="N773" s="231" t="s">
        <v>200</v>
      </c>
      <c r="O773" s="231" t="s">
        <v>200</v>
      </c>
      <c r="P773" s="231" t="s">
        <v>202</v>
      </c>
      <c r="Q773" s="231" t="s">
        <v>202</v>
      </c>
      <c r="R773" s="231" t="s">
        <v>202</v>
      </c>
      <c r="S773" s="231" t="s">
        <v>202</v>
      </c>
      <c r="T773" s="231" t="s">
        <v>202</v>
      </c>
      <c r="U773" s="231" t="s">
        <v>202</v>
      </c>
      <c r="V773" s="231" t="s">
        <v>200</v>
      </c>
      <c r="AQ773" s="231">
        <v>20</v>
      </c>
    </row>
    <row r="774" spans="1:43" x14ac:dyDescent="0.2">
      <c r="A774" s="231">
        <v>215674</v>
      </c>
      <c r="B774" s="231" t="s">
        <v>427</v>
      </c>
      <c r="C774" s="231" t="s">
        <v>202</v>
      </c>
      <c r="D774" s="231" t="s">
        <v>202</v>
      </c>
      <c r="E774" s="231" t="s">
        <v>200</v>
      </c>
      <c r="F774" s="231" t="s">
        <v>200</v>
      </c>
      <c r="G774" s="231" t="s">
        <v>201</v>
      </c>
      <c r="H774" s="231" t="s">
        <v>201</v>
      </c>
      <c r="I774" s="231" t="s">
        <v>201</v>
      </c>
      <c r="J774" s="231" t="s">
        <v>202</v>
      </c>
      <c r="K774" s="231" t="s">
        <v>202</v>
      </c>
      <c r="L774" s="231" t="s">
        <v>201</v>
      </c>
      <c r="M774" s="231" t="s">
        <v>201</v>
      </c>
      <c r="N774" s="231" t="s">
        <v>201</v>
      </c>
      <c r="O774" s="231" t="s">
        <v>201</v>
      </c>
      <c r="P774" s="231" t="s">
        <v>201</v>
      </c>
      <c r="Q774" s="231" t="s">
        <v>201</v>
      </c>
      <c r="R774" s="231" t="s">
        <v>201</v>
      </c>
      <c r="S774" s="231" t="s">
        <v>201</v>
      </c>
      <c r="T774" s="231" t="s">
        <v>201</v>
      </c>
      <c r="U774" s="231" t="s">
        <v>201</v>
      </c>
      <c r="V774" s="231" t="s">
        <v>201</v>
      </c>
      <c r="AQ774" s="231">
        <v>20</v>
      </c>
    </row>
    <row r="775" spans="1:43" x14ac:dyDescent="0.2">
      <c r="A775" s="231">
        <v>215679</v>
      </c>
      <c r="B775" s="231" t="s">
        <v>427</v>
      </c>
      <c r="C775" s="231" t="s">
        <v>202</v>
      </c>
      <c r="D775" s="231" t="s">
        <v>200</v>
      </c>
      <c r="E775" s="231" t="s">
        <v>202</v>
      </c>
      <c r="F775" s="231" t="s">
        <v>202</v>
      </c>
      <c r="G775" s="231" t="s">
        <v>201</v>
      </c>
      <c r="H775" s="231" t="s">
        <v>201</v>
      </c>
      <c r="I775" s="231" t="s">
        <v>202</v>
      </c>
      <c r="J775" s="231" t="s">
        <v>202</v>
      </c>
      <c r="K775" s="231" t="s">
        <v>202</v>
      </c>
      <c r="L775" s="231" t="s">
        <v>202</v>
      </c>
      <c r="M775" s="231" t="s">
        <v>202</v>
      </c>
      <c r="N775" s="231" t="s">
        <v>202</v>
      </c>
      <c r="O775" s="231" t="s">
        <v>202</v>
      </c>
      <c r="P775" s="231" t="s">
        <v>202</v>
      </c>
      <c r="Q775" s="231" t="s">
        <v>202</v>
      </c>
      <c r="R775" s="231" t="s">
        <v>201</v>
      </c>
      <c r="S775" s="231" t="s">
        <v>201</v>
      </c>
      <c r="T775" s="231" t="s">
        <v>201</v>
      </c>
      <c r="U775" s="231" t="s">
        <v>201</v>
      </c>
      <c r="V775" s="231" t="s">
        <v>201</v>
      </c>
      <c r="AQ775" s="231">
        <v>20</v>
      </c>
    </row>
    <row r="776" spans="1:43" x14ac:dyDescent="0.2">
      <c r="A776" s="231">
        <v>215680</v>
      </c>
      <c r="B776" s="231" t="s">
        <v>427</v>
      </c>
      <c r="C776" s="231" t="s">
        <v>202</v>
      </c>
      <c r="D776" s="231" t="s">
        <v>202</v>
      </c>
      <c r="E776" s="231" t="s">
        <v>202</v>
      </c>
      <c r="F776" s="231" t="s">
        <v>200</v>
      </c>
      <c r="G776" s="231" t="s">
        <v>202</v>
      </c>
      <c r="H776" s="231" t="s">
        <v>201</v>
      </c>
      <c r="I776" s="231" t="s">
        <v>202</v>
      </c>
      <c r="J776" s="231" t="s">
        <v>202</v>
      </c>
      <c r="K776" s="231" t="s">
        <v>202</v>
      </c>
      <c r="L776" s="231" t="s">
        <v>202</v>
      </c>
      <c r="M776" s="231" t="s">
        <v>201</v>
      </c>
      <c r="N776" s="231" t="s">
        <v>202</v>
      </c>
      <c r="O776" s="231" t="s">
        <v>202</v>
      </c>
      <c r="P776" s="231" t="s">
        <v>201</v>
      </c>
      <c r="Q776" s="231" t="s">
        <v>201</v>
      </c>
      <c r="R776" s="231" t="s">
        <v>201</v>
      </c>
      <c r="S776" s="231" t="s">
        <v>201</v>
      </c>
      <c r="T776" s="231" t="s">
        <v>201</v>
      </c>
      <c r="U776" s="231" t="s">
        <v>201</v>
      </c>
      <c r="V776" s="231" t="s">
        <v>201</v>
      </c>
      <c r="AQ776" s="231">
        <v>20</v>
      </c>
    </row>
    <row r="777" spans="1:43" x14ac:dyDescent="0.2">
      <c r="A777" s="231">
        <v>215683</v>
      </c>
      <c r="B777" s="231" t="s">
        <v>427</v>
      </c>
      <c r="C777" s="231" t="s">
        <v>200</v>
      </c>
      <c r="D777" s="231" t="s">
        <v>202</v>
      </c>
      <c r="E777" s="231" t="s">
        <v>202</v>
      </c>
      <c r="F777" s="231" t="s">
        <v>202</v>
      </c>
      <c r="G777" s="231" t="s">
        <v>200</v>
      </c>
      <c r="H777" s="231" t="s">
        <v>202</v>
      </c>
      <c r="I777" s="231" t="s">
        <v>200</v>
      </c>
      <c r="J777" s="231" t="s">
        <v>200</v>
      </c>
      <c r="K777" s="231" t="s">
        <v>202</v>
      </c>
      <c r="L777" s="231" t="s">
        <v>200</v>
      </c>
      <c r="M777" s="231" t="s">
        <v>202</v>
      </c>
      <c r="N777" s="231" t="s">
        <v>202</v>
      </c>
      <c r="O777" s="231" t="s">
        <v>202</v>
      </c>
      <c r="P777" s="231" t="s">
        <v>202</v>
      </c>
      <c r="Q777" s="231" t="s">
        <v>202</v>
      </c>
      <c r="R777" s="231" t="s">
        <v>201</v>
      </c>
      <c r="S777" s="231" t="s">
        <v>201</v>
      </c>
      <c r="T777" s="231" t="s">
        <v>201</v>
      </c>
      <c r="U777" s="231" t="s">
        <v>201</v>
      </c>
      <c r="V777" s="231" t="s">
        <v>201</v>
      </c>
      <c r="AQ777" s="231">
        <v>20</v>
      </c>
    </row>
    <row r="778" spans="1:43" x14ac:dyDescent="0.2">
      <c r="A778" s="231">
        <v>215686</v>
      </c>
      <c r="B778" s="231" t="s">
        <v>427</v>
      </c>
      <c r="C778" s="231" t="s">
        <v>200</v>
      </c>
      <c r="D778" s="231" t="s">
        <v>202</v>
      </c>
      <c r="E778" s="231" t="s">
        <v>202</v>
      </c>
      <c r="F778" s="231" t="s">
        <v>200</v>
      </c>
      <c r="G778" s="231" t="s">
        <v>201</v>
      </c>
      <c r="H778" s="231" t="s">
        <v>202</v>
      </c>
      <c r="I778" s="231" t="s">
        <v>200</v>
      </c>
      <c r="J778" s="231" t="s">
        <v>202</v>
      </c>
      <c r="K778" s="231" t="s">
        <v>202</v>
      </c>
      <c r="L778" s="231" t="s">
        <v>202</v>
      </c>
      <c r="M778" s="231" t="s">
        <v>202</v>
      </c>
      <c r="N778" s="231" t="s">
        <v>202</v>
      </c>
      <c r="O778" s="231" t="s">
        <v>202</v>
      </c>
      <c r="P778" s="231" t="s">
        <v>202</v>
      </c>
      <c r="Q778" s="231" t="s">
        <v>200</v>
      </c>
      <c r="R778" s="231" t="s">
        <v>201</v>
      </c>
      <c r="S778" s="231" t="s">
        <v>202</v>
      </c>
      <c r="T778" s="231" t="s">
        <v>200</v>
      </c>
      <c r="U778" s="231" t="s">
        <v>200</v>
      </c>
      <c r="V778" s="231" t="s">
        <v>202</v>
      </c>
      <c r="AQ778" s="231">
        <v>20</v>
      </c>
    </row>
    <row r="779" spans="1:43" x14ac:dyDescent="0.2">
      <c r="A779" s="231">
        <v>215694</v>
      </c>
      <c r="B779" s="231" t="s">
        <v>427</v>
      </c>
      <c r="C779" s="231" t="s">
        <v>202</v>
      </c>
      <c r="D779" s="231" t="s">
        <v>202</v>
      </c>
      <c r="E779" s="231" t="s">
        <v>202</v>
      </c>
      <c r="F779" s="231" t="s">
        <v>202</v>
      </c>
      <c r="G779" s="231" t="s">
        <v>200</v>
      </c>
      <c r="H779" s="231" t="s">
        <v>202</v>
      </c>
      <c r="I779" s="231" t="s">
        <v>202</v>
      </c>
      <c r="J779" s="231" t="s">
        <v>200</v>
      </c>
      <c r="K779" s="231" t="s">
        <v>202</v>
      </c>
      <c r="L779" s="231" t="s">
        <v>202</v>
      </c>
      <c r="M779" s="231" t="s">
        <v>200</v>
      </c>
      <c r="N779" s="231" t="s">
        <v>200</v>
      </c>
      <c r="O779" s="231" t="s">
        <v>200</v>
      </c>
      <c r="P779" s="231" t="s">
        <v>200</v>
      </c>
      <c r="Q779" s="231" t="s">
        <v>200</v>
      </c>
      <c r="R779" s="231" t="s">
        <v>201</v>
      </c>
      <c r="S779" s="231" t="s">
        <v>201</v>
      </c>
      <c r="T779" s="231" t="s">
        <v>202</v>
      </c>
      <c r="U779" s="231" t="s">
        <v>202</v>
      </c>
      <c r="V779" s="231" t="s">
        <v>202</v>
      </c>
      <c r="AQ779" s="231">
        <v>20</v>
      </c>
    </row>
    <row r="780" spans="1:43" x14ac:dyDescent="0.2">
      <c r="A780" s="231">
        <v>215695</v>
      </c>
      <c r="B780" s="231" t="s">
        <v>427</v>
      </c>
      <c r="C780" s="231" t="s">
        <v>200</v>
      </c>
      <c r="D780" s="231" t="s">
        <v>200</v>
      </c>
      <c r="E780" s="231" t="s">
        <v>202</v>
      </c>
      <c r="F780" s="231" t="s">
        <v>202</v>
      </c>
      <c r="G780" s="231" t="s">
        <v>202</v>
      </c>
      <c r="H780" s="231" t="s">
        <v>202</v>
      </c>
      <c r="I780" s="231" t="s">
        <v>200</v>
      </c>
      <c r="J780" s="231" t="s">
        <v>200</v>
      </c>
      <c r="K780" s="231" t="s">
        <v>202</v>
      </c>
      <c r="L780" s="231" t="s">
        <v>202</v>
      </c>
      <c r="M780" s="231" t="s">
        <v>202</v>
      </c>
      <c r="N780" s="231" t="s">
        <v>200</v>
      </c>
      <c r="O780" s="231" t="s">
        <v>200</v>
      </c>
      <c r="P780" s="231" t="s">
        <v>200</v>
      </c>
      <c r="Q780" s="231" t="s">
        <v>202</v>
      </c>
      <c r="R780" s="231" t="s">
        <v>202</v>
      </c>
      <c r="S780" s="231" t="s">
        <v>200</v>
      </c>
      <c r="T780" s="231" t="s">
        <v>200</v>
      </c>
      <c r="U780" s="231" t="s">
        <v>200</v>
      </c>
      <c r="V780" s="231" t="s">
        <v>200</v>
      </c>
      <c r="AQ780" s="231">
        <v>20</v>
      </c>
    </row>
    <row r="781" spans="1:43" x14ac:dyDescent="0.2">
      <c r="A781" s="231">
        <v>215697</v>
      </c>
      <c r="B781" s="231" t="s">
        <v>427</v>
      </c>
      <c r="C781" s="231" t="s">
        <v>200</v>
      </c>
      <c r="D781" s="231" t="s">
        <v>202</v>
      </c>
      <c r="E781" s="231" t="s">
        <v>200</v>
      </c>
      <c r="F781" s="231" t="s">
        <v>200</v>
      </c>
      <c r="G781" s="231" t="s">
        <v>202</v>
      </c>
      <c r="H781" s="231" t="s">
        <v>202</v>
      </c>
      <c r="I781" s="231" t="s">
        <v>202</v>
      </c>
      <c r="J781" s="231" t="s">
        <v>202</v>
      </c>
      <c r="K781" s="231" t="s">
        <v>202</v>
      </c>
      <c r="L781" s="231" t="s">
        <v>202</v>
      </c>
      <c r="M781" s="231" t="s">
        <v>201</v>
      </c>
      <c r="N781" s="231" t="s">
        <v>202</v>
      </c>
      <c r="O781" s="231" t="s">
        <v>202</v>
      </c>
      <c r="P781" s="231" t="s">
        <v>202</v>
      </c>
      <c r="Q781" s="231" t="s">
        <v>202</v>
      </c>
      <c r="R781" s="231" t="s">
        <v>201</v>
      </c>
      <c r="S781" s="231" t="s">
        <v>201</v>
      </c>
      <c r="T781" s="231" t="s">
        <v>201</v>
      </c>
      <c r="U781" s="231" t="s">
        <v>201</v>
      </c>
      <c r="V781" s="231" t="s">
        <v>201</v>
      </c>
      <c r="AQ781" s="231">
        <v>20</v>
      </c>
    </row>
    <row r="782" spans="1:43" x14ac:dyDescent="0.2">
      <c r="A782" s="231">
        <v>215699</v>
      </c>
      <c r="B782" s="231" t="s">
        <v>427</v>
      </c>
      <c r="C782" s="231" t="s">
        <v>201</v>
      </c>
      <c r="D782" s="231" t="s">
        <v>202</v>
      </c>
      <c r="E782" s="231" t="s">
        <v>200</v>
      </c>
      <c r="F782" s="231" t="s">
        <v>200</v>
      </c>
      <c r="G782" s="231" t="s">
        <v>202</v>
      </c>
      <c r="H782" s="231" t="s">
        <v>202</v>
      </c>
      <c r="I782" s="231" t="s">
        <v>202</v>
      </c>
      <c r="J782" s="231" t="s">
        <v>200</v>
      </c>
      <c r="K782" s="231" t="s">
        <v>200</v>
      </c>
      <c r="L782" s="231" t="s">
        <v>202</v>
      </c>
      <c r="M782" s="231" t="s">
        <v>202</v>
      </c>
      <c r="N782" s="231" t="s">
        <v>202</v>
      </c>
      <c r="O782" s="231" t="s">
        <v>202</v>
      </c>
      <c r="P782" s="231" t="s">
        <v>201</v>
      </c>
      <c r="Q782" s="231" t="s">
        <v>201</v>
      </c>
      <c r="R782" s="231" t="s">
        <v>201</v>
      </c>
      <c r="S782" s="231" t="s">
        <v>201</v>
      </c>
      <c r="T782" s="231" t="s">
        <v>201</v>
      </c>
      <c r="U782" s="231" t="s">
        <v>201</v>
      </c>
      <c r="V782" s="231" t="s">
        <v>201</v>
      </c>
      <c r="AQ782" s="231">
        <v>20</v>
      </c>
    </row>
    <row r="783" spans="1:43" x14ac:dyDescent="0.2">
      <c r="A783" s="231">
        <v>215701</v>
      </c>
      <c r="B783" s="231" t="s">
        <v>427</v>
      </c>
      <c r="C783" s="231" t="s">
        <v>202</v>
      </c>
      <c r="D783" s="231" t="s">
        <v>202</v>
      </c>
      <c r="E783" s="231" t="s">
        <v>202</v>
      </c>
      <c r="F783" s="231" t="s">
        <v>202</v>
      </c>
      <c r="G783" s="231" t="s">
        <v>202</v>
      </c>
      <c r="H783" s="231" t="s">
        <v>201</v>
      </c>
      <c r="I783" s="231" t="s">
        <v>202</v>
      </c>
      <c r="J783" s="231" t="s">
        <v>202</v>
      </c>
      <c r="K783" s="231" t="s">
        <v>200</v>
      </c>
      <c r="L783" s="231" t="s">
        <v>200</v>
      </c>
      <c r="M783" s="231" t="s">
        <v>201</v>
      </c>
      <c r="N783" s="231" t="s">
        <v>201</v>
      </c>
      <c r="O783" s="231" t="s">
        <v>202</v>
      </c>
      <c r="P783" s="231" t="s">
        <v>201</v>
      </c>
      <c r="Q783" s="231" t="s">
        <v>201</v>
      </c>
      <c r="R783" s="231" t="s">
        <v>201</v>
      </c>
      <c r="S783" s="231" t="s">
        <v>201</v>
      </c>
      <c r="T783" s="231" t="s">
        <v>201</v>
      </c>
      <c r="U783" s="231" t="s">
        <v>201</v>
      </c>
      <c r="V783" s="231" t="s">
        <v>202</v>
      </c>
      <c r="AQ783" s="231">
        <v>20</v>
      </c>
    </row>
    <row r="784" spans="1:43" x14ac:dyDescent="0.2">
      <c r="A784" s="231">
        <v>215709</v>
      </c>
      <c r="B784" s="231" t="s">
        <v>427</v>
      </c>
      <c r="C784" s="231" t="s">
        <v>202</v>
      </c>
      <c r="D784" s="231" t="s">
        <v>202</v>
      </c>
      <c r="E784" s="231" t="s">
        <v>200</v>
      </c>
      <c r="F784" s="231" t="s">
        <v>202</v>
      </c>
      <c r="G784" s="231" t="s">
        <v>200</v>
      </c>
      <c r="H784" s="231" t="s">
        <v>202</v>
      </c>
      <c r="I784" s="231" t="s">
        <v>200</v>
      </c>
      <c r="J784" s="231" t="s">
        <v>200</v>
      </c>
      <c r="K784" s="231" t="s">
        <v>202</v>
      </c>
      <c r="L784" s="231" t="s">
        <v>202</v>
      </c>
      <c r="M784" s="231" t="s">
        <v>202</v>
      </c>
      <c r="N784" s="231" t="s">
        <v>200</v>
      </c>
      <c r="O784" s="231" t="s">
        <v>200</v>
      </c>
      <c r="P784" s="231" t="s">
        <v>200</v>
      </c>
      <c r="Q784" s="231" t="s">
        <v>200</v>
      </c>
      <c r="R784" s="231" t="s">
        <v>200</v>
      </c>
      <c r="S784" s="231" t="s">
        <v>202</v>
      </c>
      <c r="T784" s="231" t="s">
        <v>200</v>
      </c>
      <c r="U784" s="231" t="s">
        <v>200</v>
      </c>
      <c r="V784" s="231" t="s">
        <v>200</v>
      </c>
      <c r="AQ784" s="231">
        <v>20</v>
      </c>
    </row>
    <row r="785" spans="1:43" x14ac:dyDescent="0.2">
      <c r="A785" s="231">
        <v>215715</v>
      </c>
      <c r="B785" s="231" t="s">
        <v>427</v>
      </c>
      <c r="C785" s="231" t="s">
        <v>202</v>
      </c>
      <c r="D785" s="231" t="s">
        <v>202</v>
      </c>
      <c r="E785" s="231" t="s">
        <v>202</v>
      </c>
      <c r="F785" s="231" t="s">
        <v>202</v>
      </c>
      <c r="G785" s="231" t="s">
        <v>202</v>
      </c>
      <c r="H785" s="231" t="s">
        <v>202</v>
      </c>
      <c r="I785" s="231" t="s">
        <v>202</v>
      </c>
      <c r="J785" s="231" t="s">
        <v>202</v>
      </c>
      <c r="K785" s="231" t="s">
        <v>202</v>
      </c>
      <c r="L785" s="231" t="s">
        <v>202</v>
      </c>
      <c r="M785" s="231" t="s">
        <v>202</v>
      </c>
      <c r="N785" s="231" t="s">
        <v>202</v>
      </c>
      <c r="O785" s="231" t="s">
        <v>202</v>
      </c>
      <c r="P785" s="231" t="s">
        <v>202</v>
      </c>
      <c r="Q785" s="231" t="s">
        <v>202</v>
      </c>
      <c r="R785" s="231" t="s">
        <v>202</v>
      </c>
      <c r="S785" s="231" t="s">
        <v>201</v>
      </c>
      <c r="T785" s="231" t="s">
        <v>202</v>
      </c>
      <c r="U785" s="231" t="s">
        <v>201</v>
      </c>
      <c r="V785" s="231" t="s">
        <v>202</v>
      </c>
      <c r="AQ785" s="231">
        <v>20</v>
      </c>
    </row>
    <row r="786" spans="1:43" x14ac:dyDescent="0.2">
      <c r="A786" s="231">
        <v>215716</v>
      </c>
      <c r="B786" s="231" t="s">
        <v>427</v>
      </c>
      <c r="C786" s="231" t="s">
        <v>200</v>
      </c>
      <c r="D786" s="231" t="s">
        <v>200</v>
      </c>
      <c r="E786" s="231" t="s">
        <v>200</v>
      </c>
      <c r="F786" s="231" t="s">
        <v>202</v>
      </c>
      <c r="G786" s="231" t="s">
        <v>202</v>
      </c>
      <c r="H786" s="231" t="s">
        <v>200</v>
      </c>
      <c r="I786" s="231" t="s">
        <v>202</v>
      </c>
      <c r="J786" s="231" t="s">
        <v>200</v>
      </c>
      <c r="K786" s="231" t="s">
        <v>202</v>
      </c>
      <c r="L786" s="231" t="s">
        <v>202</v>
      </c>
      <c r="M786" s="231" t="s">
        <v>201</v>
      </c>
      <c r="N786" s="231" t="s">
        <v>201</v>
      </c>
      <c r="O786" s="231" t="s">
        <v>200</v>
      </c>
      <c r="P786" s="231" t="s">
        <v>202</v>
      </c>
      <c r="Q786" s="231" t="s">
        <v>202</v>
      </c>
      <c r="R786" s="231" t="s">
        <v>202</v>
      </c>
      <c r="S786" s="231" t="s">
        <v>202</v>
      </c>
      <c r="T786" s="231" t="s">
        <v>201</v>
      </c>
      <c r="U786" s="231" t="s">
        <v>201</v>
      </c>
      <c r="V786" s="231" t="s">
        <v>202</v>
      </c>
      <c r="AQ786" s="231">
        <v>20</v>
      </c>
    </row>
    <row r="787" spans="1:43" x14ac:dyDescent="0.2">
      <c r="A787" s="231">
        <v>215717</v>
      </c>
      <c r="B787" s="231" t="s">
        <v>427</v>
      </c>
      <c r="C787" s="231" t="s">
        <v>200</v>
      </c>
      <c r="D787" s="231" t="s">
        <v>202</v>
      </c>
      <c r="E787" s="231" t="s">
        <v>202</v>
      </c>
      <c r="F787" s="231" t="s">
        <v>202</v>
      </c>
      <c r="G787" s="231" t="s">
        <v>202</v>
      </c>
      <c r="H787" s="231" t="s">
        <v>202</v>
      </c>
      <c r="I787" s="231" t="s">
        <v>202</v>
      </c>
      <c r="J787" s="231" t="s">
        <v>202</v>
      </c>
      <c r="K787" s="231" t="s">
        <v>202</v>
      </c>
      <c r="L787" s="231" t="s">
        <v>202</v>
      </c>
      <c r="M787" s="231" t="s">
        <v>202</v>
      </c>
      <c r="N787" s="231" t="s">
        <v>202</v>
      </c>
      <c r="O787" s="231" t="s">
        <v>200</v>
      </c>
      <c r="P787" s="231" t="s">
        <v>201</v>
      </c>
      <c r="Q787" s="231" t="s">
        <v>200</v>
      </c>
      <c r="R787" s="231" t="s">
        <v>201</v>
      </c>
      <c r="S787" s="231" t="s">
        <v>200</v>
      </c>
      <c r="T787" s="231" t="s">
        <v>202</v>
      </c>
      <c r="U787" s="231" t="s">
        <v>202</v>
      </c>
      <c r="V787" s="231" t="s">
        <v>202</v>
      </c>
      <c r="AQ787" s="231">
        <v>20</v>
      </c>
    </row>
    <row r="788" spans="1:43" x14ac:dyDescent="0.2">
      <c r="A788" s="231">
        <v>215720</v>
      </c>
      <c r="B788" s="231" t="s">
        <v>427</v>
      </c>
      <c r="C788" s="231" t="s">
        <v>202</v>
      </c>
      <c r="D788" s="231" t="s">
        <v>202</v>
      </c>
      <c r="E788" s="231" t="s">
        <v>200</v>
      </c>
      <c r="F788" s="231" t="s">
        <v>200</v>
      </c>
      <c r="G788" s="231" t="s">
        <v>202</v>
      </c>
      <c r="H788" s="231" t="s">
        <v>202</v>
      </c>
      <c r="I788" s="231" t="s">
        <v>202</v>
      </c>
      <c r="J788" s="231" t="s">
        <v>202</v>
      </c>
      <c r="K788" s="231" t="s">
        <v>200</v>
      </c>
      <c r="L788" s="231" t="s">
        <v>202</v>
      </c>
      <c r="M788" s="231" t="s">
        <v>202</v>
      </c>
      <c r="N788" s="231" t="s">
        <v>202</v>
      </c>
      <c r="O788" s="231" t="s">
        <v>202</v>
      </c>
      <c r="P788" s="231" t="s">
        <v>202</v>
      </c>
      <c r="Q788" s="231" t="s">
        <v>202</v>
      </c>
      <c r="R788" s="231" t="s">
        <v>201</v>
      </c>
      <c r="S788" s="231" t="s">
        <v>201</v>
      </c>
      <c r="T788" s="231" t="s">
        <v>201</v>
      </c>
      <c r="U788" s="231" t="s">
        <v>201</v>
      </c>
      <c r="V788" s="231" t="s">
        <v>201</v>
      </c>
      <c r="AQ788" s="231">
        <v>20</v>
      </c>
    </row>
    <row r="789" spans="1:43" x14ac:dyDescent="0.2">
      <c r="A789" s="231">
        <v>215721</v>
      </c>
      <c r="B789" s="231" t="s">
        <v>427</v>
      </c>
      <c r="C789" s="231" t="s">
        <v>202</v>
      </c>
      <c r="D789" s="231" t="s">
        <v>202</v>
      </c>
      <c r="E789" s="231" t="s">
        <v>200</v>
      </c>
      <c r="F789" s="231" t="s">
        <v>200</v>
      </c>
      <c r="G789" s="231" t="s">
        <v>202</v>
      </c>
      <c r="H789" s="231" t="s">
        <v>202</v>
      </c>
      <c r="I789" s="231" t="s">
        <v>202</v>
      </c>
      <c r="J789" s="231" t="s">
        <v>200</v>
      </c>
      <c r="K789" s="231" t="s">
        <v>202</v>
      </c>
      <c r="L789" s="231" t="s">
        <v>200</v>
      </c>
      <c r="M789" s="231" t="s">
        <v>202</v>
      </c>
      <c r="N789" s="231" t="s">
        <v>202</v>
      </c>
      <c r="O789" s="231" t="s">
        <v>202</v>
      </c>
      <c r="P789" s="231" t="s">
        <v>201</v>
      </c>
      <c r="Q789" s="231" t="s">
        <v>201</v>
      </c>
      <c r="R789" s="231" t="s">
        <v>201</v>
      </c>
      <c r="S789" s="231" t="s">
        <v>201</v>
      </c>
      <c r="T789" s="231" t="s">
        <v>201</v>
      </c>
      <c r="U789" s="231" t="s">
        <v>201</v>
      </c>
      <c r="V789" s="231" t="s">
        <v>201</v>
      </c>
      <c r="AQ789" s="231">
        <v>20</v>
      </c>
    </row>
    <row r="790" spans="1:43" x14ac:dyDescent="0.2">
      <c r="A790" s="231">
        <v>215730</v>
      </c>
      <c r="B790" s="231" t="s">
        <v>427</v>
      </c>
      <c r="C790" s="231" t="s">
        <v>202</v>
      </c>
      <c r="D790" s="231" t="s">
        <v>202</v>
      </c>
      <c r="E790" s="231" t="s">
        <v>200</v>
      </c>
      <c r="F790" s="231" t="s">
        <v>202</v>
      </c>
      <c r="G790" s="231" t="s">
        <v>200</v>
      </c>
      <c r="H790" s="231" t="s">
        <v>201</v>
      </c>
      <c r="I790" s="231" t="s">
        <v>202</v>
      </c>
      <c r="J790" s="231" t="s">
        <v>202</v>
      </c>
      <c r="K790" s="231" t="s">
        <v>202</v>
      </c>
      <c r="L790" s="231" t="s">
        <v>200</v>
      </c>
      <c r="M790" s="231" t="s">
        <v>202</v>
      </c>
      <c r="N790" s="231" t="s">
        <v>202</v>
      </c>
      <c r="O790" s="231" t="s">
        <v>202</v>
      </c>
      <c r="P790" s="231" t="s">
        <v>202</v>
      </c>
      <c r="Q790" s="231" t="s">
        <v>202</v>
      </c>
      <c r="R790" s="231" t="s">
        <v>201</v>
      </c>
      <c r="S790" s="231" t="s">
        <v>201</v>
      </c>
      <c r="T790" s="231" t="s">
        <v>201</v>
      </c>
      <c r="U790" s="231" t="s">
        <v>201</v>
      </c>
      <c r="V790" s="231" t="s">
        <v>201</v>
      </c>
      <c r="AQ790" s="231">
        <v>20</v>
      </c>
    </row>
    <row r="791" spans="1:43" x14ac:dyDescent="0.2">
      <c r="A791" s="231">
        <v>215731</v>
      </c>
      <c r="B791" s="231" t="s">
        <v>427</v>
      </c>
      <c r="C791" s="231" t="s">
        <v>202</v>
      </c>
      <c r="D791" s="231" t="s">
        <v>202</v>
      </c>
      <c r="E791" s="231" t="s">
        <v>202</v>
      </c>
      <c r="F791" s="231" t="s">
        <v>202</v>
      </c>
      <c r="G791" s="231" t="s">
        <v>202</v>
      </c>
      <c r="H791" s="231" t="s">
        <v>202</v>
      </c>
      <c r="I791" s="231" t="s">
        <v>202</v>
      </c>
      <c r="J791" s="231" t="s">
        <v>202</v>
      </c>
      <c r="K791" s="231" t="s">
        <v>202</v>
      </c>
      <c r="L791" s="231" t="s">
        <v>201</v>
      </c>
      <c r="M791" s="231" t="s">
        <v>201</v>
      </c>
      <c r="N791" s="231" t="s">
        <v>201</v>
      </c>
      <c r="O791" s="231" t="s">
        <v>201</v>
      </c>
      <c r="P791" s="231" t="s">
        <v>201</v>
      </c>
      <c r="Q791" s="231" t="s">
        <v>201</v>
      </c>
      <c r="R791" s="231" t="s">
        <v>201</v>
      </c>
      <c r="S791" s="231" t="s">
        <v>201</v>
      </c>
      <c r="T791" s="231" t="s">
        <v>201</v>
      </c>
      <c r="U791" s="231" t="s">
        <v>201</v>
      </c>
      <c r="V791" s="231" t="s">
        <v>201</v>
      </c>
      <c r="AQ791" s="231">
        <v>20</v>
      </c>
    </row>
    <row r="792" spans="1:43" x14ac:dyDescent="0.2">
      <c r="A792" s="231">
        <v>215737</v>
      </c>
      <c r="B792" s="231" t="s">
        <v>427</v>
      </c>
      <c r="C792" s="231" t="s">
        <v>200</v>
      </c>
      <c r="D792" s="231" t="s">
        <v>202</v>
      </c>
      <c r="E792" s="231" t="s">
        <v>200</v>
      </c>
      <c r="F792" s="231" t="s">
        <v>200</v>
      </c>
      <c r="G792" s="231" t="s">
        <v>202</v>
      </c>
      <c r="H792" s="231" t="s">
        <v>202</v>
      </c>
      <c r="I792" s="231" t="s">
        <v>202</v>
      </c>
      <c r="J792" s="231" t="s">
        <v>202</v>
      </c>
      <c r="K792" s="231" t="s">
        <v>202</v>
      </c>
      <c r="L792" s="231" t="s">
        <v>200</v>
      </c>
      <c r="M792" s="231" t="s">
        <v>202</v>
      </c>
      <c r="N792" s="231" t="s">
        <v>202</v>
      </c>
      <c r="O792" s="231" t="s">
        <v>202</v>
      </c>
      <c r="P792" s="231" t="s">
        <v>202</v>
      </c>
      <c r="Q792" s="231" t="s">
        <v>202</v>
      </c>
      <c r="R792" s="231" t="s">
        <v>201</v>
      </c>
      <c r="S792" s="231" t="s">
        <v>201</v>
      </c>
      <c r="T792" s="231" t="s">
        <v>201</v>
      </c>
      <c r="U792" s="231" t="s">
        <v>201</v>
      </c>
      <c r="V792" s="231" t="s">
        <v>201</v>
      </c>
      <c r="AQ792" s="231">
        <v>20</v>
      </c>
    </row>
    <row r="793" spans="1:43" x14ac:dyDescent="0.2">
      <c r="A793" s="231">
        <v>215741</v>
      </c>
      <c r="B793" s="231" t="s">
        <v>427</v>
      </c>
      <c r="C793" s="231" t="s">
        <v>201</v>
      </c>
      <c r="D793" s="231" t="s">
        <v>202</v>
      </c>
      <c r="E793" s="231" t="s">
        <v>202</v>
      </c>
      <c r="F793" s="231" t="s">
        <v>202</v>
      </c>
      <c r="G793" s="231" t="s">
        <v>202</v>
      </c>
      <c r="H793" s="231" t="s">
        <v>202</v>
      </c>
      <c r="I793" s="231" t="s">
        <v>202</v>
      </c>
      <c r="J793" s="231" t="s">
        <v>202</v>
      </c>
      <c r="K793" s="231" t="s">
        <v>201</v>
      </c>
      <c r="L793" s="231" t="s">
        <v>202</v>
      </c>
      <c r="M793" s="231" t="s">
        <v>202</v>
      </c>
      <c r="N793" s="231" t="s">
        <v>201</v>
      </c>
      <c r="O793" s="231" t="s">
        <v>202</v>
      </c>
      <c r="P793" s="231" t="s">
        <v>202</v>
      </c>
      <c r="Q793" s="231" t="s">
        <v>202</v>
      </c>
      <c r="R793" s="231" t="s">
        <v>201</v>
      </c>
      <c r="S793" s="231" t="s">
        <v>201</v>
      </c>
      <c r="T793" s="231" t="s">
        <v>201</v>
      </c>
      <c r="U793" s="231" t="s">
        <v>201</v>
      </c>
      <c r="V793" s="231" t="s">
        <v>201</v>
      </c>
      <c r="AQ793" s="231">
        <v>20</v>
      </c>
    </row>
    <row r="794" spans="1:43" x14ac:dyDescent="0.2">
      <c r="A794" s="231">
        <v>215743</v>
      </c>
      <c r="B794" s="231" t="s">
        <v>427</v>
      </c>
      <c r="C794" s="231" t="s">
        <v>201</v>
      </c>
      <c r="D794" s="231" t="s">
        <v>202</v>
      </c>
      <c r="E794" s="231" t="s">
        <v>202</v>
      </c>
      <c r="F794" s="231" t="s">
        <v>202</v>
      </c>
      <c r="G794" s="231" t="s">
        <v>202</v>
      </c>
      <c r="H794" s="231" t="s">
        <v>202</v>
      </c>
      <c r="I794" s="231" t="s">
        <v>202</v>
      </c>
      <c r="J794" s="231" t="s">
        <v>202</v>
      </c>
      <c r="K794" s="231" t="s">
        <v>202</v>
      </c>
      <c r="L794" s="231" t="s">
        <v>201</v>
      </c>
      <c r="M794" s="231" t="s">
        <v>202</v>
      </c>
      <c r="N794" s="231" t="s">
        <v>200</v>
      </c>
      <c r="O794" s="231" t="s">
        <v>202</v>
      </c>
      <c r="P794" s="231" t="s">
        <v>200</v>
      </c>
      <c r="Q794" s="231" t="s">
        <v>202</v>
      </c>
      <c r="R794" s="231" t="s">
        <v>200</v>
      </c>
      <c r="S794" s="231" t="s">
        <v>201</v>
      </c>
      <c r="T794" s="231" t="s">
        <v>202</v>
      </c>
      <c r="U794" s="231" t="s">
        <v>202</v>
      </c>
      <c r="V794" s="231" t="s">
        <v>200</v>
      </c>
      <c r="AQ794" s="231">
        <v>20</v>
      </c>
    </row>
    <row r="795" spans="1:43" x14ac:dyDescent="0.2">
      <c r="A795" s="231">
        <v>215745</v>
      </c>
      <c r="B795" s="231" t="s">
        <v>427</v>
      </c>
      <c r="C795" s="231" t="s">
        <v>202</v>
      </c>
      <c r="D795" s="231" t="s">
        <v>202</v>
      </c>
      <c r="E795" s="231" t="s">
        <v>202</v>
      </c>
      <c r="F795" s="231" t="s">
        <v>202</v>
      </c>
      <c r="G795" s="231" t="s">
        <v>202</v>
      </c>
      <c r="H795" s="231" t="s">
        <v>202</v>
      </c>
      <c r="I795" s="231" t="s">
        <v>202</v>
      </c>
      <c r="J795" s="231" t="s">
        <v>202</v>
      </c>
      <c r="K795" s="231" t="s">
        <v>202</v>
      </c>
      <c r="L795" s="231" t="s">
        <v>202</v>
      </c>
      <c r="M795" s="231" t="s">
        <v>202</v>
      </c>
      <c r="N795" s="231" t="s">
        <v>202</v>
      </c>
      <c r="O795" s="231" t="s">
        <v>201</v>
      </c>
      <c r="P795" s="231" t="s">
        <v>201</v>
      </c>
      <c r="Q795" s="231" t="s">
        <v>202</v>
      </c>
      <c r="R795" s="231" t="s">
        <v>201</v>
      </c>
      <c r="S795" s="231" t="s">
        <v>201</v>
      </c>
      <c r="T795" s="231" t="s">
        <v>201</v>
      </c>
      <c r="U795" s="231" t="s">
        <v>202</v>
      </c>
      <c r="V795" s="231" t="s">
        <v>202</v>
      </c>
      <c r="AQ795" s="231">
        <v>20</v>
      </c>
    </row>
    <row r="796" spans="1:43" x14ac:dyDescent="0.2">
      <c r="A796" s="231">
        <v>215749</v>
      </c>
      <c r="B796" s="231" t="s">
        <v>427</v>
      </c>
      <c r="C796" s="231" t="s">
        <v>202</v>
      </c>
      <c r="D796" s="231" t="s">
        <v>202</v>
      </c>
      <c r="E796" s="231" t="s">
        <v>202</v>
      </c>
      <c r="F796" s="231" t="s">
        <v>200</v>
      </c>
      <c r="G796" s="231" t="s">
        <v>200</v>
      </c>
      <c r="H796" s="231" t="s">
        <v>202</v>
      </c>
      <c r="I796" s="231" t="s">
        <v>202</v>
      </c>
      <c r="J796" s="231" t="s">
        <v>202</v>
      </c>
      <c r="K796" s="231" t="s">
        <v>202</v>
      </c>
      <c r="L796" s="231" t="s">
        <v>202</v>
      </c>
      <c r="M796" s="231" t="s">
        <v>202</v>
      </c>
      <c r="N796" s="231" t="s">
        <v>200</v>
      </c>
      <c r="O796" s="231" t="s">
        <v>200</v>
      </c>
      <c r="P796" s="231" t="s">
        <v>200</v>
      </c>
      <c r="Q796" s="231" t="s">
        <v>202</v>
      </c>
      <c r="R796" s="231" t="s">
        <v>202</v>
      </c>
      <c r="S796" s="231" t="s">
        <v>200</v>
      </c>
      <c r="T796" s="231" t="s">
        <v>200</v>
      </c>
      <c r="U796" s="231" t="s">
        <v>202</v>
      </c>
      <c r="V796" s="231" t="s">
        <v>202</v>
      </c>
      <c r="AQ796" s="231">
        <v>20</v>
      </c>
    </row>
    <row r="797" spans="1:43" x14ac:dyDescent="0.2">
      <c r="A797" s="231">
        <v>215753</v>
      </c>
      <c r="B797" s="231" t="s">
        <v>427</v>
      </c>
      <c r="C797" s="231" t="s">
        <v>200</v>
      </c>
      <c r="D797" s="231" t="s">
        <v>202</v>
      </c>
      <c r="E797" s="231" t="s">
        <v>202</v>
      </c>
      <c r="F797" s="231" t="s">
        <v>202</v>
      </c>
      <c r="G797" s="231" t="s">
        <v>200</v>
      </c>
      <c r="H797" s="231" t="s">
        <v>200</v>
      </c>
      <c r="I797" s="231" t="s">
        <v>202</v>
      </c>
      <c r="J797" s="231" t="s">
        <v>202</v>
      </c>
      <c r="K797" s="231" t="s">
        <v>200</v>
      </c>
      <c r="L797" s="231" t="s">
        <v>202</v>
      </c>
      <c r="M797" s="231" t="s">
        <v>201</v>
      </c>
      <c r="N797" s="231" t="s">
        <v>200</v>
      </c>
      <c r="O797" s="231" t="s">
        <v>202</v>
      </c>
      <c r="P797" s="231" t="s">
        <v>201</v>
      </c>
      <c r="Q797" s="231" t="s">
        <v>201</v>
      </c>
      <c r="R797" s="231" t="s">
        <v>201</v>
      </c>
      <c r="S797" s="231" t="s">
        <v>201</v>
      </c>
      <c r="T797" s="231" t="s">
        <v>201</v>
      </c>
      <c r="U797" s="231" t="s">
        <v>201</v>
      </c>
      <c r="V797" s="231" t="s">
        <v>202</v>
      </c>
      <c r="AQ797" s="231">
        <v>20</v>
      </c>
    </row>
    <row r="798" spans="1:43" x14ac:dyDescent="0.2">
      <c r="A798" s="231">
        <v>215758</v>
      </c>
      <c r="B798" s="231" t="s">
        <v>427</v>
      </c>
      <c r="C798" s="231" t="s">
        <v>202</v>
      </c>
      <c r="D798" s="231" t="s">
        <v>202</v>
      </c>
      <c r="E798" s="231" t="s">
        <v>200</v>
      </c>
      <c r="F798" s="231" t="s">
        <v>200</v>
      </c>
      <c r="G798" s="231" t="s">
        <v>202</v>
      </c>
      <c r="H798" s="231" t="s">
        <v>202</v>
      </c>
      <c r="I798" s="231" t="s">
        <v>202</v>
      </c>
      <c r="J798" s="231" t="s">
        <v>202</v>
      </c>
      <c r="K798" s="231" t="s">
        <v>200</v>
      </c>
      <c r="L798" s="231" t="s">
        <v>202</v>
      </c>
      <c r="M798" s="231" t="s">
        <v>202</v>
      </c>
      <c r="N798" s="231" t="s">
        <v>202</v>
      </c>
      <c r="O798" s="231" t="s">
        <v>200</v>
      </c>
      <c r="P798" s="231" t="s">
        <v>202</v>
      </c>
      <c r="Q798" s="231" t="s">
        <v>202</v>
      </c>
      <c r="R798" s="231" t="s">
        <v>201</v>
      </c>
      <c r="S798" s="231" t="s">
        <v>202</v>
      </c>
      <c r="T798" s="231" t="s">
        <v>202</v>
      </c>
      <c r="U798" s="231" t="s">
        <v>201</v>
      </c>
      <c r="V798" s="231" t="s">
        <v>202</v>
      </c>
      <c r="AQ798" s="231">
        <v>20</v>
      </c>
    </row>
    <row r="799" spans="1:43" x14ac:dyDescent="0.2">
      <c r="A799" s="231">
        <v>215760</v>
      </c>
      <c r="B799" s="231" t="s">
        <v>427</v>
      </c>
      <c r="C799" s="231" t="s">
        <v>200</v>
      </c>
      <c r="D799" s="231" t="s">
        <v>200</v>
      </c>
      <c r="E799" s="231" t="s">
        <v>200</v>
      </c>
      <c r="F799" s="231" t="s">
        <v>200</v>
      </c>
      <c r="G799" s="231" t="s">
        <v>202</v>
      </c>
      <c r="H799" s="231" t="s">
        <v>202</v>
      </c>
      <c r="I799" s="231" t="s">
        <v>200</v>
      </c>
      <c r="J799" s="231" t="s">
        <v>202</v>
      </c>
      <c r="K799" s="231" t="s">
        <v>202</v>
      </c>
      <c r="L799" s="231" t="s">
        <v>202</v>
      </c>
      <c r="M799" s="231" t="s">
        <v>202</v>
      </c>
      <c r="N799" s="231" t="s">
        <v>200</v>
      </c>
      <c r="O799" s="231" t="s">
        <v>200</v>
      </c>
      <c r="P799" s="231" t="s">
        <v>200</v>
      </c>
      <c r="Q799" s="231" t="s">
        <v>200</v>
      </c>
      <c r="R799" s="231" t="s">
        <v>202</v>
      </c>
      <c r="S799" s="231" t="s">
        <v>202</v>
      </c>
      <c r="T799" s="231" t="s">
        <v>202</v>
      </c>
      <c r="U799" s="231" t="s">
        <v>202</v>
      </c>
      <c r="V799" s="231" t="s">
        <v>202</v>
      </c>
      <c r="AQ799" s="231">
        <v>20</v>
      </c>
    </row>
    <row r="800" spans="1:43" x14ac:dyDescent="0.2">
      <c r="A800" s="231">
        <v>215763</v>
      </c>
      <c r="B800" s="231" t="s">
        <v>427</v>
      </c>
      <c r="C800" s="231" t="s">
        <v>202</v>
      </c>
      <c r="D800" s="231" t="s">
        <v>200</v>
      </c>
      <c r="E800" s="231" t="s">
        <v>202</v>
      </c>
      <c r="F800" s="231" t="s">
        <v>202</v>
      </c>
      <c r="G800" s="231" t="s">
        <v>200</v>
      </c>
      <c r="H800" s="231" t="s">
        <v>202</v>
      </c>
      <c r="I800" s="231" t="s">
        <v>202</v>
      </c>
      <c r="J800" s="231" t="s">
        <v>200</v>
      </c>
      <c r="K800" s="231" t="s">
        <v>202</v>
      </c>
      <c r="L800" s="231" t="s">
        <v>202</v>
      </c>
      <c r="M800" s="231" t="s">
        <v>202</v>
      </c>
      <c r="N800" s="231" t="s">
        <v>200</v>
      </c>
      <c r="O800" s="231" t="s">
        <v>200</v>
      </c>
      <c r="P800" s="231" t="s">
        <v>201</v>
      </c>
      <c r="Q800" s="231" t="s">
        <v>202</v>
      </c>
      <c r="R800" s="231" t="s">
        <v>202</v>
      </c>
      <c r="S800" s="231" t="s">
        <v>201</v>
      </c>
      <c r="T800" s="231" t="s">
        <v>202</v>
      </c>
      <c r="U800" s="231" t="s">
        <v>201</v>
      </c>
      <c r="V800" s="231" t="s">
        <v>202</v>
      </c>
      <c r="AQ800" s="231">
        <v>20</v>
      </c>
    </row>
    <row r="801" spans="1:43" x14ac:dyDescent="0.2">
      <c r="A801" s="231">
        <v>215764</v>
      </c>
      <c r="B801" s="231" t="s">
        <v>427</v>
      </c>
      <c r="C801" s="231" t="s">
        <v>202</v>
      </c>
      <c r="D801" s="231" t="s">
        <v>202</v>
      </c>
      <c r="E801" s="231" t="s">
        <v>202</v>
      </c>
      <c r="F801" s="231" t="s">
        <v>200</v>
      </c>
      <c r="G801" s="231" t="s">
        <v>200</v>
      </c>
      <c r="H801" s="231" t="s">
        <v>202</v>
      </c>
      <c r="I801" s="231" t="s">
        <v>200</v>
      </c>
      <c r="J801" s="231" t="s">
        <v>202</v>
      </c>
      <c r="K801" s="231" t="s">
        <v>202</v>
      </c>
      <c r="L801" s="231" t="s">
        <v>202</v>
      </c>
      <c r="M801" s="231" t="s">
        <v>201</v>
      </c>
      <c r="N801" s="231" t="s">
        <v>201</v>
      </c>
      <c r="O801" s="231" t="s">
        <v>200</v>
      </c>
      <c r="P801" s="231" t="s">
        <v>202</v>
      </c>
      <c r="Q801" s="231" t="s">
        <v>202</v>
      </c>
      <c r="R801" s="231" t="s">
        <v>201</v>
      </c>
      <c r="S801" s="231" t="s">
        <v>202</v>
      </c>
      <c r="T801" s="231" t="s">
        <v>201</v>
      </c>
      <c r="U801" s="231" t="s">
        <v>201</v>
      </c>
      <c r="V801" s="231" t="s">
        <v>202</v>
      </c>
      <c r="AQ801" s="231">
        <v>20</v>
      </c>
    </row>
    <row r="802" spans="1:43" x14ac:dyDescent="0.2">
      <c r="A802" s="231">
        <v>215765</v>
      </c>
      <c r="B802" s="231" t="s">
        <v>427</v>
      </c>
      <c r="C802" s="231" t="s">
        <v>200</v>
      </c>
      <c r="D802" s="231" t="s">
        <v>202</v>
      </c>
      <c r="E802" s="231" t="s">
        <v>202</v>
      </c>
      <c r="F802" s="231" t="s">
        <v>200</v>
      </c>
      <c r="G802" s="231" t="s">
        <v>202</v>
      </c>
      <c r="H802" s="231" t="s">
        <v>202</v>
      </c>
      <c r="I802" s="231" t="s">
        <v>202</v>
      </c>
      <c r="J802" s="231" t="s">
        <v>202</v>
      </c>
      <c r="K802" s="231" t="s">
        <v>202</v>
      </c>
      <c r="L802" s="231" t="s">
        <v>202</v>
      </c>
      <c r="M802" s="231" t="s">
        <v>202</v>
      </c>
      <c r="N802" s="231" t="s">
        <v>200</v>
      </c>
      <c r="O802" s="231" t="s">
        <v>200</v>
      </c>
      <c r="P802" s="231" t="s">
        <v>200</v>
      </c>
      <c r="Q802" s="231" t="s">
        <v>200</v>
      </c>
      <c r="R802" s="231" t="s">
        <v>200</v>
      </c>
      <c r="S802" s="231" t="s">
        <v>202</v>
      </c>
      <c r="T802" s="231" t="s">
        <v>202</v>
      </c>
      <c r="U802" s="231" t="s">
        <v>202</v>
      </c>
      <c r="V802" s="231" t="s">
        <v>200</v>
      </c>
      <c r="AQ802" s="231">
        <v>20</v>
      </c>
    </row>
    <row r="803" spans="1:43" x14ac:dyDescent="0.2">
      <c r="A803" s="231">
        <v>215770</v>
      </c>
      <c r="B803" s="231" t="s">
        <v>427</v>
      </c>
      <c r="C803" s="231" t="s">
        <v>200</v>
      </c>
      <c r="D803" s="231" t="s">
        <v>202</v>
      </c>
      <c r="E803" s="231" t="s">
        <v>202</v>
      </c>
      <c r="F803" s="231" t="s">
        <v>202</v>
      </c>
      <c r="G803" s="231" t="s">
        <v>202</v>
      </c>
      <c r="H803" s="231" t="s">
        <v>202</v>
      </c>
      <c r="I803" s="231" t="s">
        <v>202</v>
      </c>
      <c r="J803" s="231" t="s">
        <v>202</v>
      </c>
      <c r="K803" s="231" t="s">
        <v>202</v>
      </c>
      <c r="L803" s="231" t="s">
        <v>202</v>
      </c>
      <c r="M803" s="231" t="s">
        <v>202</v>
      </c>
      <c r="N803" s="231" t="s">
        <v>202</v>
      </c>
      <c r="O803" s="231" t="s">
        <v>202</v>
      </c>
      <c r="P803" s="231" t="s">
        <v>202</v>
      </c>
      <c r="Q803" s="231" t="s">
        <v>202</v>
      </c>
      <c r="R803" s="231" t="s">
        <v>201</v>
      </c>
      <c r="S803" s="231" t="s">
        <v>201</v>
      </c>
      <c r="T803" s="231" t="s">
        <v>201</v>
      </c>
      <c r="U803" s="231" t="s">
        <v>201</v>
      </c>
      <c r="V803" s="231" t="s">
        <v>201</v>
      </c>
      <c r="AQ803" s="231">
        <v>20</v>
      </c>
    </row>
    <row r="804" spans="1:43" x14ac:dyDescent="0.2">
      <c r="A804" s="231">
        <v>215774</v>
      </c>
      <c r="B804" s="231" t="s">
        <v>427</v>
      </c>
      <c r="C804" s="231" t="s">
        <v>202</v>
      </c>
      <c r="D804" s="231" t="s">
        <v>200</v>
      </c>
      <c r="E804" s="231" t="s">
        <v>200</v>
      </c>
      <c r="F804" s="231" t="s">
        <v>202</v>
      </c>
      <c r="G804" s="231" t="s">
        <v>200</v>
      </c>
      <c r="H804" s="231" t="s">
        <v>202</v>
      </c>
      <c r="I804" s="231" t="s">
        <v>200</v>
      </c>
      <c r="J804" s="231" t="s">
        <v>200</v>
      </c>
      <c r="K804" s="231" t="s">
        <v>200</v>
      </c>
      <c r="L804" s="231" t="s">
        <v>200</v>
      </c>
      <c r="M804" s="231" t="s">
        <v>202</v>
      </c>
      <c r="N804" s="231" t="s">
        <v>201</v>
      </c>
      <c r="O804" s="231" t="s">
        <v>202</v>
      </c>
      <c r="P804" s="231" t="s">
        <v>202</v>
      </c>
      <c r="Q804" s="231" t="s">
        <v>202</v>
      </c>
      <c r="R804" s="231" t="s">
        <v>201</v>
      </c>
      <c r="S804" s="231" t="s">
        <v>201</v>
      </c>
      <c r="T804" s="231" t="s">
        <v>201</v>
      </c>
      <c r="U804" s="231" t="s">
        <v>201</v>
      </c>
      <c r="V804" s="231" t="s">
        <v>201</v>
      </c>
      <c r="AQ804" s="231">
        <v>20</v>
      </c>
    </row>
    <row r="805" spans="1:43" x14ac:dyDescent="0.2">
      <c r="A805" s="231">
        <v>215777</v>
      </c>
      <c r="B805" s="231" t="s">
        <v>427</v>
      </c>
      <c r="C805" s="231" t="s">
        <v>200</v>
      </c>
      <c r="D805" s="231" t="s">
        <v>202</v>
      </c>
      <c r="E805" s="231" t="s">
        <v>202</v>
      </c>
      <c r="F805" s="231" t="s">
        <v>200</v>
      </c>
      <c r="G805" s="231" t="s">
        <v>200</v>
      </c>
      <c r="H805" s="231" t="s">
        <v>202</v>
      </c>
      <c r="I805" s="231" t="s">
        <v>202</v>
      </c>
      <c r="J805" s="231" t="s">
        <v>200</v>
      </c>
      <c r="K805" s="231" t="s">
        <v>202</v>
      </c>
      <c r="L805" s="231" t="s">
        <v>202</v>
      </c>
      <c r="M805" s="231" t="s">
        <v>200</v>
      </c>
      <c r="N805" s="231" t="s">
        <v>202</v>
      </c>
      <c r="O805" s="231" t="s">
        <v>200</v>
      </c>
      <c r="P805" s="231" t="s">
        <v>200</v>
      </c>
      <c r="Q805" s="231" t="s">
        <v>201</v>
      </c>
      <c r="R805" s="231" t="s">
        <v>202</v>
      </c>
      <c r="S805" s="231" t="s">
        <v>200</v>
      </c>
      <c r="T805" s="231" t="s">
        <v>200</v>
      </c>
      <c r="U805" s="231" t="s">
        <v>200</v>
      </c>
      <c r="V805" s="231" t="s">
        <v>200</v>
      </c>
      <c r="AQ805" s="231">
        <v>20</v>
      </c>
    </row>
    <row r="806" spans="1:43" x14ac:dyDescent="0.2">
      <c r="A806" s="231">
        <v>215780</v>
      </c>
      <c r="B806" s="231" t="s">
        <v>427</v>
      </c>
      <c r="C806" s="231" t="s">
        <v>202</v>
      </c>
      <c r="D806" s="231" t="s">
        <v>202</v>
      </c>
      <c r="E806" s="231" t="s">
        <v>202</v>
      </c>
      <c r="F806" s="231" t="s">
        <v>200</v>
      </c>
      <c r="G806" s="231" t="s">
        <v>202</v>
      </c>
      <c r="H806" s="231" t="s">
        <v>202</v>
      </c>
      <c r="I806" s="231" t="s">
        <v>202</v>
      </c>
      <c r="J806" s="231" t="s">
        <v>202</v>
      </c>
      <c r="K806" s="231" t="s">
        <v>202</v>
      </c>
      <c r="L806" s="231" t="s">
        <v>202</v>
      </c>
      <c r="M806" s="231" t="s">
        <v>200</v>
      </c>
      <c r="N806" s="231" t="s">
        <v>202</v>
      </c>
      <c r="O806" s="231" t="s">
        <v>202</v>
      </c>
      <c r="P806" s="231" t="s">
        <v>202</v>
      </c>
      <c r="Q806" s="231" t="s">
        <v>200</v>
      </c>
      <c r="R806" s="231" t="s">
        <v>202</v>
      </c>
      <c r="S806" s="231" t="s">
        <v>202</v>
      </c>
      <c r="T806" s="231" t="s">
        <v>202</v>
      </c>
      <c r="U806" s="231" t="s">
        <v>202</v>
      </c>
      <c r="V806" s="231" t="s">
        <v>202</v>
      </c>
      <c r="AQ806" s="231">
        <v>20</v>
      </c>
    </row>
    <row r="807" spans="1:43" x14ac:dyDescent="0.2">
      <c r="A807" s="231">
        <v>215791</v>
      </c>
      <c r="B807" s="231" t="s">
        <v>427</v>
      </c>
      <c r="C807" s="231" t="s">
        <v>200</v>
      </c>
      <c r="D807" s="231" t="s">
        <v>200</v>
      </c>
      <c r="E807" s="231" t="s">
        <v>200</v>
      </c>
      <c r="F807" s="231" t="s">
        <v>200</v>
      </c>
      <c r="G807" s="231" t="s">
        <v>200</v>
      </c>
      <c r="H807" s="231" t="s">
        <v>202</v>
      </c>
      <c r="I807" s="231" t="s">
        <v>200</v>
      </c>
      <c r="J807" s="231" t="s">
        <v>202</v>
      </c>
      <c r="K807" s="231" t="s">
        <v>202</v>
      </c>
      <c r="L807" s="231" t="s">
        <v>200</v>
      </c>
      <c r="M807" s="231" t="s">
        <v>202</v>
      </c>
      <c r="N807" s="231" t="s">
        <v>202</v>
      </c>
      <c r="O807" s="231" t="s">
        <v>200</v>
      </c>
      <c r="P807" s="231" t="s">
        <v>202</v>
      </c>
      <c r="Q807" s="231" t="s">
        <v>202</v>
      </c>
      <c r="R807" s="231" t="s">
        <v>202</v>
      </c>
      <c r="S807" s="231" t="s">
        <v>202</v>
      </c>
      <c r="T807" s="231" t="s">
        <v>202</v>
      </c>
      <c r="U807" s="231" t="s">
        <v>202</v>
      </c>
      <c r="V807" s="231" t="s">
        <v>202</v>
      </c>
      <c r="AQ807" s="231">
        <v>20</v>
      </c>
    </row>
    <row r="808" spans="1:43" x14ac:dyDescent="0.2">
      <c r="A808" s="231">
        <v>215796</v>
      </c>
      <c r="B808" s="231" t="s">
        <v>427</v>
      </c>
      <c r="C808" s="231" t="s">
        <v>200</v>
      </c>
      <c r="D808" s="231" t="s">
        <v>202</v>
      </c>
      <c r="E808" s="231" t="s">
        <v>200</v>
      </c>
      <c r="F808" s="231" t="s">
        <v>200</v>
      </c>
      <c r="G808" s="231" t="s">
        <v>200</v>
      </c>
      <c r="H808" s="231" t="s">
        <v>202</v>
      </c>
      <c r="I808" s="231" t="s">
        <v>202</v>
      </c>
      <c r="J808" s="231" t="s">
        <v>202</v>
      </c>
      <c r="K808" s="231" t="s">
        <v>202</v>
      </c>
      <c r="L808" s="231" t="s">
        <v>202</v>
      </c>
      <c r="M808" s="231" t="s">
        <v>202</v>
      </c>
      <c r="N808" s="231" t="s">
        <v>202</v>
      </c>
      <c r="O808" s="231" t="s">
        <v>202</v>
      </c>
      <c r="P808" s="231" t="s">
        <v>200</v>
      </c>
      <c r="Q808" s="231" t="s">
        <v>201</v>
      </c>
      <c r="R808" s="231" t="s">
        <v>201</v>
      </c>
      <c r="S808" s="231" t="s">
        <v>201</v>
      </c>
      <c r="T808" s="231" t="s">
        <v>201</v>
      </c>
      <c r="U808" s="231" t="s">
        <v>201</v>
      </c>
      <c r="V808" s="231" t="s">
        <v>200</v>
      </c>
      <c r="AQ808" s="231">
        <v>20</v>
      </c>
    </row>
    <row r="809" spans="1:43" x14ac:dyDescent="0.2">
      <c r="A809" s="231">
        <v>215798</v>
      </c>
      <c r="B809" s="231" t="s">
        <v>427</v>
      </c>
      <c r="C809" s="231" t="s">
        <v>202</v>
      </c>
      <c r="D809" s="231" t="s">
        <v>202</v>
      </c>
      <c r="E809" s="231" t="s">
        <v>202</v>
      </c>
      <c r="F809" s="231" t="s">
        <v>200</v>
      </c>
      <c r="G809" s="231" t="s">
        <v>202</v>
      </c>
      <c r="H809" s="231" t="s">
        <v>202</v>
      </c>
      <c r="I809" s="231" t="s">
        <v>202</v>
      </c>
      <c r="J809" s="231" t="s">
        <v>200</v>
      </c>
      <c r="K809" s="231" t="s">
        <v>200</v>
      </c>
      <c r="L809" s="231" t="s">
        <v>202</v>
      </c>
      <c r="M809" s="231" t="s">
        <v>200</v>
      </c>
      <c r="N809" s="231" t="s">
        <v>200</v>
      </c>
      <c r="O809" s="231" t="s">
        <v>200</v>
      </c>
      <c r="P809" s="231" t="s">
        <v>200</v>
      </c>
      <c r="Q809" s="231" t="s">
        <v>200</v>
      </c>
      <c r="R809" s="231" t="s">
        <v>202</v>
      </c>
      <c r="S809" s="231" t="s">
        <v>202</v>
      </c>
      <c r="T809" s="231" t="s">
        <v>200</v>
      </c>
      <c r="U809" s="231" t="s">
        <v>200</v>
      </c>
      <c r="V809" s="231" t="s">
        <v>202</v>
      </c>
      <c r="AQ809" s="231">
        <v>20</v>
      </c>
    </row>
    <row r="810" spans="1:43" x14ac:dyDescent="0.2">
      <c r="A810" s="231">
        <v>215800</v>
      </c>
      <c r="B810" s="231" t="s">
        <v>427</v>
      </c>
      <c r="C810" s="231" t="s">
        <v>200</v>
      </c>
      <c r="D810" s="231" t="s">
        <v>202</v>
      </c>
      <c r="E810" s="231" t="s">
        <v>202</v>
      </c>
      <c r="F810" s="231" t="s">
        <v>202</v>
      </c>
      <c r="G810" s="231" t="s">
        <v>202</v>
      </c>
      <c r="H810" s="231" t="s">
        <v>200</v>
      </c>
      <c r="I810" s="231" t="s">
        <v>202</v>
      </c>
      <c r="J810" s="231" t="s">
        <v>200</v>
      </c>
      <c r="K810" s="231" t="s">
        <v>200</v>
      </c>
      <c r="L810" s="231" t="s">
        <v>202</v>
      </c>
      <c r="M810" s="231" t="s">
        <v>202</v>
      </c>
      <c r="N810" s="231" t="s">
        <v>201</v>
      </c>
      <c r="O810" s="231" t="s">
        <v>202</v>
      </c>
      <c r="P810" s="231" t="s">
        <v>202</v>
      </c>
      <c r="Q810" s="231" t="s">
        <v>202</v>
      </c>
      <c r="R810" s="231" t="s">
        <v>202</v>
      </c>
      <c r="S810" s="231" t="s">
        <v>201</v>
      </c>
      <c r="T810" s="231" t="s">
        <v>202</v>
      </c>
      <c r="U810" s="231" t="s">
        <v>201</v>
      </c>
      <c r="V810" s="231" t="s">
        <v>202</v>
      </c>
      <c r="AQ810" s="231">
        <v>20</v>
      </c>
    </row>
    <row r="811" spans="1:43" x14ac:dyDescent="0.2">
      <c r="A811" s="231">
        <v>215801</v>
      </c>
      <c r="B811" s="231" t="s">
        <v>427</v>
      </c>
      <c r="C811" s="231" t="s">
        <v>200</v>
      </c>
      <c r="D811" s="231" t="s">
        <v>200</v>
      </c>
      <c r="E811" s="231" t="s">
        <v>200</v>
      </c>
      <c r="F811" s="231" t="s">
        <v>202</v>
      </c>
      <c r="G811" s="231" t="s">
        <v>202</v>
      </c>
      <c r="H811" s="231" t="s">
        <v>202</v>
      </c>
      <c r="I811" s="231" t="s">
        <v>200</v>
      </c>
      <c r="J811" s="231" t="s">
        <v>202</v>
      </c>
      <c r="K811" s="231" t="s">
        <v>202</v>
      </c>
      <c r="L811" s="231" t="s">
        <v>200</v>
      </c>
      <c r="M811" s="231" t="s">
        <v>200</v>
      </c>
      <c r="N811" s="231" t="s">
        <v>200</v>
      </c>
      <c r="O811" s="231" t="s">
        <v>200</v>
      </c>
      <c r="P811" s="231" t="s">
        <v>200</v>
      </c>
      <c r="Q811" s="231" t="s">
        <v>202</v>
      </c>
      <c r="R811" s="231" t="s">
        <v>202</v>
      </c>
      <c r="S811" s="231" t="s">
        <v>202</v>
      </c>
      <c r="T811" s="231" t="s">
        <v>200</v>
      </c>
      <c r="U811" s="231" t="s">
        <v>202</v>
      </c>
      <c r="V811" s="231" t="s">
        <v>200</v>
      </c>
      <c r="AQ811" s="231">
        <v>20</v>
      </c>
    </row>
    <row r="812" spans="1:43" x14ac:dyDescent="0.2">
      <c r="A812" s="231">
        <v>215808</v>
      </c>
      <c r="B812" s="231" t="s">
        <v>427</v>
      </c>
      <c r="C812" s="231" t="s">
        <v>200</v>
      </c>
      <c r="D812" s="231" t="s">
        <v>202</v>
      </c>
      <c r="E812" s="231" t="s">
        <v>202</v>
      </c>
      <c r="F812" s="231" t="s">
        <v>200</v>
      </c>
      <c r="G812" s="231" t="s">
        <v>202</v>
      </c>
      <c r="H812" s="231" t="s">
        <v>202</v>
      </c>
      <c r="I812" s="231" t="s">
        <v>200</v>
      </c>
      <c r="J812" s="231" t="s">
        <v>202</v>
      </c>
      <c r="K812" s="231" t="s">
        <v>202</v>
      </c>
      <c r="L812" s="231" t="s">
        <v>202</v>
      </c>
      <c r="M812" s="231" t="s">
        <v>202</v>
      </c>
      <c r="N812" s="231" t="s">
        <v>202</v>
      </c>
      <c r="O812" s="231" t="s">
        <v>200</v>
      </c>
      <c r="P812" s="231" t="s">
        <v>202</v>
      </c>
      <c r="Q812" s="231" t="s">
        <v>202</v>
      </c>
      <c r="R812" s="231" t="s">
        <v>202</v>
      </c>
      <c r="S812" s="231" t="s">
        <v>202</v>
      </c>
      <c r="T812" s="231" t="s">
        <v>200</v>
      </c>
      <c r="U812" s="231" t="s">
        <v>202</v>
      </c>
      <c r="V812" s="231" t="s">
        <v>202</v>
      </c>
      <c r="AQ812" s="231">
        <v>20</v>
      </c>
    </row>
    <row r="813" spans="1:43" x14ac:dyDescent="0.2">
      <c r="A813" s="231">
        <v>215818</v>
      </c>
      <c r="B813" s="231" t="s">
        <v>427</v>
      </c>
      <c r="C813" s="231" t="s">
        <v>200</v>
      </c>
      <c r="D813" s="231" t="s">
        <v>202</v>
      </c>
      <c r="E813" s="231" t="s">
        <v>202</v>
      </c>
      <c r="F813" s="231" t="s">
        <v>200</v>
      </c>
      <c r="G813" s="231" t="s">
        <v>202</v>
      </c>
      <c r="H813" s="231" t="s">
        <v>202</v>
      </c>
      <c r="I813" s="231" t="s">
        <v>202</v>
      </c>
      <c r="J813" s="231" t="s">
        <v>200</v>
      </c>
      <c r="K813" s="231" t="s">
        <v>202</v>
      </c>
      <c r="L813" s="231" t="s">
        <v>202</v>
      </c>
      <c r="M813" s="231" t="s">
        <v>202</v>
      </c>
      <c r="N813" s="231" t="s">
        <v>202</v>
      </c>
      <c r="O813" s="231" t="s">
        <v>200</v>
      </c>
      <c r="P813" s="231" t="s">
        <v>200</v>
      </c>
      <c r="Q813" s="231" t="s">
        <v>202</v>
      </c>
      <c r="R813" s="231" t="s">
        <v>202</v>
      </c>
      <c r="S813" s="231" t="s">
        <v>202</v>
      </c>
      <c r="T813" s="231" t="s">
        <v>202</v>
      </c>
      <c r="U813" s="231" t="s">
        <v>200</v>
      </c>
      <c r="V813" s="231" t="s">
        <v>202</v>
      </c>
      <c r="AQ813" s="231">
        <v>20</v>
      </c>
    </row>
    <row r="814" spans="1:43" x14ac:dyDescent="0.2">
      <c r="A814" s="231">
        <v>215823</v>
      </c>
      <c r="B814" s="231" t="s">
        <v>427</v>
      </c>
      <c r="C814" s="231" t="s">
        <v>200</v>
      </c>
      <c r="D814" s="231" t="s">
        <v>200</v>
      </c>
      <c r="E814" s="231" t="s">
        <v>202</v>
      </c>
      <c r="F814" s="231" t="s">
        <v>200</v>
      </c>
      <c r="G814" s="231" t="s">
        <v>202</v>
      </c>
      <c r="H814" s="231" t="s">
        <v>202</v>
      </c>
      <c r="I814" s="231" t="s">
        <v>202</v>
      </c>
      <c r="J814" s="231" t="s">
        <v>200</v>
      </c>
      <c r="K814" s="231" t="s">
        <v>200</v>
      </c>
      <c r="L814" s="231" t="s">
        <v>202</v>
      </c>
      <c r="M814" s="231" t="s">
        <v>202</v>
      </c>
      <c r="N814" s="231" t="s">
        <v>202</v>
      </c>
      <c r="O814" s="231" t="s">
        <v>202</v>
      </c>
      <c r="P814" s="231" t="s">
        <v>201</v>
      </c>
      <c r="Q814" s="231" t="s">
        <v>202</v>
      </c>
      <c r="R814" s="231" t="s">
        <v>201</v>
      </c>
      <c r="S814" s="231" t="s">
        <v>201</v>
      </c>
      <c r="T814" s="231" t="s">
        <v>201</v>
      </c>
      <c r="U814" s="231" t="s">
        <v>201</v>
      </c>
      <c r="V814" s="231" t="s">
        <v>201</v>
      </c>
      <c r="AQ814" s="231">
        <v>20</v>
      </c>
    </row>
    <row r="815" spans="1:43" x14ac:dyDescent="0.2">
      <c r="A815" s="231">
        <v>215832</v>
      </c>
      <c r="B815" s="231" t="s">
        <v>427</v>
      </c>
      <c r="C815" s="231" t="s">
        <v>200</v>
      </c>
      <c r="D815" s="231" t="s">
        <v>200</v>
      </c>
      <c r="E815" s="231" t="s">
        <v>200</v>
      </c>
      <c r="F815" s="231" t="s">
        <v>200</v>
      </c>
      <c r="G815" s="231" t="s">
        <v>200</v>
      </c>
      <c r="H815" s="231" t="s">
        <v>202</v>
      </c>
      <c r="I815" s="231" t="s">
        <v>202</v>
      </c>
      <c r="J815" s="231" t="s">
        <v>200</v>
      </c>
      <c r="K815" s="231" t="s">
        <v>200</v>
      </c>
      <c r="L815" s="231" t="s">
        <v>202</v>
      </c>
      <c r="M815" s="231" t="s">
        <v>202</v>
      </c>
      <c r="N815" s="231" t="s">
        <v>200</v>
      </c>
      <c r="O815" s="231" t="s">
        <v>200</v>
      </c>
      <c r="P815" s="231" t="s">
        <v>202</v>
      </c>
      <c r="Q815" s="231" t="s">
        <v>202</v>
      </c>
      <c r="R815" s="231" t="s">
        <v>201</v>
      </c>
      <c r="S815" s="231" t="s">
        <v>201</v>
      </c>
      <c r="T815" s="231" t="s">
        <v>201</v>
      </c>
      <c r="U815" s="231" t="s">
        <v>201</v>
      </c>
      <c r="V815" s="231" t="s">
        <v>201</v>
      </c>
      <c r="AQ815" s="231">
        <v>20</v>
      </c>
    </row>
    <row r="816" spans="1:43" x14ac:dyDescent="0.2">
      <c r="A816" s="231">
        <v>215842</v>
      </c>
      <c r="B816" s="231" t="s">
        <v>427</v>
      </c>
      <c r="C816" s="231" t="s">
        <v>202</v>
      </c>
      <c r="D816" s="231" t="s">
        <v>202</v>
      </c>
      <c r="E816" s="231" t="s">
        <v>202</v>
      </c>
      <c r="F816" s="231" t="s">
        <v>200</v>
      </c>
      <c r="G816" s="231" t="s">
        <v>202</v>
      </c>
      <c r="H816" s="231" t="s">
        <v>200</v>
      </c>
      <c r="I816" s="231" t="s">
        <v>202</v>
      </c>
      <c r="J816" s="231" t="s">
        <v>200</v>
      </c>
      <c r="K816" s="231" t="s">
        <v>202</v>
      </c>
      <c r="L816" s="231" t="s">
        <v>202</v>
      </c>
      <c r="M816" s="231" t="s">
        <v>202</v>
      </c>
      <c r="N816" s="231" t="s">
        <v>200</v>
      </c>
      <c r="O816" s="231" t="s">
        <v>202</v>
      </c>
      <c r="P816" s="231" t="s">
        <v>200</v>
      </c>
      <c r="Q816" s="231" t="s">
        <v>200</v>
      </c>
      <c r="R816" s="231" t="s">
        <v>202</v>
      </c>
      <c r="S816" s="231" t="s">
        <v>202</v>
      </c>
      <c r="T816" s="231" t="s">
        <v>202</v>
      </c>
      <c r="U816" s="231" t="s">
        <v>200</v>
      </c>
      <c r="V816" s="231" t="s">
        <v>202</v>
      </c>
      <c r="AQ816" s="231">
        <v>20</v>
      </c>
    </row>
    <row r="817" spans="1:43" x14ac:dyDescent="0.2">
      <c r="A817" s="231">
        <v>215845</v>
      </c>
      <c r="B817" s="231" t="s">
        <v>427</v>
      </c>
      <c r="C817" s="231" t="s">
        <v>201</v>
      </c>
      <c r="D817" s="231" t="s">
        <v>202</v>
      </c>
      <c r="E817" s="231" t="s">
        <v>202</v>
      </c>
      <c r="F817" s="231" t="s">
        <v>202</v>
      </c>
      <c r="G817" s="231" t="s">
        <v>201</v>
      </c>
      <c r="H817" s="231" t="s">
        <v>202</v>
      </c>
      <c r="I817" s="231" t="s">
        <v>202</v>
      </c>
      <c r="J817" s="231" t="s">
        <v>202</v>
      </c>
      <c r="K817" s="231" t="s">
        <v>202</v>
      </c>
      <c r="L817" s="231" t="s">
        <v>202</v>
      </c>
      <c r="M817" s="231" t="s">
        <v>202</v>
      </c>
      <c r="N817" s="231" t="s">
        <v>202</v>
      </c>
      <c r="O817" s="231" t="s">
        <v>202</v>
      </c>
      <c r="P817" s="231" t="s">
        <v>202</v>
      </c>
      <c r="Q817" s="231" t="s">
        <v>202</v>
      </c>
      <c r="R817" s="231" t="s">
        <v>202</v>
      </c>
      <c r="S817" s="231" t="s">
        <v>201</v>
      </c>
      <c r="T817" s="231" t="s">
        <v>202</v>
      </c>
      <c r="U817" s="231" t="s">
        <v>202</v>
      </c>
      <c r="V817" s="231" t="s">
        <v>200</v>
      </c>
      <c r="AQ817" s="231">
        <v>20</v>
      </c>
    </row>
    <row r="818" spans="1:43" x14ac:dyDescent="0.2">
      <c r="A818" s="231">
        <v>215854</v>
      </c>
      <c r="B818" s="231" t="s">
        <v>427</v>
      </c>
      <c r="C818" s="231" t="s">
        <v>202</v>
      </c>
      <c r="D818" s="231" t="s">
        <v>202</v>
      </c>
      <c r="E818" s="231" t="s">
        <v>202</v>
      </c>
      <c r="F818" s="231" t="s">
        <v>200</v>
      </c>
      <c r="G818" s="231" t="s">
        <v>202</v>
      </c>
      <c r="H818" s="231" t="s">
        <v>202</v>
      </c>
      <c r="I818" s="231" t="s">
        <v>202</v>
      </c>
      <c r="J818" s="231" t="s">
        <v>200</v>
      </c>
      <c r="K818" s="231" t="s">
        <v>200</v>
      </c>
      <c r="L818" s="231" t="s">
        <v>202</v>
      </c>
      <c r="M818" s="231" t="s">
        <v>200</v>
      </c>
      <c r="N818" s="231" t="s">
        <v>202</v>
      </c>
      <c r="O818" s="231" t="s">
        <v>200</v>
      </c>
      <c r="P818" s="231" t="s">
        <v>200</v>
      </c>
      <c r="Q818" s="231" t="s">
        <v>202</v>
      </c>
      <c r="R818" s="231" t="s">
        <v>202</v>
      </c>
      <c r="S818" s="231" t="s">
        <v>202</v>
      </c>
      <c r="T818" s="231" t="s">
        <v>202</v>
      </c>
      <c r="U818" s="231" t="s">
        <v>202</v>
      </c>
      <c r="V818" s="231" t="s">
        <v>202</v>
      </c>
      <c r="AQ818" s="231">
        <v>20</v>
      </c>
    </row>
    <row r="819" spans="1:43" x14ac:dyDescent="0.2">
      <c r="A819" s="231">
        <v>215864</v>
      </c>
      <c r="B819" s="231" t="s">
        <v>427</v>
      </c>
      <c r="C819" s="231" t="s">
        <v>202</v>
      </c>
      <c r="D819" s="231" t="s">
        <v>202</v>
      </c>
      <c r="E819" s="231" t="s">
        <v>202</v>
      </c>
      <c r="F819" s="231" t="s">
        <v>200</v>
      </c>
      <c r="G819" s="231" t="s">
        <v>202</v>
      </c>
      <c r="H819" s="231" t="s">
        <v>202</v>
      </c>
      <c r="I819" s="231" t="s">
        <v>200</v>
      </c>
      <c r="J819" s="231" t="s">
        <v>200</v>
      </c>
      <c r="K819" s="231" t="s">
        <v>202</v>
      </c>
      <c r="L819" s="231" t="s">
        <v>200</v>
      </c>
      <c r="M819" s="231" t="s">
        <v>201</v>
      </c>
      <c r="N819" s="231" t="s">
        <v>201</v>
      </c>
      <c r="O819" s="231" t="s">
        <v>201</v>
      </c>
      <c r="P819" s="231" t="s">
        <v>201</v>
      </c>
      <c r="Q819" s="231" t="s">
        <v>201</v>
      </c>
      <c r="R819" s="231" t="s">
        <v>201</v>
      </c>
      <c r="S819" s="231" t="s">
        <v>201</v>
      </c>
      <c r="T819" s="231" t="s">
        <v>201</v>
      </c>
      <c r="U819" s="231" t="s">
        <v>201</v>
      </c>
      <c r="V819" s="231" t="s">
        <v>201</v>
      </c>
      <c r="AQ819" s="231">
        <v>20</v>
      </c>
    </row>
    <row r="820" spans="1:43" x14ac:dyDescent="0.2">
      <c r="A820" s="231">
        <v>215866</v>
      </c>
      <c r="B820" s="231" t="s">
        <v>427</v>
      </c>
      <c r="C820" s="231" t="s">
        <v>200</v>
      </c>
      <c r="D820" s="231" t="s">
        <v>200</v>
      </c>
      <c r="E820" s="231" t="s">
        <v>202</v>
      </c>
      <c r="F820" s="231" t="s">
        <v>200</v>
      </c>
      <c r="G820" s="231" t="s">
        <v>202</v>
      </c>
      <c r="H820" s="231" t="s">
        <v>202</v>
      </c>
      <c r="I820" s="231" t="s">
        <v>202</v>
      </c>
      <c r="J820" s="231" t="s">
        <v>202</v>
      </c>
      <c r="K820" s="231" t="s">
        <v>200</v>
      </c>
      <c r="L820" s="231" t="s">
        <v>202</v>
      </c>
      <c r="M820" s="231" t="s">
        <v>202</v>
      </c>
      <c r="N820" s="231" t="s">
        <v>200</v>
      </c>
      <c r="O820" s="231" t="s">
        <v>200</v>
      </c>
      <c r="P820" s="231" t="s">
        <v>202</v>
      </c>
      <c r="Q820" s="231" t="s">
        <v>202</v>
      </c>
      <c r="R820" s="231" t="s">
        <v>201</v>
      </c>
      <c r="S820" s="231" t="s">
        <v>201</v>
      </c>
      <c r="T820" s="231" t="s">
        <v>201</v>
      </c>
      <c r="U820" s="231" t="s">
        <v>201</v>
      </c>
      <c r="V820" s="231" t="s">
        <v>201</v>
      </c>
      <c r="AQ820" s="231">
        <v>20</v>
      </c>
    </row>
    <row r="821" spans="1:43" x14ac:dyDescent="0.2">
      <c r="A821" s="231">
        <v>215868</v>
      </c>
      <c r="B821" s="231" t="s">
        <v>427</v>
      </c>
      <c r="C821" s="231" t="s">
        <v>202</v>
      </c>
      <c r="D821" s="231" t="s">
        <v>200</v>
      </c>
      <c r="E821" s="231" t="s">
        <v>202</v>
      </c>
      <c r="F821" s="231" t="s">
        <v>200</v>
      </c>
      <c r="G821" s="231" t="s">
        <v>202</v>
      </c>
      <c r="H821" s="231" t="s">
        <v>201</v>
      </c>
      <c r="I821" s="231" t="s">
        <v>201</v>
      </c>
      <c r="J821" s="231" t="s">
        <v>202</v>
      </c>
      <c r="K821" s="231" t="s">
        <v>202</v>
      </c>
      <c r="L821" s="231" t="s">
        <v>202</v>
      </c>
      <c r="M821" s="231" t="s">
        <v>200</v>
      </c>
      <c r="N821" s="231" t="s">
        <v>200</v>
      </c>
      <c r="O821" s="231" t="s">
        <v>200</v>
      </c>
      <c r="P821" s="231" t="s">
        <v>200</v>
      </c>
      <c r="Q821" s="231" t="s">
        <v>202</v>
      </c>
      <c r="R821" s="231" t="s">
        <v>201</v>
      </c>
      <c r="S821" s="231" t="s">
        <v>200</v>
      </c>
      <c r="T821" s="231" t="s">
        <v>200</v>
      </c>
      <c r="U821" s="231" t="s">
        <v>202</v>
      </c>
      <c r="V821" s="231" t="s">
        <v>200</v>
      </c>
      <c r="AQ821" s="231">
        <v>20</v>
      </c>
    </row>
    <row r="822" spans="1:43" x14ac:dyDescent="0.2">
      <c r="A822" s="231">
        <v>215876</v>
      </c>
      <c r="B822" s="231" t="s">
        <v>427</v>
      </c>
      <c r="C822" s="231" t="s">
        <v>200</v>
      </c>
      <c r="D822" s="231" t="s">
        <v>200</v>
      </c>
      <c r="E822" s="231" t="s">
        <v>200</v>
      </c>
      <c r="F822" s="231" t="s">
        <v>202</v>
      </c>
      <c r="G822" s="231" t="s">
        <v>202</v>
      </c>
      <c r="H822" s="231" t="s">
        <v>202</v>
      </c>
      <c r="I822" s="231" t="s">
        <v>201</v>
      </c>
      <c r="J822" s="231" t="s">
        <v>200</v>
      </c>
      <c r="K822" s="231" t="s">
        <v>200</v>
      </c>
      <c r="L822" s="231" t="s">
        <v>200</v>
      </c>
      <c r="M822" s="231" t="s">
        <v>202</v>
      </c>
      <c r="N822" s="231" t="s">
        <v>201</v>
      </c>
      <c r="O822" s="231" t="s">
        <v>202</v>
      </c>
      <c r="P822" s="231" t="s">
        <v>201</v>
      </c>
      <c r="Q822" s="231" t="s">
        <v>200</v>
      </c>
      <c r="R822" s="231" t="s">
        <v>201</v>
      </c>
      <c r="S822" s="231" t="s">
        <v>202</v>
      </c>
      <c r="T822" s="231" t="s">
        <v>202</v>
      </c>
      <c r="U822" s="231" t="s">
        <v>202</v>
      </c>
      <c r="V822" s="231" t="s">
        <v>202</v>
      </c>
      <c r="AQ822" s="231">
        <v>20</v>
      </c>
    </row>
    <row r="823" spans="1:43" x14ac:dyDescent="0.2">
      <c r="A823" s="231">
        <v>215879</v>
      </c>
      <c r="B823" s="231" t="s">
        <v>427</v>
      </c>
      <c r="C823" s="231" t="s">
        <v>202</v>
      </c>
      <c r="D823" s="231" t="s">
        <v>200</v>
      </c>
      <c r="E823" s="231" t="s">
        <v>202</v>
      </c>
      <c r="F823" s="231" t="s">
        <v>200</v>
      </c>
      <c r="G823" s="231" t="s">
        <v>202</v>
      </c>
      <c r="H823" s="231" t="s">
        <v>202</v>
      </c>
      <c r="I823" s="231" t="s">
        <v>202</v>
      </c>
      <c r="J823" s="231" t="s">
        <v>202</v>
      </c>
      <c r="K823" s="231" t="s">
        <v>202</v>
      </c>
      <c r="L823" s="231" t="s">
        <v>200</v>
      </c>
      <c r="M823" s="231" t="s">
        <v>202</v>
      </c>
      <c r="N823" s="231" t="s">
        <v>200</v>
      </c>
      <c r="O823" s="231" t="s">
        <v>200</v>
      </c>
      <c r="P823" s="231" t="s">
        <v>202</v>
      </c>
      <c r="Q823" s="231" t="s">
        <v>202</v>
      </c>
      <c r="R823" s="231" t="s">
        <v>200</v>
      </c>
      <c r="S823" s="231" t="s">
        <v>202</v>
      </c>
      <c r="T823" s="231" t="s">
        <v>200</v>
      </c>
      <c r="U823" s="231" t="s">
        <v>202</v>
      </c>
      <c r="V823" s="231" t="s">
        <v>202</v>
      </c>
      <c r="AQ823" s="231">
        <v>20</v>
      </c>
    </row>
    <row r="824" spans="1:43" x14ac:dyDescent="0.2">
      <c r="A824" s="231">
        <v>215880</v>
      </c>
      <c r="B824" s="231" t="s">
        <v>427</v>
      </c>
      <c r="C824" s="231" t="s">
        <v>202</v>
      </c>
      <c r="D824" s="231" t="s">
        <v>200</v>
      </c>
      <c r="E824" s="231" t="s">
        <v>202</v>
      </c>
      <c r="F824" s="231" t="s">
        <v>202</v>
      </c>
      <c r="G824" s="231" t="s">
        <v>202</v>
      </c>
      <c r="H824" s="231" t="s">
        <v>201</v>
      </c>
      <c r="I824" s="231" t="s">
        <v>202</v>
      </c>
      <c r="J824" s="231" t="s">
        <v>200</v>
      </c>
      <c r="K824" s="231" t="s">
        <v>200</v>
      </c>
      <c r="L824" s="231" t="s">
        <v>202</v>
      </c>
      <c r="M824" s="231" t="s">
        <v>200</v>
      </c>
      <c r="N824" s="231" t="s">
        <v>200</v>
      </c>
      <c r="O824" s="231" t="s">
        <v>200</v>
      </c>
      <c r="P824" s="231" t="s">
        <v>201</v>
      </c>
      <c r="Q824" s="231" t="s">
        <v>200</v>
      </c>
      <c r="R824" s="231" t="s">
        <v>201</v>
      </c>
      <c r="S824" s="231" t="s">
        <v>201</v>
      </c>
      <c r="T824" s="231" t="s">
        <v>201</v>
      </c>
      <c r="U824" s="231" t="s">
        <v>201</v>
      </c>
      <c r="V824" s="231" t="s">
        <v>201</v>
      </c>
      <c r="AQ824" s="231">
        <v>20</v>
      </c>
    </row>
    <row r="825" spans="1:43" x14ac:dyDescent="0.2">
      <c r="A825" s="231">
        <v>215883</v>
      </c>
      <c r="B825" s="231" t="s">
        <v>427</v>
      </c>
      <c r="C825" s="231" t="s">
        <v>200</v>
      </c>
      <c r="D825" s="231" t="s">
        <v>200</v>
      </c>
      <c r="E825" s="231" t="s">
        <v>202</v>
      </c>
      <c r="F825" s="231" t="s">
        <v>200</v>
      </c>
      <c r="G825" s="231" t="s">
        <v>200</v>
      </c>
      <c r="H825" s="231" t="s">
        <v>202</v>
      </c>
      <c r="I825" s="231" t="s">
        <v>202</v>
      </c>
      <c r="J825" s="231" t="s">
        <v>200</v>
      </c>
      <c r="K825" s="231" t="s">
        <v>200</v>
      </c>
      <c r="L825" s="231" t="s">
        <v>200</v>
      </c>
      <c r="M825" s="231" t="s">
        <v>201</v>
      </c>
      <c r="N825" s="231" t="s">
        <v>201</v>
      </c>
      <c r="O825" s="231" t="s">
        <v>200</v>
      </c>
      <c r="P825" s="231" t="s">
        <v>200</v>
      </c>
      <c r="Q825" s="231" t="s">
        <v>201</v>
      </c>
      <c r="R825" s="231" t="s">
        <v>201</v>
      </c>
      <c r="S825" s="231" t="s">
        <v>201</v>
      </c>
      <c r="T825" s="231" t="s">
        <v>201</v>
      </c>
      <c r="U825" s="231" t="s">
        <v>201</v>
      </c>
      <c r="V825" s="231" t="s">
        <v>202</v>
      </c>
      <c r="AQ825" s="231">
        <v>20</v>
      </c>
    </row>
    <row r="826" spans="1:43" x14ac:dyDescent="0.2">
      <c r="A826" s="231">
        <v>215884</v>
      </c>
      <c r="B826" s="231" t="s">
        <v>427</v>
      </c>
      <c r="C826" s="231" t="s">
        <v>202</v>
      </c>
      <c r="D826" s="231" t="s">
        <v>200</v>
      </c>
      <c r="E826" s="231" t="s">
        <v>200</v>
      </c>
      <c r="F826" s="231" t="s">
        <v>200</v>
      </c>
      <c r="G826" s="231" t="s">
        <v>202</v>
      </c>
      <c r="H826" s="231" t="s">
        <v>202</v>
      </c>
      <c r="I826" s="231" t="s">
        <v>202</v>
      </c>
      <c r="J826" s="231" t="s">
        <v>200</v>
      </c>
      <c r="K826" s="231" t="s">
        <v>200</v>
      </c>
      <c r="L826" s="231" t="s">
        <v>202</v>
      </c>
      <c r="M826" s="231" t="s">
        <v>202</v>
      </c>
      <c r="N826" s="231" t="s">
        <v>200</v>
      </c>
      <c r="O826" s="231" t="s">
        <v>200</v>
      </c>
      <c r="P826" s="231" t="s">
        <v>202</v>
      </c>
      <c r="Q826" s="231" t="s">
        <v>200</v>
      </c>
      <c r="R826" s="231" t="s">
        <v>200</v>
      </c>
      <c r="S826" s="231" t="s">
        <v>202</v>
      </c>
      <c r="T826" s="231" t="s">
        <v>200</v>
      </c>
      <c r="U826" s="231" t="s">
        <v>200</v>
      </c>
      <c r="V826" s="231" t="s">
        <v>202</v>
      </c>
      <c r="AQ826" s="231">
        <v>20</v>
      </c>
    </row>
    <row r="827" spans="1:43" x14ac:dyDescent="0.2">
      <c r="A827" s="231">
        <v>215888</v>
      </c>
      <c r="B827" s="231" t="s">
        <v>427</v>
      </c>
      <c r="C827" s="231" t="s">
        <v>202</v>
      </c>
      <c r="D827" s="231" t="s">
        <v>202</v>
      </c>
      <c r="E827" s="231" t="s">
        <v>202</v>
      </c>
      <c r="F827" s="231" t="s">
        <v>202</v>
      </c>
      <c r="G827" s="231" t="s">
        <v>202</v>
      </c>
      <c r="H827" s="231" t="s">
        <v>202</v>
      </c>
      <c r="I827" s="231" t="s">
        <v>202</v>
      </c>
      <c r="J827" s="231" t="s">
        <v>201</v>
      </c>
      <c r="K827" s="231" t="s">
        <v>202</v>
      </c>
      <c r="L827" s="231" t="s">
        <v>202</v>
      </c>
      <c r="M827" s="231" t="s">
        <v>202</v>
      </c>
      <c r="N827" s="231" t="s">
        <v>202</v>
      </c>
      <c r="O827" s="231" t="s">
        <v>202</v>
      </c>
      <c r="P827" s="231" t="s">
        <v>202</v>
      </c>
      <c r="Q827" s="231" t="s">
        <v>202</v>
      </c>
      <c r="R827" s="231" t="s">
        <v>201</v>
      </c>
      <c r="S827" s="231" t="s">
        <v>201</v>
      </c>
      <c r="T827" s="231" t="s">
        <v>201</v>
      </c>
      <c r="U827" s="231" t="s">
        <v>201</v>
      </c>
      <c r="V827" s="231" t="s">
        <v>201</v>
      </c>
      <c r="AQ827" s="231">
        <v>20</v>
      </c>
    </row>
    <row r="828" spans="1:43" x14ac:dyDescent="0.2">
      <c r="A828" s="231">
        <v>215889</v>
      </c>
      <c r="B828" s="231" t="s">
        <v>427</v>
      </c>
      <c r="C828" s="231" t="s">
        <v>201</v>
      </c>
      <c r="D828" s="231" t="s">
        <v>202</v>
      </c>
      <c r="E828" s="231" t="s">
        <v>202</v>
      </c>
      <c r="F828" s="231" t="s">
        <v>201</v>
      </c>
      <c r="G828" s="231" t="s">
        <v>202</v>
      </c>
      <c r="H828" s="231" t="s">
        <v>201</v>
      </c>
      <c r="I828" s="231" t="s">
        <v>202</v>
      </c>
      <c r="J828" s="231" t="s">
        <v>202</v>
      </c>
      <c r="K828" s="231" t="s">
        <v>200</v>
      </c>
      <c r="L828" s="231" t="s">
        <v>202</v>
      </c>
      <c r="M828" s="231" t="s">
        <v>202</v>
      </c>
      <c r="N828" s="231" t="s">
        <v>202</v>
      </c>
      <c r="O828" s="231" t="s">
        <v>201</v>
      </c>
      <c r="P828" s="231" t="s">
        <v>202</v>
      </c>
      <c r="Q828" s="231" t="s">
        <v>202</v>
      </c>
      <c r="R828" s="231" t="s">
        <v>201</v>
      </c>
      <c r="S828" s="231" t="s">
        <v>201</v>
      </c>
      <c r="T828" s="231" t="s">
        <v>201</v>
      </c>
      <c r="U828" s="231" t="s">
        <v>201</v>
      </c>
      <c r="V828" s="231" t="s">
        <v>201</v>
      </c>
      <c r="AQ828" s="231">
        <v>20</v>
      </c>
    </row>
    <row r="829" spans="1:43" x14ac:dyDescent="0.2">
      <c r="A829" s="231">
        <v>215897</v>
      </c>
      <c r="B829" s="231" t="s">
        <v>427</v>
      </c>
      <c r="C829" s="231" t="s">
        <v>200</v>
      </c>
      <c r="D829" s="231" t="s">
        <v>200</v>
      </c>
      <c r="E829" s="231" t="s">
        <v>200</v>
      </c>
      <c r="F829" s="231" t="s">
        <v>202</v>
      </c>
      <c r="G829" s="231" t="s">
        <v>200</v>
      </c>
      <c r="H829" s="231" t="s">
        <v>202</v>
      </c>
      <c r="I829" s="231" t="s">
        <v>202</v>
      </c>
      <c r="J829" s="231" t="s">
        <v>202</v>
      </c>
      <c r="K829" s="231" t="s">
        <v>202</v>
      </c>
      <c r="L829" s="231" t="s">
        <v>202</v>
      </c>
      <c r="M829" s="231" t="s">
        <v>202</v>
      </c>
      <c r="N829" s="231" t="s">
        <v>202</v>
      </c>
      <c r="O829" s="231" t="s">
        <v>200</v>
      </c>
      <c r="P829" s="231" t="s">
        <v>200</v>
      </c>
      <c r="Q829" s="231" t="s">
        <v>202</v>
      </c>
      <c r="R829" s="231" t="s">
        <v>202</v>
      </c>
      <c r="S829" s="231" t="s">
        <v>200</v>
      </c>
      <c r="T829" s="231" t="s">
        <v>200</v>
      </c>
      <c r="U829" s="231" t="s">
        <v>200</v>
      </c>
      <c r="V829" s="231" t="s">
        <v>202</v>
      </c>
      <c r="AQ829" s="231">
        <v>20</v>
      </c>
    </row>
    <row r="830" spans="1:43" x14ac:dyDescent="0.2">
      <c r="A830" s="231">
        <v>215898</v>
      </c>
      <c r="B830" s="231" t="s">
        <v>427</v>
      </c>
      <c r="C830" s="231" t="s">
        <v>202</v>
      </c>
      <c r="D830" s="231" t="s">
        <v>202</v>
      </c>
      <c r="E830" s="231" t="s">
        <v>202</v>
      </c>
      <c r="F830" s="231" t="s">
        <v>200</v>
      </c>
      <c r="G830" s="231" t="s">
        <v>202</v>
      </c>
      <c r="H830" s="231" t="s">
        <v>202</v>
      </c>
      <c r="I830" s="231" t="s">
        <v>201</v>
      </c>
      <c r="J830" s="231" t="s">
        <v>202</v>
      </c>
      <c r="K830" s="231" t="s">
        <v>202</v>
      </c>
      <c r="L830" s="231" t="s">
        <v>201</v>
      </c>
      <c r="M830" s="231" t="s">
        <v>202</v>
      </c>
      <c r="N830" s="231" t="s">
        <v>202</v>
      </c>
      <c r="O830" s="231" t="s">
        <v>202</v>
      </c>
      <c r="P830" s="231" t="s">
        <v>202</v>
      </c>
      <c r="Q830" s="231" t="s">
        <v>202</v>
      </c>
      <c r="R830" s="231" t="s">
        <v>201</v>
      </c>
      <c r="S830" s="231" t="s">
        <v>201</v>
      </c>
      <c r="T830" s="231" t="s">
        <v>201</v>
      </c>
      <c r="U830" s="231" t="s">
        <v>201</v>
      </c>
      <c r="V830" s="231" t="s">
        <v>201</v>
      </c>
      <c r="AQ830" s="231">
        <v>20</v>
      </c>
    </row>
    <row r="831" spans="1:43" x14ac:dyDescent="0.2">
      <c r="A831" s="231">
        <v>215900</v>
      </c>
      <c r="B831" s="231" t="s">
        <v>427</v>
      </c>
      <c r="C831" s="231" t="s">
        <v>200</v>
      </c>
      <c r="D831" s="231" t="s">
        <v>200</v>
      </c>
      <c r="E831" s="231" t="s">
        <v>202</v>
      </c>
      <c r="F831" s="231" t="s">
        <v>202</v>
      </c>
      <c r="G831" s="231" t="s">
        <v>200</v>
      </c>
      <c r="H831" s="231" t="s">
        <v>200</v>
      </c>
      <c r="I831" s="231" t="s">
        <v>200</v>
      </c>
      <c r="J831" s="231" t="s">
        <v>200</v>
      </c>
      <c r="K831" s="231" t="s">
        <v>200</v>
      </c>
      <c r="L831" s="231" t="s">
        <v>201</v>
      </c>
      <c r="M831" s="231" t="s">
        <v>201</v>
      </c>
      <c r="N831" s="231" t="s">
        <v>201</v>
      </c>
      <c r="O831" s="231" t="s">
        <v>201</v>
      </c>
      <c r="P831" s="231" t="s">
        <v>201</v>
      </c>
      <c r="Q831" s="231" t="s">
        <v>201</v>
      </c>
      <c r="R831" s="231" t="s">
        <v>201</v>
      </c>
      <c r="S831" s="231" t="s">
        <v>201</v>
      </c>
      <c r="T831" s="231" t="s">
        <v>201</v>
      </c>
      <c r="U831" s="231" t="s">
        <v>201</v>
      </c>
      <c r="V831" s="231" t="s">
        <v>201</v>
      </c>
      <c r="AQ831" s="231">
        <v>20</v>
      </c>
    </row>
    <row r="832" spans="1:43" x14ac:dyDescent="0.2">
      <c r="A832" s="231">
        <v>215901</v>
      </c>
      <c r="B832" s="231" t="s">
        <v>427</v>
      </c>
      <c r="C832" s="231" t="s">
        <v>202</v>
      </c>
      <c r="D832" s="231" t="s">
        <v>202</v>
      </c>
      <c r="E832" s="231" t="s">
        <v>202</v>
      </c>
      <c r="F832" s="231" t="s">
        <v>202</v>
      </c>
      <c r="G832" s="231" t="s">
        <v>202</v>
      </c>
      <c r="H832" s="231" t="s">
        <v>202</v>
      </c>
      <c r="I832" s="231" t="s">
        <v>202</v>
      </c>
      <c r="J832" s="231" t="s">
        <v>200</v>
      </c>
      <c r="K832" s="231" t="s">
        <v>202</v>
      </c>
      <c r="L832" s="231" t="s">
        <v>202</v>
      </c>
      <c r="M832" s="231" t="s">
        <v>200</v>
      </c>
      <c r="N832" s="231" t="s">
        <v>200</v>
      </c>
      <c r="O832" s="231" t="s">
        <v>200</v>
      </c>
      <c r="P832" s="231" t="s">
        <v>202</v>
      </c>
      <c r="Q832" s="231" t="s">
        <v>202</v>
      </c>
      <c r="R832" s="231" t="s">
        <v>202</v>
      </c>
      <c r="S832" s="231" t="s">
        <v>202</v>
      </c>
      <c r="T832" s="231" t="s">
        <v>200</v>
      </c>
      <c r="U832" s="231" t="s">
        <v>200</v>
      </c>
      <c r="V832" s="231" t="s">
        <v>202</v>
      </c>
      <c r="AQ832" s="231">
        <v>20</v>
      </c>
    </row>
    <row r="833" spans="1:43" x14ac:dyDescent="0.2">
      <c r="A833" s="231">
        <v>215907</v>
      </c>
      <c r="B833" s="231" t="s">
        <v>427</v>
      </c>
      <c r="C833" s="231" t="s">
        <v>202</v>
      </c>
      <c r="D833" s="231" t="s">
        <v>202</v>
      </c>
      <c r="E833" s="231" t="s">
        <v>200</v>
      </c>
      <c r="F833" s="231" t="s">
        <v>200</v>
      </c>
      <c r="G833" s="231" t="s">
        <v>202</v>
      </c>
      <c r="H833" s="231" t="s">
        <v>202</v>
      </c>
      <c r="I833" s="231" t="s">
        <v>202</v>
      </c>
      <c r="J833" s="231" t="s">
        <v>200</v>
      </c>
      <c r="K833" s="231" t="s">
        <v>202</v>
      </c>
      <c r="L833" s="231" t="s">
        <v>202</v>
      </c>
      <c r="M833" s="231" t="s">
        <v>202</v>
      </c>
      <c r="N833" s="231" t="s">
        <v>202</v>
      </c>
      <c r="O833" s="231" t="s">
        <v>202</v>
      </c>
      <c r="P833" s="231" t="s">
        <v>202</v>
      </c>
      <c r="Q833" s="231" t="s">
        <v>202</v>
      </c>
      <c r="R833" s="231" t="s">
        <v>201</v>
      </c>
      <c r="S833" s="231" t="s">
        <v>201</v>
      </c>
      <c r="T833" s="231" t="s">
        <v>201</v>
      </c>
      <c r="U833" s="231" t="s">
        <v>201</v>
      </c>
      <c r="V833" s="231" t="s">
        <v>201</v>
      </c>
      <c r="AQ833" s="231">
        <v>20</v>
      </c>
    </row>
    <row r="834" spans="1:43" x14ac:dyDescent="0.2">
      <c r="A834" s="231">
        <v>215908</v>
      </c>
      <c r="B834" s="231" t="s">
        <v>427</v>
      </c>
      <c r="C834" s="231" t="s">
        <v>202</v>
      </c>
      <c r="D834" s="231" t="s">
        <v>202</v>
      </c>
      <c r="E834" s="231" t="s">
        <v>202</v>
      </c>
      <c r="F834" s="231" t="s">
        <v>202</v>
      </c>
      <c r="G834" s="231" t="s">
        <v>200</v>
      </c>
      <c r="H834" s="231" t="s">
        <v>202</v>
      </c>
      <c r="I834" s="231" t="s">
        <v>202</v>
      </c>
      <c r="J834" s="231" t="s">
        <v>200</v>
      </c>
      <c r="K834" s="231" t="s">
        <v>202</v>
      </c>
      <c r="L834" s="231" t="s">
        <v>200</v>
      </c>
      <c r="M834" s="231" t="s">
        <v>202</v>
      </c>
      <c r="N834" s="231" t="s">
        <v>202</v>
      </c>
      <c r="O834" s="231" t="s">
        <v>200</v>
      </c>
      <c r="P834" s="231" t="s">
        <v>201</v>
      </c>
      <c r="Q834" s="231" t="s">
        <v>200</v>
      </c>
      <c r="R834" s="231" t="s">
        <v>202</v>
      </c>
      <c r="S834" s="231" t="s">
        <v>202</v>
      </c>
      <c r="T834" s="231" t="s">
        <v>200</v>
      </c>
      <c r="U834" s="231" t="s">
        <v>202</v>
      </c>
      <c r="V834" s="231" t="s">
        <v>200</v>
      </c>
      <c r="AQ834" s="231">
        <v>20</v>
      </c>
    </row>
    <row r="835" spans="1:43" x14ac:dyDescent="0.2">
      <c r="A835" s="231">
        <v>215914</v>
      </c>
      <c r="B835" s="231" t="s">
        <v>427</v>
      </c>
      <c r="C835" s="231" t="s">
        <v>202</v>
      </c>
      <c r="D835" s="231" t="s">
        <v>202</v>
      </c>
      <c r="E835" s="231" t="s">
        <v>202</v>
      </c>
      <c r="F835" s="231" t="s">
        <v>202</v>
      </c>
      <c r="G835" s="231" t="s">
        <v>202</v>
      </c>
      <c r="H835" s="231" t="s">
        <v>202</v>
      </c>
      <c r="I835" s="231" t="s">
        <v>202</v>
      </c>
      <c r="J835" s="231" t="s">
        <v>202</v>
      </c>
      <c r="K835" s="231" t="s">
        <v>202</v>
      </c>
      <c r="L835" s="231" t="s">
        <v>202</v>
      </c>
      <c r="M835" s="231" t="s">
        <v>202</v>
      </c>
      <c r="N835" s="231" t="s">
        <v>202</v>
      </c>
      <c r="O835" s="231" t="s">
        <v>202</v>
      </c>
      <c r="P835" s="231" t="s">
        <v>202</v>
      </c>
      <c r="Q835" s="231" t="s">
        <v>202</v>
      </c>
      <c r="R835" s="231" t="s">
        <v>201</v>
      </c>
      <c r="S835" s="231" t="s">
        <v>201</v>
      </c>
      <c r="T835" s="231" t="s">
        <v>201</v>
      </c>
      <c r="U835" s="231" t="s">
        <v>201</v>
      </c>
      <c r="V835" s="231" t="s">
        <v>201</v>
      </c>
      <c r="AQ835" s="231">
        <v>20</v>
      </c>
    </row>
    <row r="836" spans="1:43" x14ac:dyDescent="0.2">
      <c r="A836" s="231">
        <v>215922</v>
      </c>
      <c r="B836" s="231" t="s">
        <v>427</v>
      </c>
      <c r="C836" s="231" t="s">
        <v>202</v>
      </c>
      <c r="D836" s="231" t="s">
        <v>200</v>
      </c>
      <c r="E836" s="231" t="s">
        <v>200</v>
      </c>
      <c r="F836" s="231" t="s">
        <v>200</v>
      </c>
      <c r="G836" s="231" t="s">
        <v>200</v>
      </c>
      <c r="H836" s="231" t="s">
        <v>200</v>
      </c>
      <c r="I836" s="231" t="s">
        <v>202</v>
      </c>
      <c r="J836" s="231" t="s">
        <v>202</v>
      </c>
      <c r="K836" s="231" t="s">
        <v>202</v>
      </c>
      <c r="L836" s="231" t="s">
        <v>202</v>
      </c>
      <c r="M836" s="231" t="s">
        <v>200</v>
      </c>
      <c r="N836" s="231" t="s">
        <v>202</v>
      </c>
      <c r="O836" s="231" t="s">
        <v>200</v>
      </c>
      <c r="P836" s="231" t="s">
        <v>200</v>
      </c>
      <c r="Q836" s="231" t="s">
        <v>202</v>
      </c>
      <c r="R836" s="231" t="s">
        <v>201</v>
      </c>
      <c r="S836" s="231" t="s">
        <v>200</v>
      </c>
      <c r="T836" s="231" t="s">
        <v>200</v>
      </c>
      <c r="U836" s="231" t="s">
        <v>202</v>
      </c>
      <c r="V836" s="231" t="s">
        <v>202</v>
      </c>
      <c r="AQ836" s="231">
        <v>20</v>
      </c>
    </row>
    <row r="837" spans="1:43" x14ac:dyDescent="0.2">
      <c r="A837" s="231">
        <v>215924</v>
      </c>
      <c r="B837" s="231" t="s">
        <v>427</v>
      </c>
      <c r="C837" s="231" t="s">
        <v>200</v>
      </c>
      <c r="D837" s="231" t="s">
        <v>200</v>
      </c>
      <c r="E837" s="231" t="s">
        <v>200</v>
      </c>
      <c r="F837" s="231" t="s">
        <v>200</v>
      </c>
      <c r="G837" s="231" t="s">
        <v>202</v>
      </c>
      <c r="H837" s="231" t="s">
        <v>202</v>
      </c>
      <c r="I837" s="231" t="s">
        <v>202</v>
      </c>
      <c r="J837" s="231" t="s">
        <v>202</v>
      </c>
      <c r="K837" s="231" t="s">
        <v>200</v>
      </c>
      <c r="L837" s="231" t="s">
        <v>202</v>
      </c>
      <c r="M837" s="231" t="s">
        <v>202</v>
      </c>
      <c r="N837" s="231" t="s">
        <v>202</v>
      </c>
      <c r="O837" s="231" t="s">
        <v>202</v>
      </c>
      <c r="P837" s="231" t="s">
        <v>200</v>
      </c>
      <c r="Q837" s="231" t="s">
        <v>202</v>
      </c>
      <c r="R837" s="231" t="s">
        <v>202</v>
      </c>
      <c r="S837" s="231" t="s">
        <v>202</v>
      </c>
      <c r="T837" s="231" t="s">
        <v>201</v>
      </c>
      <c r="U837" s="231" t="s">
        <v>201</v>
      </c>
      <c r="V837" s="231" t="s">
        <v>202</v>
      </c>
      <c r="AQ837" s="231">
        <v>20</v>
      </c>
    </row>
    <row r="838" spans="1:43" x14ac:dyDescent="0.2">
      <c r="A838" s="231">
        <v>215926</v>
      </c>
      <c r="B838" s="231" t="s">
        <v>427</v>
      </c>
      <c r="C838" s="231" t="s">
        <v>202</v>
      </c>
      <c r="D838" s="231" t="s">
        <v>202</v>
      </c>
      <c r="E838" s="231" t="s">
        <v>202</v>
      </c>
      <c r="F838" s="231" t="s">
        <v>202</v>
      </c>
      <c r="G838" s="231" t="s">
        <v>202</v>
      </c>
      <c r="H838" s="231" t="s">
        <v>202</v>
      </c>
      <c r="I838" s="231" t="s">
        <v>202</v>
      </c>
      <c r="J838" s="231" t="s">
        <v>202</v>
      </c>
      <c r="K838" s="231" t="s">
        <v>202</v>
      </c>
      <c r="L838" s="231" t="s">
        <v>202</v>
      </c>
      <c r="M838" s="231" t="s">
        <v>202</v>
      </c>
      <c r="N838" s="231" t="s">
        <v>202</v>
      </c>
      <c r="O838" s="231" t="s">
        <v>200</v>
      </c>
      <c r="P838" s="231" t="s">
        <v>202</v>
      </c>
      <c r="Q838" s="231" t="s">
        <v>202</v>
      </c>
      <c r="R838" s="231" t="s">
        <v>201</v>
      </c>
      <c r="S838" s="231" t="s">
        <v>201</v>
      </c>
      <c r="T838" s="231" t="s">
        <v>201</v>
      </c>
      <c r="U838" s="231" t="s">
        <v>201</v>
      </c>
      <c r="V838" s="231" t="s">
        <v>201</v>
      </c>
      <c r="AQ838" s="231">
        <v>20</v>
      </c>
    </row>
    <row r="839" spans="1:43" x14ac:dyDescent="0.2">
      <c r="A839" s="231">
        <v>215928</v>
      </c>
      <c r="B839" s="231" t="s">
        <v>427</v>
      </c>
      <c r="C839" s="231" t="s">
        <v>200</v>
      </c>
      <c r="D839" s="231" t="s">
        <v>202</v>
      </c>
      <c r="E839" s="231" t="s">
        <v>202</v>
      </c>
      <c r="F839" s="231" t="s">
        <v>202</v>
      </c>
      <c r="G839" s="231" t="s">
        <v>202</v>
      </c>
      <c r="H839" s="231" t="s">
        <v>202</v>
      </c>
      <c r="I839" s="231" t="s">
        <v>202</v>
      </c>
      <c r="J839" s="231" t="s">
        <v>200</v>
      </c>
      <c r="K839" s="231" t="s">
        <v>202</v>
      </c>
      <c r="L839" s="231" t="s">
        <v>202</v>
      </c>
      <c r="M839" s="231" t="s">
        <v>202</v>
      </c>
      <c r="N839" s="231" t="s">
        <v>200</v>
      </c>
      <c r="O839" s="231" t="s">
        <v>200</v>
      </c>
      <c r="P839" s="231" t="s">
        <v>200</v>
      </c>
      <c r="Q839" s="231" t="s">
        <v>200</v>
      </c>
      <c r="R839" s="231" t="s">
        <v>202</v>
      </c>
      <c r="S839" s="231" t="s">
        <v>200</v>
      </c>
      <c r="T839" s="231" t="s">
        <v>202</v>
      </c>
      <c r="U839" s="231" t="s">
        <v>200</v>
      </c>
      <c r="V839" s="231" t="s">
        <v>200</v>
      </c>
      <c r="AQ839" s="231">
        <v>20</v>
      </c>
    </row>
    <row r="840" spans="1:43" x14ac:dyDescent="0.2">
      <c r="A840" s="231">
        <v>215934</v>
      </c>
      <c r="B840" s="231" t="s">
        <v>427</v>
      </c>
      <c r="C840" s="231" t="s">
        <v>200</v>
      </c>
      <c r="D840" s="231" t="s">
        <v>202</v>
      </c>
      <c r="E840" s="231" t="s">
        <v>200</v>
      </c>
      <c r="F840" s="231" t="s">
        <v>200</v>
      </c>
      <c r="G840" s="231" t="s">
        <v>200</v>
      </c>
      <c r="H840" s="231" t="s">
        <v>200</v>
      </c>
      <c r="I840" s="231" t="s">
        <v>202</v>
      </c>
      <c r="J840" s="231" t="s">
        <v>200</v>
      </c>
      <c r="K840" s="231" t="s">
        <v>202</v>
      </c>
      <c r="L840" s="231" t="s">
        <v>202</v>
      </c>
      <c r="M840" s="231" t="s">
        <v>202</v>
      </c>
      <c r="N840" s="231" t="s">
        <v>202</v>
      </c>
      <c r="O840" s="231" t="s">
        <v>202</v>
      </c>
      <c r="P840" s="231" t="s">
        <v>201</v>
      </c>
      <c r="Q840" s="231" t="s">
        <v>202</v>
      </c>
      <c r="R840" s="231" t="s">
        <v>201</v>
      </c>
      <c r="S840" s="231" t="s">
        <v>201</v>
      </c>
      <c r="T840" s="231" t="s">
        <v>201</v>
      </c>
      <c r="U840" s="231" t="s">
        <v>201</v>
      </c>
      <c r="V840" s="231" t="s">
        <v>201</v>
      </c>
      <c r="AQ840" s="231">
        <v>20</v>
      </c>
    </row>
    <row r="841" spans="1:43" x14ac:dyDescent="0.2">
      <c r="A841" s="231">
        <v>215936</v>
      </c>
      <c r="B841" s="231" t="s">
        <v>427</v>
      </c>
      <c r="C841" s="231" t="s">
        <v>200</v>
      </c>
      <c r="D841" s="231" t="s">
        <v>200</v>
      </c>
      <c r="E841" s="231" t="s">
        <v>202</v>
      </c>
      <c r="F841" s="231" t="s">
        <v>200</v>
      </c>
      <c r="G841" s="231" t="s">
        <v>200</v>
      </c>
      <c r="H841" s="231" t="s">
        <v>200</v>
      </c>
      <c r="I841" s="231" t="s">
        <v>202</v>
      </c>
      <c r="J841" s="231" t="s">
        <v>202</v>
      </c>
      <c r="K841" s="231" t="s">
        <v>200</v>
      </c>
      <c r="L841" s="231" t="s">
        <v>202</v>
      </c>
      <c r="M841" s="231" t="s">
        <v>202</v>
      </c>
      <c r="N841" s="231" t="s">
        <v>202</v>
      </c>
      <c r="O841" s="231" t="s">
        <v>202</v>
      </c>
      <c r="P841" s="231" t="s">
        <v>202</v>
      </c>
      <c r="Q841" s="231" t="s">
        <v>202</v>
      </c>
      <c r="R841" s="231" t="s">
        <v>201</v>
      </c>
      <c r="S841" s="231" t="s">
        <v>201</v>
      </c>
      <c r="T841" s="231" t="s">
        <v>201</v>
      </c>
      <c r="U841" s="231" t="s">
        <v>201</v>
      </c>
      <c r="V841" s="231" t="s">
        <v>201</v>
      </c>
      <c r="AQ841" s="231">
        <v>20</v>
      </c>
    </row>
    <row r="842" spans="1:43" x14ac:dyDescent="0.2">
      <c r="A842" s="231">
        <v>215939</v>
      </c>
      <c r="B842" s="231" t="s">
        <v>427</v>
      </c>
      <c r="C842" s="231" t="s">
        <v>200</v>
      </c>
      <c r="D842" s="231" t="s">
        <v>200</v>
      </c>
      <c r="E842" s="231" t="s">
        <v>202</v>
      </c>
      <c r="F842" s="231" t="s">
        <v>202</v>
      </c>
      <c r="G842" s="231" t="s">
        <v>202</v>
      </c>
      <c r="H842" s="231" t="s">
        <v>202</v>
      </c>
      <c r="I842" s="231" t="s">
        <v>202</v>
      </c>
      <c r="J842" s="231" t="s">
        <v>200</v>
      </c>
      <c r="K842" s="231" t="s">
        <v>202</v>
      </c>
      <c r="L842" s="231" t="s">
        <v>202</v>
      </c>
      <c r="M842" s="231" t="s">
        <v>202</v>
      </c>
      <c r="N842" s="231" t="s">
        <v>200</v>
      </c>
      <c r="O842" s="231" t="s">
        <v>202</v>
      </c>
      <c r="P842" s="231" t="s">
        <v>200</v>
      </c>
      <c r="Q842" s="231" t="s">
        <v>202</v>
      </c>
      <c r="R842" s="231" t="s">
        <v>202</v>
      </c>
      <c r="S842" s="231" t="s">
        <v>200</v>
      </c>
      <c r="T842" s="231" t="s">
        <v>202</v>
      </c>
      <c r="U842" s="231" t="s">
        <v>202</v>
      </c>
      <c r="V842" s="231" t="s">
        <v>202</v>
      </c>
      <c r="AQ842" s="231">
        <v>20</v>
      </c>
    </row>
    <row r="843" spans="1:43" x14ac:dyDescent="0.2">
      <c r="A843" s="231">
        <v>215941</v>
      </c>
      <c r="B843" s="231" t="s">
        <v>427</v>
      </c>
      <c r="C843" s="231" t="s">
        <v>202</v>
      </c>
      <c r="D843" s="231" t="s">
        <v>202</v>
      </c>
      <c r="E843" s="231" t="s">
        <v>202</v>
      </c>
      <c r="F843" s="231" t="s">
        <v>202</v>
      </c>
      <c r="G843" s="231" t="s">
        <v>200</v>
      </c>
      <c r="H843" s="231" t="s">
        <v>202</v>
      </c>
      <c r="I843" s="231" t="s">
        <v>202</v>
      </c>
      <c r="J843" s="231" t="s">
        <v>202</v>
      </c>
      <c r="K843" s="231" t="s">
        <v>202</v>
      </c>
      <c r="L843" s="231" t="s">
        <v>202</v>
      </c>
      <c r="M843" s="231" t="s">
        <v>200</v>
      </c>
      <c r="N843" s="231" t="s">
        <v>200</v>
      </c>
      <c r="O843" s="231" t="s">
        <v>200</v>
      </c>
      <c r="P843" s="231" t="s">
        <v>200</v>
      </c>
      <c r="Q843" s="231" t="s">
        <v>200</v>
      </c>
      <c r="R843" s="231" t="s">
        <v>202</v>
      </c>
      <c r="S843" s="231" t="s">
        <v>202</v>
      </c>
      <c r="T843" s="231" t="s">
        <v>202</v>
      </c>
      <c r="U843" s="231" t="s">
        <v>202</v>
      </c>
      <c r="V843" s="231" t="s">
        <v>202</v>
      </c>
      <c r="AQ843" s="231">
        <v>20</v>
      </c>
    </row>
    <row r="844" spans="1:43" x14ac:dyDescent="0.2">
      <c r="A844" s="231">
        <v>215947</v>
      </c>
      <c r="B844" s="231" t="s">
        <v>427</v>
      </c>
      <c r="C844" s="231" t="s">
        <v>202</v>
      </c>
      <c r="D844" s="231" t="s">
        <v>200</v>
      </c>
      <c r="E844" s="231" t="s">
        <v>200</v>
      </c>
      <c r="F844" s="231" t="s">
        <v>202</v>
      </c>
      <c r="G844" s="231" t="s">
        <v>202</v>
      </c>
      <c r="H844" s="231" t="s">
        <v>202</v>
      </c>
      <c r="I844" s="231" t="s">
        <v>202</v>
      </c>
      <c r="J844" s="231" t="s">
        <v>200</v>
      </c>
      <c r="K844" s="231" t="s">
        <v>200</v>
      </c>
      <c r="L844" s="231" t="s">
        <v>202</v>
      </c>
      <c r="M844" s="231" t="s">
        <v>200</v>
      </c>
      <c r="N844" s="231" t="s">
        <v>200</v>
      </c>
      <c r="O844" s="231" t="s">
        <v>200</v>
      </c>
      <c r="P844" s="231" t="s">
        <v>200</v>
      </c>
      <c r="Q844" s="231" t="s">
        <v>200</v>
      </c>
      <c r="R844" s="231" t="s">
        <v>201</v>
      </c>
      <c r="S844" s="231" t="s">
        <v>201</v>
      </c>
      <c r="T844" s="231" t="s">
        <v>201</v>
      </c>
      <c r="U844" s="231" t="s">
        <v>201</v>
      </c>
      <c r="V844" s="231" t="s">
        <v>202</v>
      </c>
      <c r="AQ844" s="231">
        <v>20</v>
      </c>
    </row>
    <row r="845" spans="1:43" x14ac:dyDescent="0.2">
      <c r="A845" s="231">
        <v>215950</v>
      </c>
      <c r="B845" s="231" t="s">
        <v>427</v>
      </c>
      <c r="C845" s="231" t="s">
        <v>200</v>
      </c>
      <c r="D845" s="231" t="s">
        <v>200</v>
      </c>
      <c r="E845" s="231" t="s">
        <v>200</v>
      </c>
      <c r="F845" s="231" t="s">
        <v>202</v>
      </c>
      <c r="G845" s="231" t="s">
        <v>202</v>
      </c>
      <c r="H845" s="231" t="s">
        <v>202</v>
      </c>
      <c r="I845" s="231" t="s">
        <v>200</v>
      </c>
      <c r="J845" s="231" t="s">
        <v>202</v>
      </c>
      <c r="K845" s="231" t="s">
        <v>202</v>
      </c>
      <c r="L845" s="231" t="s">
        <v>202</v>
      </c>
      <c r="M845" s="231" t="s">
        <v>202</v>
      </c>
      <c r="N845" s="231" t="s">
        <v>200</v>
      </c>
      <c r="O845" s="231" t="s">
        <v>200</v>
      </c>
      <c r="P845" s="231" t="s">
        <v>202</v>
      </c>
      <c r="Q845" s="231" t="s">
        <v>200</v>
      </c>
      <c r="R845" s="231" t="s">
        <v>201</v>
      </c>
      <c r="S845" s="231" t="s">
        <v>200</v>
      </c>
      <c r="T845" s="231" t="s">
        <v>200</v>
      </c>
      <c r="U845" s="231" t="s">
        <v>200</v>
      </c>
      <c r="V845" s="231" t="s">
        <v>200</v>
      </c>
      <c r="AQ845" s="231">
        <v>20</v>
      </c>
    </row>
    <row r="846" spans="1:43" x14ac:dyDescent="0.2">
      <c r="A846" s="231">
        <v>215954</v>
      </c>
      <c r="B846" s="231" t="s">
        <v>427</v>
      </c>
      <c r="C846" s="231" t="s">
        <v>202</v>
      </c>
      <c r="D846" s="231" t="s">
        <v>200</v>
      </c>
      <c r="E846" s="231" t="s">
        <v>202</v>
      </c>
      <c r="F846" s="231" t="s">
        <v>202</v>
      </c>
      <c r="G846" s="231" t="s">
        <v>202</v>
      </c>
      <c r="H846" s="231" t="s">
        <v>202</v>
      </c>
      <c r="I846" s="231" t="s">
        <v>202</v>
      </c>
      <c r="J846" s="231" t="s">
        <v>202</v>
      </c>
      <c r="K846" s="231" t="s">
        <v>202</v>
      </c>
      <c r="L846" s="231" t="s">
        <v>202</v>
      </c>
      <c r="M846" s="231" t="s">
        <v>201</v>
      </c>
      <c r="N846" s="231" t="s">
        <v>202</v>
      </c>
      <c r="O846" s="231" t="s">
        <v>202</v>
      </c>
      <c r="P846" s="231" t="s">
        <v>202</v>
      </c>
      <c r="Q846" s="231" t="s">
        <v>202</v>
      </c>
      <c r="R846" s="231" t="s">
        <v>202</v>
      </c>
      <c r="S846" s="231" t="s">
        <v>201</v>
      </c>
      <c r="T846" s="231" t="s">
        <v>202</v>
      </c>
      <c r="U846" s="231" t="s">
        <v>202</v>
      </c>
      <c r="V846" s="231" t="s">
        <v>202</v>
      </c>
      <c r="AQ846" s="231">
        <v>20</v>
      </c>
    </row>
    <row r="847" spans="1:43" x14ac:dyDescent="0.2">
      <c r="A847" s="231">
        <v>215956</v>
      </c>
      <c r="B847" s="231" t="s">
        <v>427</v>
      </c>
      <c r="C847" s="231" t="s">
        <v>202</v>
      </c>
      <c r="D847" s="231" t="s">
        <v>202</v>
      </c>
      <c r="E847" s="231" t="s">
        <v>200</v>
      </c>
      <c r="F847" s="231" t="s">
        <v>200</v>
      </c>
      <c r="G847" s="231" t="s">
        <v>202</v>
      </c>
      <c r="H847" s="231" t="s">
        <v>202</v>
      </c>
      <c r="I847" s="231" t="s">
        <v>202</v>
      </c>
      <c r="J847" s="231" t="s">
        <v>200</v>
      </c>
      <c r="K847" s="231" t="s">
        <v>200</v>
      </c>
      <c r="L847" s="231" t="s">
        <v>202</v>
      </c>
      <c r="M847" s="231" t="s">
        <v>200</v>
      </c>
      <c r="N847" s="231" t="s">
        <v>200</v>
      </c>
      <c r="O847" s="231" t="s">
        <v>200</v>
      </c>
      <c r="P847" s="231" t="s">
        <v>200</v>
      </c>
      <c r="Q847" s="231" t="s">
        <v>200</v>
      </c>
      <c r="R847" s="231" t="s">
        <v>201</v>
      </c>
      <c r="S847" s="231" t="s">
        <v>201</v>
      </c>
      <c r="T847" s="231" t="s">
        <v>201</v>
      </c>
      <c r="U847" s="231" t="s">
        <v>201</v>
      </c>
      <c r="V847" s="231" t="s">
        <v>201</v>
      </c>
      <c r="AQ847" s="231">
        <v>20</v>
      </c>
    </row>
    <row r="848" spans="1:43" x14ac:dyDescent="0.2">
      <c r="A848" s="231">
        <v>215958</v>
      </c>
      <c r="B848" s="231" t="s">
        <v>427</v>
      </c>
      <c r="C848" s="231" t="s">
        <v>202</v>
      </c>
      <c r="D848" s="231" t="s">
        <v>200</v>
      </c>
      <c r="E848" s="231" t="s">
        <v>200</v>
      </c>
      <c r="F848" s="231" t="s">
        <v>200</v>
      </c>
      <c r="G848" s="231" t="s">
        <v>202</v>
      </c>
      <c r="H848" s="231" t="s">
        <v>202</v>
      </c>
      <c r="I848" s="231" t="s">
        <v>202</v>
      </c>
      <c r="J848" s="231" t="s">
        <v>202</v>
      </c>
      <c r="K848" s="231" t="s">
        <v>200</v>
      </c>
      <c r="L848" s="231" t="s">
        <v>202</v>
      </c>
      <c r="M848" s="231" t="s">
        <v>202</v>
      </c>
      <c r="N848" s="231" t="s">
        <v>202</v>
      </c>
      <c r="O848" s="231" t="s">
        <v>202</v>
      </c>
      <c r="P848" s="231" t="s">
        <v>201</v>
      </c>
      <c r="Q848" s="231" t="s">
        <v>202</v>
      </c>
      <c r="R848" s="231" t="s">
        <v>201</v>
      </c>
      <c r="S848" s="231" t="s">
        <v>202</v>
      </c>
      <c r="T848" s="231" t="s">
        <v>202</v>
      </c>
      <c r="U848" s="231" t="s">
        <v>202</v>
      </c>
      <c r="V848" s="231" t="s">
        <v>201</v>
      </c>
      <c r="AQ848" s="231">
        <v>20</v>
      </c>
    </row>
    <row r="849" spans="1:43" x14ac:dyDescent="0.2">
      <c r="A849" s="231">
        <v>215960</v>
      </c>
      <c r="B849" s="231" t="s">
        <v>427</v>
      </c>
      <c r="C849" s="231" t="s">
        <v>202</v>
      </c>
      <c r="D849" s="231" t="s">
        <v>202</v>
      </c>
      <c r="E849" s="231" t="s">
        <v>202</v>
      </c>
      <c r="F849" s="231" t="s">
        <v>202</v>
      </c>
      <c r="G849" s="231" t="s">
        <v>202</v>
      </c>
      <c r="H849" s="231" t="s">
        <v>202</v>
      </c>
      <c r="I849" s="231" t="s">
        <v>202</v>
      </c>
      <c r="J849" s="231" t="s">
        <v>202</v>
      </c>
      <c r="K849" s="231" t="s">
        <v>202</v>
      </c>
      <c r="L849" s="231" t="s">
        <v>202</v>
      </c>
      <c r="M849" s="231" t="s">
        <v>202</v>
      </c>
      <c r="N849" s="231" t="s">
        <v>201</v>
      </c>
      <c r="O849" s="231" t="s">
        <v>202</v>
      </c>
      <c r="P849" s="231" t="s">
        <v>201</v>
      </c>
      <c r="Q849" s="231" t="s">
        <v>201</v>
      </c>
      <c r="R849" s="231" t="s">
        <v>201</v>
      </c>
      <c r="S849" s="231" t="s">
        <v>201</v>
      </c>
      <c r="T849" s="231" t="s">
        <v>202</v>
      </c>
      <c r="U849" s="231" t="s">
        <v>202</v>
      </c>
      <c r="V849" s="231" t="s">
        <v>201</v>
      </c>
      <c r="AQ849" s="231">
        <v>20</v>
      </c>
    </row>
    <row r="850" spans="1:43" x14ac:dyDescent="0.2">
      <c r="A850" s="231">
        <v>215966</v>
      </c>
      <c r="B850" s="231" t="s">
        <v>427</v>
      </c>
      <c r="C850" s="231" t="s">
        <v>202</v>
      </c>
      <c r="D850" s="231" t="s">
        <v>202</v>
      </c>
      <c r="E850" s="231" t="s">
        <v>200</v>
      </c>
      <c r="F850" s="231" t="s">
        <v>200</v>
      </c>
      <c r="G850" s="231" t="s">
        <v>200</v>
      </c>
      <c r="H850" s="231" t="s">
        <v>200</v>
      </c>
      <c r="I850" s="231" t="s">
        <v>202</v>
      </c>
      <c r="J850" s="231" t="s">
        <v>200</v>
      </c>
      <c r="K850" s="231" t="s">
        <v>200</v>
      </c>
      <c r="L850" s="231" t="s">
        <v>202</v>
      </c>
      <c r="M850" s="231" t="s">
        <v>202</v>
      </c>
      <c r="N850" s="231" t="s">
        <v>202</v>
      </c>
      <c r="O850" s="231" t="s">
        <v>202</v>
      </c>
      <c r="P850" s="231" t="s">
        <v>201</v>
      </c>
      <c r="Q850" s="231" t="s">
        <v>202</v>
      </c>
      <c r="R850" s="231" t="s">
        <v>201</v>
      </c>
      <c r="S850" s="231" t="s">
        <v>201</v>
      </c>
      <c r="T850" s="231" t="s">
        <v>201</v>
      </c>
      <c r="U850" s="231" t="s">
        <v>201</v>
      </c>
      <c r="V850" s="231" t="s">
        <v>201</v>
      </c>
      <c r="AQ850" s="231">
        <v>20</v>
      </c>
    </row>
    <row r="851" spans="1:43" x14ac:dyDescent="0.2">
      <c r="A851" s="231">
        <v>215967</v>
      </c>
      <c r="B851" s="231" t="s">
        <v>427</v>
      </c>
      <c r="C851" s="231" t="s">
        <v>202</v>
      </c>
      <c r="D851" s="231" t="s">
        <v>202</v>
      </c>
      <c r="E851" s="231" t="s">
        <v>200</v>
      </c>
      <c r="F851" s="231" t="s">
        <v>202</v>
      </c>
      <c r="G851" s="231" t="s">
        <v>202</v>
      </c>
      <c r="H851" s="231" t="s">
        <v>202</v>
      </c>
      <c r="I851" s="231" t="s">
        <v>200</v>
      </c>
      <c r="J851" s="231" t="s">
        <v>202</v>
      </c>
      <c r="K851" s="231" t="s">
        <v>202</v>
      </c>
      <c r="L851" s="231" t="s">
        <v>202</v>
      </c>
      <c r="M851" s="231" t="s">
        <v>202</v>
      </c>
      <c r="N851" s="231" t="s">
        <v>202</v>
      </c>
      <c r="O851" s="231" t="s">
        <v>202</v>
      </c>
      <c r="P851" s="231" t="s">
        <v>202</v>
      </c>
      <c r="Q851" s="231" t="s">
        <v>202</v>
      </c>
      <c r="R851" s="231" t="s">
        <v>201</v>
      </c>
      <c r="S851" s="231" t="s">
        <v>201</v>
      </c>
      <c r="T851" s="231" t="s">
        <v>201</v>
      </c>
      <c r="U851" s="231" t="s">
        <v>201</v>
      </c>
      <c r="V851" s="231" t="s">
        <v>201</v>
      </c>
      <c r="AQ851" s="231">
        <v>20</v>
      </c>
    </row>
    <row r="852" spans="1:43" x14ac:dyDescent="0.2">
      <c r="A852" s="231">
        <v>215980</v>
      </c>
      <c r="B852" s="231" t="s">
        <v>427</v>
      </c>
      <c r="C852" s="231" t="s">
        <v>201</v>
      </c>
      <c r="D852" s="231" t="s">
        <v>200</v>
      </c>
      <c r="E852" s="231" t="s">
        <v>202</v>
      </c>
      <c r="F852" s="231" t="s">
        <v>202</v>
      </c>
      <c r="G852" s="231" t="s">
        <v>202</v>
      </c>
      <c r="H852" s="231" t="s">
        <v>202</v>
      </c>
      <c r="I852" s="231" t="s">
        <v>202</v>
      </c>
      <c r="J852" s="231" t="s">
        <v>202</v>
      </c>
      <c r="K852" s="231" t="s">
        <v>202</v>
      </c>
      <c r="L852" s="231" t="s">
        <v>202</v>
      </c>
      <c r="M852" s="231" t="s">
        <v>202</v>
      </c>
      <c r="N852" s="231" t="s">
        <v>202</v>
      </c>
      <c r="O852" s="231" t="s">
        <v>202</v>
      </c>
      <c r="P852" s="231" t="s">
        <v>202</v>
      </c>
      <c r="Q852" s="231" t="s">
        <v>202</v>
      </c>
      <c r="R852" s="231" t="s">
        <v>201</v>
      </c>
      <c r="S852" s="231" t="s">
        <v>201</v>
      </c>
      <c r="T852" s="231" t="s">
        <v>201</v>
      </c>
      <c r="U852" s="231" t="s">
        <v>201</v>
      </c>
      <c r="V852" s="231" t="s">
        <v>201</v>
      </c>
      <c r="AQ852" s="231">
        <v>20</v>
      </c>
    </row>
    <row r="853" spans="1:43" x14ac:dyDescent="0.2">
      <c r="A853" s="231">
        <v>215986</v>
      </c>
      <c r="B853" s="231" t="s">
        <v>427</v>
      </c>
      <c r="C853" s="231" t="s">
        <v>200</v>
      </c>
      <c r="D853" s="231" t="s">
        <v>202</v>
      </c>
      <c r="E853" s="231" t="s">
        <v>200</v>
      </c>
      <c r="F853" s="231" t="s">
        <v>200</v>
      </c>
      <c r="G853" s="231" t="s">
        <v>202</v>
      </c>
      <c r="H853" s="231" t="s">
        <v>200</v>
      </c>
      <c r="I853" s="231" t="s">
        <v>202</v>
      </c>
      <c r="J853" s="231" t="s">
        <v>200</v>
      </c>
      <c r="K853" s="231" t="s">
        <v>200</v>
      </c>
      <c r="L853" s="231" t="s">
        <v>202</v>
      </c>
      <c r="M853" s="231" t="s">
        <v>202</v>
      </c>
      <c r="N853" s="231" t="s">
        <v>202</v>
      </c>
      <c r="O853" s="231" t="s">
        <v>202</v>
      </c>
      <c r="P853" s="231" t="s">
        <v>202</v>
      </c>
      <c r="Q853" s="231" t="s">
        <v>202</v>
      </c>
      <c r="R853" s="231" t="s">
        <v>201</v>
      </c>
      <c r="S853" s="231" t="s">
        <v>201</v>
      </c>
      <c r="T853" s="231" t="s">
        <v>201</v>
      </c>
      <c r="U853" s="231" t="s">
        <v>201</v>
      </c>
      <c r="V853" s="231" t="s">
        <v>201</v>
      </c>
      <c r="AQ853" s="231">
        <v>20</v>
      </c>
    </row>
    <row r="854" spans="1:43" x14ac:dyDescent="0.2">
      <c r="A854" s="231">
        <v>215988</v>
      </c>
      <c r="B854" s="231" t="s">
        <v>427</v>
      </c>
      <c r="C854" s="231" t="s">
        <v>200</v>
      </c>
      <c r="D854" s="231" t="s">
        <v>202</v>
      </c>
      <c r="E854" s="231" t="s">
        <v>200</v>
      </c>
      <c r="F854" s="231" t="s">
        <v>202</v>
      </c>
      <c r="G854" s="231" t="s">
        <v>201</v>
      </c>
      <c r="H854" s="231" t="s">
        <v>202</v>
      </c>
      <c r="I854" s="231" t="s">
        <v>200</v>
      </c>
      <c r="J854" s="231" t="s">
        <v>200</v>
      </c>
      <c r="K854" s="231" t="s">
        <v>202</v>
      </c>
      <c r="L854" s="231" t="s">
        <v>202</v>
      </c>
      <c r="M854" s="231" t="s">
        <v>202</v>
      </c>
      <c r="N854" s="231" t="s">
        <v>200</v>
      </c>
      <c r="O854" s="231" t="s">
        <v>200</v>
      </c>
      <c r="P854" s="231" t="s">
        <v>201</v>
      </c>
      <c r="Q854" s="231" t="s">
        <v>202</v>
      </c>
      <c r="R854" s="231" t="s">
        <v>201</v>
      </c>
      <c r="S854" s="231" t="s">
        <v>201</v>
      </c>
      <c r="T854" s="231" t="s">
        <v>202</v>
      </c>
      <c r="U854" s="231" t="s">
        <v>201</v>
      </c>
      <c r="V854" s="231" t="s">
        <v>201</v>
      </c>
      <c r="AQ854" s="231">
        <v>20</v>
      </c>
    </row>
    <row r="855" spans="1:43" x14ac:dyDescent="0.2">
      <c r="A855" s="231">
        <v>215995</v>
      </c>
      <c r="B855" s="231" t="s">
        <v>427</v>
      </c>
      <c r="C855" s="231" t="s">
        <v>200</v>
      </c>
      <c r="D855" s="231" t="s">
        <v>202</v>
      </c>
      <c r="E855" s="231" t="s">
        <v>202</v>
      </c>
      <c r="F855" s="231" t="s">
        <v>202</v>
      </c>
      <c r="G855" s="231" t="s">
        <v>202</v>
      </c>
      <c r="H855" s="231" t="s">
        <v>202</v>
      </c>
      <c r="I855" s="231" t="s">
        <v>202</v>
      </c>
      <c r="J855" s="231" t="s">
        <v>202</v>
      </c>
      <c r="K855" s="231" t="s">
        <v>202</v>
      </c>
      <c r="L855" s="231" t="s">
        <v>202</v>
      </c>
      <c r="M855" s="231" t="s">
        <v>202</v>
      </c>
      <c r="N855" s="231" t="s">
        <v>200</v>
      </c>
      <c r="O855" s="231" t="s">
        <v>202</v>
      </c>
      <c r="P855" s="231" t="s">
        <v>202</v>
      </c>
      <c r="Q855" s="231" t="s">
        <v>200</v>
      </c>
      <c r="R855" s="231" t="s">
        <v>202</v>
      </c>
      <c r="S855" s="231" t="s">
        <v>200</v>
      </c>
      <c r="T855" s="231" t="s">
        <v>200</v>
      </c>
      <c r="U855" s="231" t="s">
        <v>200</v>
      </c>
      <c r="V855" s="231" t="s">
        <v>200</v>
      </c>
      <c r="AQ855" s="231">
        <v>20</v>
      </c>
    </row>
    <row r="856" spans="1:43" x14ac:dyDescent="0.2">
      <c r="A856" s="231">
        <v>215997</v>
      </c>
      <c r="B856" s="231" t="s">
        <v>427</v>
      </c>
      <c r="C856" s="231" t="s">
        <v>684</v>
      </c>
      <c r="D856" s="231" t="s">
        <v>684</v>
      </c>
      <c r="E856" s="231" t="s">
        <v>202</v>
      </c>
      <c r="F856" s="231" t="s">
        <v>200</v>
      </c>
      <c r="G856" s="231" t="s">
        <v>200</v>
      </c>
      <c r="H856" s="231" t="s">
        <v>202</v>
      </c>
      <c r="I856" s="231" t="s">
        <v>202</v>
      </c>
      <c r="J856" s="231" t="s">
        <v>684</v>
      </c>
      <c r="K856" s="231" t="s">
        <v>202</v>
      </c>
      <c r="L856" s="231" t="s">
        <v>202</v>
      </c>
      <c r="M856" s="231" t="s">
        <v>202</v>
      </c>
      <c r="N856" s="231" t="s">
        <v>202</v>
      </c>
      <c r="O856" s="231" t="s">
        <v>200</v>
      </c>
      <c r="P856" s="231" t="s">
        <v>200</v>
      </c>
      <c r="Q856" s="231" t="s">
        <v>200</v>
      </c>
      <c r="R856" s="231" t="s">
        <v>201</v>
      </c>
      <c r="S856" s="231" t="s">
        <v>201</v>
      </c>
      <c r="T856" s="231" t="s">
        <v>201</v>
      </c>
      <c r="U856" s="231" t="s">
        <v>201</v>
      </c>
      <c r="V856" s="231" t="s">
        <v>201</v>
      </c>
      <c r="AQ856" s="231">
        <v>20</v>
      </c>
    </row>
    <row r="857" spans="1:43" x14ac:dyDescent="0.2">
      <c r="A857" s="231">
        <v>216002</v>
      </c>
      <c r="B857" s="231" t="s">
        <v>427</v>
      </c>
      <c r="C857" s="231" t="s">
        <v>202</v>
      </c>
      <c r="D857" s="231" t="s">
        <v>202</v>
      </c>
      <c r="E857" s="231" t="s">
        <v>200</v>
      </c>
      <c r="F857" s="231" t="s">
        <v>200</v>
      </c>
      <c r="G857" s="231" t="s">
        <v>202</v>
      </c>
      <c r="H857" s="231" t="s">
        <v>200</v>
      </c>
      <c r="I857" s="231" t="s">
        <v>202</v>
      </c>
      <c r="J857" s="231" t="s">
        <v>202</v>
      </c>
      <c r="K857" s="231" t="s">
        <v>202</v>
      </c>
      <c r="L857" s="231" t="s">
        <v>202</v>
      </c>
      <c r="M857" s="231" t="s">
        <v>201</v>
      </c>
      <c r="N857" s="231" t="s">
        <v>201</v>
      </c>
      <c r="O857" s="231" t="s">
        <v>201</v>
      </c>
      <c r="P857" s="231" t="s">
        <v>202</v>
      </c>
      <c r="Q857" s="231" t="s">
        <v>201</v>
      </c>
      <c r="R857" s="231" t="s">
        <v>201</v>
      </c>
      <c r="S857" s="231" t="s">
        <v>201</v>
      </c>
      <c r="T857" s="231" t="s">
        <v>201</v>
      </c>
      <c r="U857" s="231" t="s">
        <v>201</v>
      </c>
      <c r="V857" s="231" t="s">
        <v>201</v>
      </c>
      <c r="AQ857" s="231">
        <v>20</v>
      </c>
    </row>
    <row r="858" spans="1:43" x14ac:dyDescent="0.2">
      <c r="A858" s="231">
        <v>216007</v>
      </c>
      <c r="B858" s="231" t="s">
        <v>427</v>
      </c>
      <c r="C858" s="231" t="s">
        <v>200</v>
      </c>
      <c r="D858" s="231" t="s">
        <v>200</v>
      </c>
      <c r="E858" s="231" t="s">
        <v>200</v>
      </c>
      <c r="F858" s="231" t="s">
        <v>200</v>
      </c>
      <c r="G858" s="231" t="s">
        <v>684</v>
      </c>
      <c r="H858" s="231" t="s">
        <v>202</v>
      </c>
      <c r="I858" s="231" t="s">
        <v>202</v>
      </c>
      <c r="J858" s="231" t="s">
        <v>200</v>
      </c>
      <c r="K858" s="231" t="s">
        <v>200</v>
      </c>
      <c r="L858" s="231" t="s">
        <v>202</v>
      </c>
      <c r="M858" s="231" t="s">
        <v>201</v>
      </c>
      <c r="N858" s="231" t="s">
        <v>200</v>
      </c>
      <c r="O858" s="231" t="s">
        <v>200</v>
      </c>
      <c r="P858" s="231" t="s">
        <v>200</v>
      </c>
      <c r="Q858" s="231" t="s">
        <v>200</v>
      </c>
      <c r="R858" s="231" t="s">
        <v>202</v>
      </c>
      <c r="S858" s="231" t="s">
        <v>202</v>
      </c>
      <c r="T858" s="231" t="s">
        <v>202</v>
      </c>
      <c r="U858" s="231" t="s">
        <v>202</v>
      </c>
      <c r="V858" s="231" t="s">
        <v>201</v>
      </c>
      <c r="AQ858" s="231">
        <v>20</v>
      </c>
    </row>
    <row r="859" spans="1:43" x14ac:dyDescent="0.2">
      <c r="A859" s="231">
        <v>216011</v>
      </c>
      <c r="B859" s="231" t="s">
        <v>427</v>
      </c>
      <c r="C859" s="231" t="s">
        <v>200</v>
      </c>
      <c r="D859" s="231" t="s">
        <v>200</v>
      </c>
      <c r="E859" s="231" t="s">
        <v>202</v>
      </c>
      <c r="F859" s="231" t="s">
        <v>202</v>
      </c>
      <c r="G859" s="231" t="s">
        <v>201</v>
      </c>
      <c r="H859" s="231" t="s">
        <v>202</v>
      </c>
      <c r="I859" s="231" t="s">
        <v>202</v>
      </c>
      <c r="J859" s="231" t="s">
        <v>202</v>
      </c>
      <c r="K859" s="231" t="s">
        <v>202</v>
      </c>
      <c r="L859" s="231" t="s">
        <v>202</v>
      </c>
      <c r="M859" s="231" t="s">
        <v>202</v>
      </c>
      <c r="N859" s="231" t="s">
        <v>202</v>
      </c>
      <c r="O859" s="231" t="s">
        <v>202</v>
      </c>
      <c r="P859" s="231" t="s">
        <v>201</v>
      </c>
      <c r="Q859" s="231" t="s">
        <v>201</v>
      </c>
      <c r="R859" s="231" t="s">
        <v>201</v>
      </c>
      <c r="S859" s="231" t="s">
        <v>201</v>
      </c>
      <c r="T859" s="231" t="s">
        <v>201</v>
      </c>
      <c r="U859" s="231" t="s">
        <v>201</v>
      </c>
      <c r="V859" s="231" t="s">
        <v>201</v>
      </c>
      <c r="AQ859" s="231">
        <v>20</v>
      </c>
    </row>
    <row r="860" spans="1:43" x14ac:dyDescent="0.2">
      <c r="A860" s="231">
        <v>216015</v>
      </c>
      <c r="B860" s="231" t="s">
        <v>427</v>
      </c>
      <c r="C860" s="231" t="s">
        <v>202</v>
      </c>
      <c r="D860" s="231" t="s">
        <v>200</v>
      </c>
      <c r="E860" s="231" t="s">
        <v>200</v>
      </c>
      <c r="F860" s="231" t="s">
        <v>202</v>
      </c>
      <c r="G860" s="231" t="s">
        <v>202</v>
      </c>
      <c r="H860" s="231" t="s">
        <v>202</v>
      </c>
      <c r="I860" s="231" t="s">
        <v>202</v>
      </c>
      <c r="J860" s="231" t="s">
        <v>200</v>
      </c>
      <c r="K860" s="231" t="s">
        <v>200</v>
      </c>
      <c r="L860" s="231" t="s">
        <v>200</v>
      </c>
      <c r="M860" s="231" t="s">
        <v>202</v>
      </c>
      <c r="N860" s="231" t="s">
        <v>200</v>
      </c>
      <c r="O860" s="231" t="s">
        <v>200</v>
      </c>
      <c r="P860" s="231" t="s">
        <v>200</v>
      </c>
      <c r="Q860" s="231" t="s">
        <v>202</v>
      </c>
      <c r="R860" s="231" t="s">
        <v>202</v>
      </c>
      <c r="S860" s="231" t="s">
        <v>200</v>
      </c>
      <c r="T860" s="231" t="s">
        <v>200</v>
      </c>
      <c r="U860" s="231" t="s">
        <v>202</v>
      </c>
      <c r="V860" s="231" t="s">
        <v>200</v>
      </c>
      <c r="AQ860" s="231">
        <v>20</v>
      </c>
    </row>
    <row r="861" spans="1:43" x14ac:dyDescent="0.2">
      <c r="A861" s="231">
        <v>216016</v>
      </c>
      <c r="B861" s="231" t="s">
        <v>427</v>
      </c>
      <c r="C861" s="231" t="s">
        <v>202</v>
      </c>
      <c r="D861" s="231" t="s">
        <v>200</v>
      </c>
      <c r="E861" s="231" t="s">
        <v>200</v>
      </c>
      <c r="F861" s="231" t="s">
        <v>202</v>
      </c>
      <c r="G861" s="231" t="s">
        <v>202</v>
      </c>
      <c r="H861" s="231" t="s">
        <v>202</v>
      </c>
      <c r="I861" s="231" t="s">
        <v>202</v>
      </c>
      <c r="J861" s="231" t="s">
        <v>202</v>
      </c>
      <c r="K861" s="231" t="s">
        <v>202</v>
      </c>
      <c r="L861" s="231" t="s">
        <v>202</v>
      </c>
      <c r="M861" s="231" t="s">
        <v>202</v>
      </c>
      <c r="N861" s="231" t="s">
        <v>202</v>
      </c>
      <c r="O861" s="231" t="s">
        <v>202</v>
      </c>
      <c r="P861" s="231" t="s">
        <v>202</v>
      </c>
      <c r="Q861" s="231" t="s">
        <v>201</v>
      </c>
      <c r="R861" s="231" t="s">
        <v>201</v>
      </c>
      <c r="S861" s="231" t="s">
        <v>201</v>
      </c>
      <c r="T861" s="231" t="s">
        <v>201</v>
      </c>
      <c r="U861" s="231" t="s">
        <v>201</v>
      </c>
      <c r="V861" s="231" t="s">
        <v>201</v>
      </c>
      <c r="AQ861" s="231">
        <v>20</v>
      </c>
    </row>
    <row r="862" spans="1:43" x14ac:dyDescent="0.2">
      <c r="A862" s="231">
        <v>216032</v>
      </c>
      <c r="B862" s="231" t="s">
        <v>427</v>
      </c>
      <c r="C862" s="231" t="s">
        <v>202</v>
      </c>
      <c r="D862" s="231" t="s">
        <v>202</v>
      </c>
      <c r="E862" s="231" t="s">
        <v>200</v>
      </c>
      <c r="F862" s="231" t="s">
        <v>200</v>
      </c>
      <c r="G862" s="231" t="s">
        <v>200</v>
      </c>
      <c r="H862" s="231" t="s">
        <v>200</v>
      </c>
      <c r="I862" s="231" t="s">
        <v>200</v>
      </c>
      <c r="J862" s="231" t="s">
        <v>200</v>
      </c>
      <c r="K862" s="231" t="s">
        <v>200</v>
      </c>
      <c r="L862" s="231" t="s">
        <v>202</v>
      </c>
      <c r="M862" s="231" t="s">
        <v>202</v>
      </c>
      <c r="N862" s="231" t="s">
        <v>202</v>
      </c>
      <c r="O862" s="231" t="s">
        <v>202</v>
      </c>
      <c r="P862" s="231" t="s">
        <v>201</v>
      </c>
      <c r="Q862" s="231" t="s">
        <v>201</v>
      </c>
      <c r="R862" s="231" t="s">
        <v>202</v>
      </c>
      <c r="S862" s="231" t="s">
        <v>202</v>
      </c>
      <c r="T862" s="231" t="s">
        <v>202</v>
      </c>
      <c r="U862" s="231" t="s">
        <v>202</v>
      </c>
      <c r="V862" s="231" t="s">
        <v>202</v>
      </c>
      <c r="AQ862" s="231">
        <v>20</v>
      </c>
    </row>
    <row r="863" spans="1:43" x14ac:dyDescent="0.2">
      <c r="A863" s="231">
        <v>216038</v>
      </c>
      <c r="B863" s="231" t="s">
        <v>427</v>
      </c>
      <c r="C863" s="231" t="s">
        <v>200</v>
      </c>
      <c r="D863" s="231" t="s">
        <v>202</v>
      </c>
      <c r="E863" s="231" t="s">
        <v>202</v>
      </c>
      <c r="F863" s="231" t="s">
        <v>202</v>
      </c>
      <c r="G863" s="231" t="s">
        <v>202</v>
      </c>
      <c r="H863" s="231" t="s">
        <v>200</v>
      </c>
      <c r="I863" s="231" t="s">
        <v>202</v>
      </c>
      <c r="J863" s="231" t="s">
        <v>202</v>
      </c>
      <c r="K863" s="231" t="s">
        <v>202</v>
      </c>
      <c r="L863" s="231" t="s">
        <v>202</v>
      </c>
      <c r="M863" s="231" t="s">
        <v>201</v>
      </c>
      <c r="N863" s="231" t="s">
        <v>200</v>
      </c>
      <c r="O863" s="231" t="s">
        <v>200</v>
      </c>
      <c r="P863" s="231" t="s">
        <v>202</v>
      </c>
      <c r="Q863" s="231" t="s">
        <v>200</v>
      </c>
      <c r="R863" s="231" t="s">
        <v>200</v>
      </c>
      <c r="S863" s="231" t="s">
        <v>201</v>
      </c>
      <c r="T863" s="231" t="s">
        <v>201</v>
      </c>
      <c r="U863" s="231" t="s">
        <v>201</v>
      </c>
      <c r="V863" s="231" t="s">
        <v>202</v>
      </c>
      <c r="AQ863" s="231">
        <v>20</v>
      </c>
    </row>
    <row r="864" spans="1:43" x14ac:dyDescent="0.2">
      <c r="A864" s="231">
        <v>216042</v>
      </c>
      <c r="B864" s="231" t="s">
        <v>427</v>
      </c>
      <c r="C864" s="231" t="s">
        <v>200</v>
      </c>
      <c r="D864" s="231" t="s">
        <v>202</v>
      </c>
      <c r="E864" s="231" t="s">
        <v>202</v>
      </c>
      <c r="F864" s="231" t="s">
        <v>200</v>
      </c>
      <c r="G864" s="231" t="s">
        <v>202</v>
      </c>
      <c r="H864" s="231" t="s">
        <v>201</v>
      </c>
      <c r="I864" s="231" t="s">
        <v>202</v>
      </c>
      <c r="J864" s="231" t="s">
        <v>200</v>
      </c>
      <c r="K864" s="231" t="s">
        <v>200</v>
      </c>
      <c r="L864" s="231" t="s">
        <v>202</v>
      </c>
      <c r="M864" s="231" t="s">
        <v>202</v>
      </c>
      <c r="N864" s="231" t="s">
        <v>202</v>
      </c>
      <c r="O864" s="231" t="s">
        <v>202</v>
      </c>
      <c r="P864" s="231" t="s">
        <v>201</v>
      </c>
      <c r="Q864" s="231" t="s">
        <v>202</v>
      </c>
      <c r="R864" s="231" t="s">
        <v>201</v>
      </c>
      <c r="S864" s="231" t="s">
        <v>201</v>
      </c>
      <c r="T864" s="231" t="s">
        <v>201</v>
      </c>
      <c r="U864" s="231" t="s">
        <v>201</v>
      </c>
      <c r="V864" s="231" t="s">
        <v>201</v>
      </c>
      <c r="AQ864" s="231">
        <v>20</v>
      </c>
    </row>
    <row r="865" spans="1:43" x14ac:dyDescent="0.2">
      <c r="A865" s="231">
        <v>216043</v>
      </c>
      <c r="B865" s="231" t="s">
        <v>427</v>
      </c>
      <c r="C865" s="231" t="s">
        <v>202</v>
      </c>
      <c r="D865" s="231" t="s">
        <v>202</v>
      </c>
      <c r="E865" s="231" t="s">
        <v>202</v>
      </c>
      <c r="F865" s="231" t="s">
        <v>202</v>
      </c>
      <c r="G865" s="231" t="s">
        <v>202</v>
      </c>
      <c r="H865" s="231" t="s">
        <v>202</v>
      </c>
      <c r="I865" s="231" t="s">
        <v>202</v>
      </c>
      <c r="J865" s="231" t="s">
        <v>202</v>
      </c>
      <c r="K865" s="231" t="s">
        <v>202</v>
      </c>
      <c r="L865" s="231" t="s">
        <v>202</v>
      </c>
      <c r="M865" s="231" t="s">
        <v>202</v>
      </c>
      <c r="N865" s="231" t="s">
        <v>202</v>
      </c>
      <c r="O865" s="231" t="s">
        <v>200</v>
      </c>
      <c r="P865" s="231" t="s">
        <v>201</v>
      </c>
      <c r="Q865" s="231" t="s">
        <v>200</v>
      </c>
      <c r="R865" s="231" t="s">
        <v>202</v>
      </c>
      <c r="S865" s="231" t="s">
        <v>202</v>
      </c>
      <c r="T865" s="231" t="s">
        <v>201</v>
      </c>
      <c r="U865" s="231" t="s">
        <v>202</v>
      </c>
      <c r="V865" s="231" t="s">
        <v>200</v>
      </c>
      <c r="AQ865" s="231">
        <v>20</v>
      </c>
    </row>
    <row r="866" spans="1:43" x14ac:dyDescent="0.2">
      <c r="A866" s="231">
        <v>216045</v>
      </c>
      <c r="B866" s="231" t="s">
        <v>427</v>
      </c>
      <c r="C866" s="231" t="s">
        <v>202</v>
      </c>
      <c r="D866" s="231" t="s">
        <v>200</v>
      </c>
      <c r="E866" s="231" t="s">
        <v>200</v>
      </c>
      <c r="F866" s="231" t="s">
        <v>200</v>
      </c>
      <c r="G866" s="231" t="s">
        <v>202</v>
      </c>
      <c r="H866" s="231" t="s">
        <v>202</v>
      </c>
      <c r="I866" s="231" t="s">
        <v>200</v>
      </c>
      <c r="J866" s="231" t="s">
        <v>200</v>
      </c>
      <c r="K866" s="231" t="s">
        <v>200</v>
      </c>
      <c r="L866" s="231" t="s">
        <v>202</v>
      </c>
      <c r="M866" s="231" t="s">
        <v>202</v>
      </c>
      <c r="N866" s="231" t="s">
        <v>202</v>
      </c>
      <c r="O866" s="231" t="s">
        <v>201</v>
      </c>
      <c r="P866" s="231" t="s">
        <v>202</v>
      </c>
      <c r="Q866" s="231" t="s">
        <v>202</v>
      </c>
      <c r="R866" s="231" t="s">
        <v>201</v>
      </c>
      <c r="S866" s="231" t="s">
        <v>201</v>
      </c>
      <c r="T866" s="231" t="s">
        <v>201</v>
      </c>
      <c r="U866" s="231" t="s">
        <v>201</v>
      </c>
      <c r="V866" s="231" t="s">
        <v>201</v>
      </c>
      <c r="AQ866" s="231">
        <v>20</v>
      </c>
    </row>
    <row r="867" spans="1:43" x14ac:dyDescent="0.2">
      <c r="A867" s="231">
        <v>216046</v>
      </c>
      <c r="B867" s="231" t="s">
        <v>427</v>
      </c>
      <c r="C867" s="231" t="s">
        <v>200</v>
      </c>
      <c r="D867" s="231" t="s">
        <v>200</v>
      </c>
      <c r="E867" s="231" t="s">
        <v>202</v>
      </c>
      <c r="F867" s="231" t="s">
        <v>202</v>
      </c>
      <c r="G867" s="231" t="s">
        <v>201</v>
      </c>
      <c r="H867" s="231" t="s">
        <v>201</v>
      </c>
      <c r="I867" s="231" t="s">
        <v>202</v>
      </c>
      <c r="J867" s="231" t="s">
        <v>200</v>
      </c>
      <c r="K867" s="231" t="s">
        <v>202</v>
      </c>
      <c r="L867" s="231" t="s">
        <v>202</v>
      </c>
      <c r="M867" s="231" t="s">
        <v>202</v>
      </c>
      <c r="N867" s="231" t="s">
        <v>202</v>
      </c>
      <c r="O867" s="231" t="s">
        <v>202</v>
      </c>
      <c r="P867" s="231" t="s">
        <v>201</v>
      </c>
      <c r="Q867" s="231" t="s">
        <v>202</v>
      </c>
      <c r="R867" s="231" t="s">
        <v>201</v>
      </c>
      <c r="S867" s="231" t="s">
        <v>201</v>
      </c>
      <c r="T867" s="231" t="s">
        <v>201</v>
      </c>
      <c r="U867" s="231" t="s">
        <v>201</v>
      </c>
      <c r="V867" s="231" t="s">
        <v>201</v>
      </c>
      <c r="AQ867" s="231">
        <v>20</v>
      </c>
    </row>
    <row r="868" spans="1:43" x14ac:dyDescent="0.2">
      <c r="A868" s="231">
        <v>216049</v>
      </c>
      <c r="B868" s="231" t="s">
        <v>427</v>
      </c>
      <c r="C868" s="231" t="s">
        <v>202</v>
      </c>
      <c r="D868" s="231" t="s">
        <v>202</v>
      </c>
      <c r="E868" s="231" t="s">
        <v>202</v>
      </c>
      <c r="F868" s="231" t="s">
        <v>200</v>
      </c>
      <c r="G868" s="231" t="s">
        <v>202</v>
      </c>
      <c r="H868" s="231" t="s">
        <v>202</v>
      </c>
      <c r="I868" s="231" t="s">
        <v>202</v>
      </c>
      <c r="J868" s="231" t="s">
        <v>202</v>
      </c>
      <c r="K868" s="231" t="s">
        <v>202</v>
      </c>
      <c r="L868" s="231" t="s">
        <v>202</v>
      </c>
      <c r="M868" s="231" t="s">
        <v>202</v>
      </c>
      <c r="N868" s="231" t="s">
        <v>202</v>
      </c>
      <c r="O868" s="231" t="s">
        <v>202</v>
      </c>
      <c r="P868" s="231" t="s">
        <v>202</v>
      </c>
      <c r="Q868" s="231" t="s">
        <v>202</v>
      </c>
      <c r="R868" s="231" t="s">
        <v>201</v>
      </c>
      <c r="S868" s="231" t="s">
        <v>201</v>
      </c>
      <c r="T868" s="231" t="s">
        <v>201</v>
      </c>
      <c r="U868" s="231" t="s">
        <v>201</v>
      </c>
      <c r="V868" s="231" t="s">
        <v>201</v>
      </c>
      <c r="AQ868" s="231">
        <v>20</v>
      </c>
    </row>
    <row r="869" spans="1:43" x14ac:dyDescent="0.2">
      <c r="A869" s="231">
        <v>216054</v>
      </c>
      <c r="B869" s="231" t="s">
        <v>427</v>
      </c>
      <c r="C869" s="231" t="s">
        <v>202</v>
      </c>
      <c r="D869" s="231" t="s">
        <v>200</v>
      </c>
      <c r="E869" s="231" t="s">
        <v>202</v>
      </c>
      <c r="F869" s="231" t="s">
        <v>202</v>
      </c>
      <c r="G869" s="231" t="s">
        <v>202</v>
      </c>
      <c r="H869" s="231" t="s">
        <v>202</v>
      </c>
      <c r="I869" s="231" t="s">
        <v>202</v>
      </c>
      <c r="J869" s="231" t="s">
        <v>200</v>
      </c>
      <c r="K869" s="231" t="s">
        <v>202</v>
      </c>
      <c r="L869" s="231" t="s">
        <v>202</v>
      </c>
      <c r="M869" s="231" t="s">
        <v>200</v>
      </c>
      <c r="N869" s="231" t="s">
        <v>202</v>
      </c>
      <c r="O869" s="231" t="s">
        <v>202</v>
      </c>
      <c r="P869" s="231" t="s">
        <v>200</v>
      </c>
      <c r="Q869" s="231" t="s">
        <v>202</v>
      </c>
      <c r="R869" s="231" t="s">
        <v>200</v>
      </c>
      <c r="S869" s="231" t="s">
        <v>202</v>
      </c>
      <c r="T869" s="231" t="s">
        <v>202</v>
      </c>
      <c r="U869" s="231" t="s">
        <v>202</v>
      </c>
      <c r="V869" s="231" t="s">
        <v>202</v>
      </c>
      <c r="AQ869" s="231">
        <v>20</v>
      </c>
    </row>
    <row r="870" spans="1:43" x14ac:dyDescent="0.2">
      <c r="A870" s="231">
        <v>216055</v>
      </c>
      <c r="B870" s="231" t="s">
        <v>427</v>
      </c>
      <c r="C870" s="231" t="s">
        <v>202</v>
      </c>
      <c r="D870" s="231" t="s">
        <v>202</v>
      </c>
      <c r="E870" s="231" t="s">
        <v>202</v>
      </c>
      <c r="F870" s="231" t="s">
        <v>202</v>
      </c>
      <c r="G870" s="231" t="s">
        <v>202</v>
      </c>
      <c r="H870" s="231" t="s">
        <v>202</v>
      </c>
      <c r="I870" s="231" t="s">
        <v>202</v>
      </c>
      <c r="J870" s="231" t="s">
        <v>200</v>
      </c>
      <c r="K870" s="231" t="s">
        <v>200</v>
      </c>
      <c r="L870" s="231" t="s">
        <v>202</v>
      </c>
      <c r="M870" s="231" t="s">
        <v>201</v>
      </c>
      <c r="N870" s="231" t="s">
        <v>202</v>
      </c>
      <c r="O870" s="231" t="s">
        <v>202</v>
      </c>
      <c r="P870" s="231" t="s">
        <v>201</v>
      </c>
      <c r="Q870" s="231" t="s">
        <v>202</v>
      </c>
      <c r="R870" s="231" t="s">
        <v>201</v>
      </c>
      <c r="S870" s="231" t="s">
        <v>201</v>
      </c>
      <c r="T870" s="231" t="s">
        <v>201</v>
      </c>
      <c r="U870" s="231" t="s">
        <v>201</v>
      </c>
      <c r="V870" s="231" t="s">
        <v>201</v>
      </c>
      <c r="AQ870" s="231">
        <v>20</v>
      </c>
    </row>
    <row r="871" spans="1:43" x14ac:dyDescent="0.2">
      <c r="A871" s="231">
        <v>216056</v>
      </c>
      <c r="B871" s="231" t="s">
        <v>427</v>
      </c>
      <c r="C871" s="231" t="s">
        <v>202</v>
      </c>
      <c r="D871" s="231" t="s">
        <v>202</v>
      </c>
      <c r="E871" s="231" t="s">
        <v>202</v>
      </c>
      <c r="F871" s="231" t="s">
        <v>202</v>
      </c>
      <c r="G871" s="231" t="s">
        <v>202</v>
      </c>
      <c r="H871" s="231" t="s">
        <v>202</v>
      </c>
      <c r="I871" s="231" t="s">
        <v>202</v>
      </c>
      <c r="J871" s="231" t="s">
        <v>202</v>
      </c>
      <c r="K871" s="231" t="s">
        <v>200</v>
      </c>
      <c r="L871" s="231" t="s">
        <v>201</v>
      </c>
      <c r="M871" s="231" t="s">
        <v>201</v>
      </c>
      <c r="N871" s="231" t="s">
        <v>202</v>
      </c>
      <c r="O871" s="231" t="s">
        <v>202</v>
      </c>
      <c r="P871" s="231" t="s">
        <v>202</v>
      </c>
      <c r="Q871" s="231" t="s">
        <v>201</v>
      </c>
      <c r="R871" s="231" t="s">
        <v>202</v>
      </c>
      <c r="S871" s="231" t="s">
        <v>201</v>
      </c>
      <c r="T871" s="231" t="s">
        <v>202</v>
      </c>
      <c r="U871" s="231" t="s">
        <v>202</v>
      </c>
      <c r="V871" s="231" t="s">
        <v>202</v>
      </c>
      <c r="AQ871" s="231">
        <v>20</v>
      </c>
    </row>
    <row r="872" spans="1:43" x14ac:dyDescent="0.2">
      <c r="A872" s="231">
        <v>216058</v>
      </c>
      <c r="B872" s="231" t="s">
        <v>427</v>
      </c>
      <c r="C872" s="231" t="s">
        <v>200</v>
      </c>
      <c r="D872" s="231" t="s">
        <v>200</v>
      </c>
      <c r="E872" s="231" t="s">
        <v>200</v>
      </c>
      <c r="F872" s="231" t="s">
        <v>200</v>
      </c>
      <c r="G872" s="231" t="s">
        <v>200</v>
      </c>
      <c r="H872" s="231" t="s">
        <v>202</v>
      </c>
      <c r="I872" s="231" t="s">
        <v>200</v>
      </c>
      <c r="J872" s="231" t="s">
        <v>200</v>
      </c>
      <c r="K872" s="231" t="s">
        <v>200</v>
      </c>
      <c r="L872" s="231" t="s">
        <v>200</v>
      </c>
      <c r="M872" s="231" t="s">
        <v>202</v>
      </c>
      <c r="N872" s="231" t="s">
        <v>202</v>
      </c>
      <c r="O872" s="231" t="s">
        <v>202</v>
      </c>
      <c r="P872" s="231" t="s">
        <v>202</v>
      </c>
      <c r="Q872" s="231" t="s">
        <v>202</v>
      </c>
      <c r="R872" s="231" t="s">
        <v>201</v>
      </c>
      <c r="S872" s="231" t="s">
        <v>201</v>
      </c>
      <c r="T872" s="231" t="s">
        <v>201</v>
      </c>
      <c r="U872" s="231" t="s">
        <v>201</v>
      </c>
      <c r="V872" s="231" t="s">
        <v>201</v>
      </c>
      <c r="AQ872" s="231">
        <v>20</v>
      </c>
    </row>
    <row r="873" spans="1:43" x14ac:dyDescent="0.2">
      <c r="A873" s="231">
        <v>216060</v>
      </c>
      <c r="B873" s="231" t="s">
        <v>427</v>
      </c>
      <c r="C873" s="231" t="s">
        <v>202</v>
      </c>
      <c r="D873" s="231" t="s">
        <v>200</v>
      </c>
      <c r="E873" s="231" t="s">
        <v>202</v>
      </c>
      <c r="F873" s="231" t="s">
        <v>202</v>
      </c>
      <c r="G873" s="231" t="s">
        <v>202</v>
      </c>
      <c r="H873" s="231" t="s">
        <v>202</v>
      </c>
      <c r="I873" s="231" t="s">
        <v>202</v>
      </c>
      <c r="J873" s="231" t="s">
        <v>202</v>
      </c>
      <c r="K873" s="231" t="s">
        <v>200</v>
      </c>
      <c r="L873" s="231" t="s">
        <v>202</v>
      </c>
      <c r="M873" s="231" t="s">
        <v>200</v>
      </c>
      <c r="N873" s="231" t="s">
        <v>200</v>
      </c>
      <c r="O873" s="231" t="s">
        <v>200</v>
      </c>
      <c r="P873" s="231" t="s">
        <v>202</v>
      </c>
      <c r="Q873" s="231" t="s">
        <v>200</v>
      </c>
      <c r="R873" s="231" t="s">
        <v>202</v>
      </c>
      <c r="S873" s="231" t="s">
        <v>202</v>
      </c>
      <c r="T873" s="231" t="s">
        <v>202</v>
      </c>
      <c r="U873" s="231" t="s">
        <v>202</v>
      </c>
      <c r="V873" s="231" t="s">
        <v>202</v>
      </c>
      <c r="AQ873" s="231">
        <v>20</v>
      </c>
    </row>
    <row r="874" spans="1:43" x14ac:dyDescent="0.2">
      <c r="A874" s="231">
        <v>216064</v>
      </c>
      <c r="B874" s="231" t="s">
        <v>427</v>
      </c>
      <c r="C874" s="231" t="s">
        <v>200</v>
      </c>
      <c r="D874" s="231" t="s">
        <v>200</v>
      </c>
      <c r="E874" s="231" t="s">
        <v>200</v>
      </c>
      <c r="F874" s="231" t="s">
        <v>200</v>
      </c>
      <c r="G874" s="231" t="s">
        <v>200</v>
      </c>
      <c r="H874" s="231" t="s">
        <v>200</v>
      </c>
      <c r="I874" s="231" t="s">
        <v>200</v>
      </c>
      <c r="J874" s="231" t="s">
        <v>200</v>
      </c>
      <c r="K874" s="231" t="s">
        <v>200</v>
      </c>
      <c r="L874" s="231" t="s">
        <v>200</v>
      </c>
      <c r="M874" s="231" t="s">
        <v>202</v>
      </c>
      <c r="N874" s="231" t="s">
        <v>201</v>
      </c>
      <c r="O874" s="231" t="s">
        <v>202</v>
      </c>
      <c r="P874" s="231" t="s">
        <v>201</v>
      </c>
      <c r="Q874" s="231" t="s">
        <v>201</v>
      </c>
      <c r="R874" s="231" t="s">
        <v>201</v>
      </c>
      <c r="S874" s="231" t="s">
        <v>201</v>
      </c>
      <c r="T874" s="231" t="s">
        <v>201</v>
      </c>
      <c r="U874" s="231" t="s">
        <v>201</v>
      </c>
      <c r="V874" s="231" t="s">
        <v>201</v>
      </c>
      <c r="AQ874" s="231">
        <v>20</v>
      </c>
    </row>
    <row r="875" spans="1:43" x14ac:dyDescent="0.2">
      <c r="A875" s="231">
        <v>216065</v>
      </c>
      <c r="B875" s="231" t="s">
        <v>427</v>
      </c>
      <c r="C875" s="231" t="s">
        <v>202</v>
      </c>
      <c r="D875" s="231" t="s">
        <v>202</v>
      </c>
      <c r="E875" s="231" t="s">
        <v>202</v>
      </c>
      <c r="F875" s="231" t="s">
        <v>200</v>
      </c>
      <c r="G875" s="231" t="s">
        <v>200</v>
      </c>
      <c r="H875" s="231" t="s">
        <v>202</v>
      </c>
      <c r="I875" s="231" t="s">
        <v>202</v>
      </c>
      <c r="J875" s="231" t="s">
        <v>202</v>
      </c>
      <c r="K875" s="231" t="s">
        <v>200</v>
      </c>
      <c r="L875" s="231" t="s">
        <v>202</v>
      </c>
      <c r="M875" s="231" t="s">
        <v>200</v>
      </c>
      <c r="N875" s="231" t="s">
        <v>200</v>
      </c>
      <c r="O875" s="231" t="s">
        <v>200</v>
      </c>
      <c r="P875" s="231" t="s">
        <v>200</v>
      </c>
      <c r="Q875" s="231" t="s">
        <v>200</v>
      </c>
      <c r="R875" s="231" t="s">
        <v>202</v>
      </c>
      <c r="S875" s="231" t="s">
        <v>202</v>
      </c>
      <c r="T875" s="231" t="s">
        <v>200</v>
      </c>
      <c r="U875" s="231" t="s">
        <v>202</v>
      </c>
      <c r="V875" s="231" t="s">
        <v>200</v>
      </c>
      <c r="AQ875" s="231">
        <v>20</v>
      </c>
    </row>
    <row r="876" spans="1:43" x14ac:dyDescent="0.2">
      <c r="A876" s="231">
        <v>216071</v>
      </c>
      <c r="B876" s="231" t="s">
        <v>427</v>
      </c>
      <c r="C876" s="231" t="s">
        <v>200</v>
      </c>
      <c r="D876" s="231" t="s">
        <v>200</v>
      </c>
      <c r="E876" s="231" t="s">
        <v>202</v>
      </c>
      <c r="F876" s="231" t="s">
        <v>200</v>
      </c>
      <c r="G876" s="231" t="s">
        <v>201</v>
      </c>
      <c r="H876" s="231" t="s">
        <v>200</v>
      </c>
      <c r="I876" s="231" t="s">
        <v>202</v>
      </c>
      <c r="J876" s="231" t="s">
        <v>202</v>
      </c>
      <c r="K876" s="231" t="s">
        <v>200</v>
      </c>
      <c r="L876" s="231" t="s">
        <v>202</v>
      </c>
      <c r="M876" s="231" t="s">
        <v>200</v>
      </c>
      <c r="N876" s="231" t="s">
        <v>202</v>
      </c>
      <c r="O876" s="231" t="s">
        <v>200</v>
      </c>
      <c r="P876" s="231" t="s">
        <v>201</v>
      </c>
      <c r="Q876" s="231" t="s">
        <v>201</v>
      </c>
      <c r="R876" s="231" t="s">
        <v>201</v>
      </c>
      <c r="S876" s="231" t="s">
        <v>201</v>
      </c>
      <c r="T876" s="231" t="s">
        <v>201</v>
      </c>
      <c r="U876" s="231" t="s">
        <v>201</v>
      </c>
      <c r="V876" s="231" t="s">
        <v>201</v>
      </c>
      <c r="AQ876" s="231">
        <v>20</v>
      </c>
    </row>
    <row r="877" spans="1:43" x14ac:dyDescent="0.2">
      <c r="A877" s="231">
        <v>216080</v>
      </c>
      <c r="B877" s="231" t="s">
        <v>427</v>
      </c>
      <c r="C877" s="231" t="s">
        <v>202</v>
      </c>
      <c r="D877" s="231" t="s">
        <v>202</v>
      </c>
      <c r="E877" s="231" t="s">
        <v>202</v>
      </c>
      <c r="F877" s="231" t="s">
        <v>202</v>
      </c>
      <c r="G877" s="231" t="s">
        <v>200</v>
      </c>
      <c r="H877" s="231" t="s">
        <v>202</v>
      </c>
      <c r="I877" s="231" t="s">
        <v>200</v>
      </c>
      <c r="J877" s="231" t="s">
        <v>200</v>
      </c>
      <c r="K877" s="231" t="s">
        <v>202</v>
      </c>
      <c r="L877" s="231" t="s">
        <v>200</v>
      </c>
      <c r="M877" s="231" t="s">
        <v>200</v>
      </c>
      <c r="N877" s="231" t="s">
        <v>200</v>
      </c>
      <c r="O877" s="231" t="s">
        <v>200</v>
      </c>
      <c r="P877" s="231" t="s">
        <v>200</v>
      </c>
      <c r="Q877" s="231" t="s">
        <v>200</v>
      </c>
      <c r="R877" s="231" t="s">
        <v>200</v>
      </c>
      <c r="S877" s="231" t="s">
        <v>200</v>
      </c>
      <c r="T877" s="231" t="s">
        <v>200</v>
      </c>
      <c r="U877" s="231" t="s">
        <v>202</v>
      </c>
      <c r="V877" s="231" t="s">
        <v>200</v>
      </c>
      <c r="AQ877" s="231">
        <v>20</v>
      </c>
    </row>
    <row r="878" spans="1:43" x14ac:dyDescent="0.2">
      <c r="A878" s="231">
        <v>216082</v>
      </c>
      <c r="B878" s="231" t="s">
        <v>427</v>
      </c>
      <c r="C878" s="231" t="s">
        <v>200</v>
      </c>
      <c r="D878" s="231" t="s">
        <v>200</v>
      </c>
      <c r="E878" s="231" t="s">
        <v>202</v>
      </c>
      <c r="F878" s="231" t="s">
        <v>202</v>
      </c>
      <c r="G878" s="231" t="s">
        <v>202</v>
      </c>
      <c r="H878" s="231" t="s">
        <v>202</v>
      </c>
      <c r="I878" s="231" t="s">
        <v>202</v>
      </c>
      <c r="J878" s="231" t="s">
        <v>202</v>
      </c>
      <c r="K878" s="231" t="s">
        <v>202</v>
      </c>
      <c r="L878" s="231" t="s">
        <v>202</v>
      </c>
      <c r="M878" s="231" t="s">
        <v>200</v>
      </c>
      <c r="N878" s="231" t="s">
        <v>200</v>
      </c>
      <c r="O878" s="231" t="s">
        <v>200</v>
      </c>
      <c r="P878" s="231" t="s">
        <v>202</v>
      </c>
      <c r="Q878" s="231" t="s">
        <v>200</v>
      </c>
      <c r="R878" s="231" t="s">
        <v>200</v>
      </c>
      <c r="S878" s="231" t="s">
        <v>202</v>
      </c>
      <c r="T878" s="231" t="s">
        <v>202</v>
      </c>
      <c r="U878" s="231" t="s">
        <v>202</v>
      </c>
      <c r="V878" s="231" t="s">
        <v>200</v>
      </c>
      <c r="AQ878" s="231">
        <v>20</v>
      </c>
    </row>
    <row r="879" spans="1:43" x14ac:dyDescent="0.2">
      <c r="A879" s="231">
        <v>216088</v>
      </c>
      <c r="B879" s="231" t="s">
        <v>427</v>
      </c>
      <c r="C879" s="231" t="s">
        <v>202</v>
      </c>
      <c r="D879" s="231" t="s">
        <v>200</v>
      </c>
      <c r="E879" s="231" t="s">
        <v>202</v>
      </c>
      <c r="F879" s="231" t="s">
        <v>202</v>
      </c>
      <c r="G879" s="231" t="s">
        <v>200</v>
      </c>
      <c r="H879" s="231" t="s">
        <v>202</v>
      </c>
      <c r="I879" s="231" t="s">
        <v>202</v>
      </c>
      <c r="J879" s="231" t="s">
        <v>200</v>
      </c>
      <c r="K879" s="231" t="s">
        <v>202</v>
      </c>
      <c r="L879" s="231" t="s">
        <v>202</v>
      </c>
      <c r="M879" s="231" t="s">
        <v>202</v>
      </c>
      <c r="N879" s="231" t="s">
        <v>201</v>
      </c>
      <c r="O879" s="231" t="s">
        <v>202</v>
      </c>
      <c r="P879" s="231" t="s">
        <v>202</v>
      </c>
      <c r="Q879" s="231" t="s">
        <v>200</v>
      </c>
      <c r="R879" s="231" t="s">
        <v>202</v>
      </c>
      <c r="S879" s="231" t="s">
        <v>201</v>
      </c>
      <c r="T879" s="231" t="s">
        <v>201</v>
      </c>
      <c r="U879" s="231" t="s">
        <v>201</v>
      </c>
      <c r="V879" s="231" t="s">
        <v>202</v>
      </c>
      <c r="AQ879" s="231">
        <v>20</v>
      </c>
    </row>
    <row r="880" spans="1:43" x14ac:dyDescent="0.2">
      <c r="A880" s="231">
        <v>216089</v>
      </c>
      <c r="B880" s="231" t="s">
        <v>427</v>
      </c>
      <c r="C880" s="231" t="s">
        <v>200</v>
      </c>
      <c r="D880" s="231" t="s">
        <v>200</v>
      </c>
      <c r="E880" s="231" t="s">
        <v>200</v>
      </c>
      <c r="F880" s="231" t="s">
        <v>202</v>
      </c>
      <c r="G880" s="231" t="s">
        <v>202</v>
      </c>
      <c r="H880" s="231" t="s">
        <v>202</v>
      </c>
      <c r="I880" s="231" t="s">
        <v>202</v>
      </c>
      <c r="J880" s="231" t="s">
        <v>200</v>
      </c>
      <c r="K880" s="231" t="s">
        <v>200</v>
      </c>
      <c r="L880" s="231" t="s">
        <v>202</v>
      </c>
      <c r="M880" s="231" t="s">
        <v>202</v>
      </c>
      <c r="N880" s="231" t="s">
        <v>202</v>
      </c>
      <c r="O880" s="231" t="s">
        <v>200</v>
      </c>
      <c r="P880" s="231" t="s">
        <v>200</v>
      </c>
      <c r="Q880" s="231" t="s">
        <v>202</v>
      </c>
      <c r="R880" s="231" t="s">
        <v>202</v>
      </c>
      <c r="S880" s="231" t="s">
        <v>202</v>
      </c>
      <c r="T880" s="231" t="s">
        <v>202</v>
      </c>
      <c r="U880" s="231" t="s">
        <v>202</v>
      </c>
      <c r="V880" s="231" t="s">
        <v>202</v>
      </c>
      <c r="AQ880" s="231">
        <v>20</v>
      </c>
    </row>
    <row r="881" spans="1:43" x14ac:dyDescent="0.2">
      <c r="A881" s="231">
        <v>216091</v>
      </c>
      <c r="B881" s="231" t="s">
        <v>427</v>
      </c>
      <c r="C881" s="231" t="s">
        <v>202</v>
      </c>
      <c r="D881" s="231" t="s">
        <v>202</v>
      </c>
      <c r="E881" s="231" t="s">
        <v>200</v>
      </c>
      <c r="F881" s="231" t="s">
        <v>200</v>
      </c>
      <c r="G881" s="231" t="s">
        <v>202</v>
      </c>
      <c r="H881" s="231" t="s">
        <v>200</v>
      </c>
      <c r="I881" s="231" t="s">
        <v>200</v>
      </c>
      <c r="J881" s="231" t="s">
        <v>200</v>
      </c>
      <c r="K881" s="231" t="s">
        <v>200</v>
      </c>
      <c r="L881" s="231" t="s">
        <v>202</v>
      </c>
      <c r="M881" s="231" t="s">
        <v>202</v>
      </c>
      <c r="N881" s="231" t="s">
        <v>200</v>
      </c>
      <c r="O881" s="231" t="s">
        <v>200</v>
      </c>
      <c r="P881" s="231" t="s">
        <v>202</v>
      </c>
      <c r="Q881" s="231" t="s">
        <v>202</v>
      </c>
      <c r="R881" s="231" t="s">
        <v>202</v>
      </c>
      <c r="S881" s="231" t="s">
        <v>200</v>
      </c>
      <c r="T881" s="231" t="s">
        <v>202</v>
      </c>
      <c r="U881" s="231" t="s">
        <v>200</v>
      </c>
      <c r="V881" s="231" t="s">
        <v>202</v>
      </c>
      <c r="AQ881" s="231">
        <v>20</v>
      </c>
    </row>
    <row r="882" spans="1:43" x14ac:dyDescent="0.2">
      <c r="A882" s="231">
        <v>216093</v>
      </c>
      <c r="B882" s="231" t="s">
        <v>427</v>
      </c>
      <c r="C882" s="231" t="s">
        <v>202</v>
      </c>
      <c r="D882" s="231" t="s">
        <v>202</v>
      </c>
      <c r="E882" s="231" t="s">
        <v>202</v>
      </c>
      <c r="F882" s="231" t="s">
        <v>202</v>
      </c>
      <c r="G882" s="231" t="s">
        <v>202</v>
      </c>
      <c r="H882" s="231" t="s">
        <v>202</v>
      </c>
      <c r="I882" s="231" t="s">
        <v>202</v>
      </c>
      <c r="J882" s="231" t="s">
        <v>202</v>
      </c>
      <c r="K882" s="231" t="s">
        <v>200</v>
      </c>
      <c r="L882" s="231" t="s">
        <v>202</v>
      </c>
      <c r="M882" s="231" t="s">
        <v>202</v>
      </c>
      <c r="N882" s="231" t="s">
        <v>202</v>
      </c>
      <c r="O882" s="231" t="s">
        <v>202</v>
      </c>
      <c r="P882" s="231" t="s">
        <v>202</v>
      </c>
      <c r="Q882" s="231" t="s">
        <v>201</v>
      </c>
      <c r="R882" s="231" t="s">
        <v>201</v>
      </c>
      <c r="S882" s="231" t="s">
        <v>201</v>
      </c>
      <c r="T882" s="231" t="s">
        <v>201</v>
      </c>
      <c r="U882" s="231" t="s">
        <v>201</v>
      </c>
      <c r="V882" s="231" t="s">
        <v>201</v>
      </c>
      <c r="AQ882" s="231">
        <v>20</v>
      </c>
    </row>
    <row r="883" spans="1:43" x14ac:dyDescent="0.2">
      <c r="A883" s="231">
        <v>216098</v>
      </c>
      <c r="B883" s="231" t="s">
        <v>427</v>
      </c>
      <c r="C883" s="231" t="s">
        <v>201</v>
      </c>
      <c r="D883" s="231" t="s">
        <v>202</v>
      </c>
      <c r="E883" s="231" t="s">
        <v>200</v>
      </c>
      <c r="F883" s="231" t="s">
        <v>200</v>
      </c>
      <c r="G883" s="231" t="s">
        <v>202</v>
      </c>
      <c r="H883" s="231" t="s">
        <v>201</v>
      </c>
      <c r="I883" s="231" t="s">
        <v>200</v>
      </c>
      <c r="J883" s="231" t="s">
        <v>202</v>
      </c>
      <c r="K883" s="231" t="s">
        <v>200</v>
      </c>
      <c r="L883" s="231" t="s">
        <v>202</v>
      </c>
      <c r="M883" s="231" t="s">
        <v>202</v>
      </c>
      <c r="N883" s="231" t="s">
        <v>200</v>
      </c>
      <c r="O883" s="231" t="s">
        <v>202</v>
      </c>
      <c r="P883" s="231" t="s">
        <v>200</v>
      </c>
      <c r="Q883" s="231" t="s">
        <v>201</v>
      </c>
      <c r="R883" s="231" t="s">
        <v>202</v>
      </c>
      <c r="S883" s="231" t="s">
        <v>202</v>
      </c>
      <c r="T883" s="231" t="s">
        <v>202</v>
      </c>
      <c r="U883" s="231" t="s">
        <v>202</v>
      </c>
      <c r="V883" s="231" t="s">
        <v>201</v>
      </c>
      <c r="AQ883" s="231">
        <v>20</v>
      </c>
    </row>
    <row r="884" spans="1:43" x14ac:dyDescent="0.2">
      <c r="A884" s="231">
        <v>216102</v>
      </c>
      <c r="B884" s="231" t="s">
        <v>427</v>
      </c>
      <c r="C884" s="231" t="s">
        <v>202</v>
      </c>
      <c r="D884" s="231" t="s">
        <v>200</v>
      </c>
      <c r="E884" s="231" t="s">
        <v>202</v>
      </c>
      <c r="F884" s="231" t="s">
        <v>202</v>
      </c>
      <c r="G884" s="231" t="s">
        <v>201</v>
      </c>
      <c r="H884" s="231" t="s">
        <v>201</v>
      </c>
      <c r="I884" s="231" t="s">
        <v>202</v>
      </c>
      <c r="J884" s="231" t="s">
        <v>202</v>
      </c>
      <c r="K884" s="231" t="s">
        <v>202</v>
      </c>
      <c r="L884" s="231" t="s">
        <v>202</v>
      </c>
      <c r="M884" s="231" t="s">
        <v>200</v>
      </c>
      <c r="N884" s="231" t="s">
        <v>200</v>
      </c>
      <c r="O884" s="231" t="s">
        <v>200</v>
      </c>
      <c r="P884" s="231" t="s">
        <v>200</v>
      </c>
      <c r="Q884" s="231" t="s">
        <v>202</v>
      </c>
      <c r="R884" s="231" t="s">
        <v>200</v>
      </c>
      <c r="S884" s="231" t="s">
        <v>202</v>
      </c>
      <c r="T884" s="231" t="s">
        <v>200</v>
      </c>
      <c r="U884" s="231" t="s">
        <v>202</v>
      </c>
      <c r="V884" s="231" t="s">
        <v>200</v>
      </c>
      <c r="AQ884" s="231">
        <v>20</v>
      </c>
    </row>
    <row r="885" spans="1:43" x14ac:dyDescent="0.2">
      <c r="A885" s="231">
        <v>216103</v>
      </c>
      <c r="B885" s="231" t="s">
        <v>427</v>
      </c>
      <c r="C885" s="231" t="s">
        <v>200</v>
      </c>
      <c r="D885" s="231" t="s">
        <v>200</v>
      </c>
      <c r="E885" s="231" t="s">
        <v>200</v>
      </c>
      <c r="F885" s="231" t="s">
        <v>200</v>
      </c>
      <c r="G885" s="231" t="s">
        <v>202</v>
      </c>
      <c r="H885" s="231" t="s">
        <v>202</v>
      </c>
      <c r="I885" s="231" t="s">
        <v>200</v>
      </c>
      <c r="J885" s="231" t="s">
        <v>202</v>
      </c>
      <c r="K885" s="231" t="s">
        <v>200</v>
      </c>
      <c r="L885" s="231" t="s">
        <v>202</v>
      </c>
      <c r="M885" s="231" t="s">
        <v>202</v>
      </c>
      <c r="N885" s="231" t="s">
        <v>200</v>
      </c>
      <c r="O885" s="231" t="s">
        <v>200</v>
      </c>
      <c r="P885" s="231" t="s">
        <v>200</v>
      </c>
      <c r="Q885" s="231" t="s">
        <v>202</v>
      </c>
      <c r="R885" s="231" t="s">
        <v>202</v>
      </c>
      <c r="S885" s="231" t="s">
        <v>202</v>
      </c>
      <c r="T885" s="231" t="s">
        <v>202</v>
      </c>
      <c r="U885" s="231" t="s">
        <v>202</v>
      </c>
      <c r="V885" s="231" t="s">
        <v>202</v>
      </c>
      <c r="AQ885" s="231">
        <v>20</v>
      </c>
    </row>
    <row r="886" spans="1:43" x14ac:dyDescent="0.2">
      <c r="A886" s="231">
        <v>216104</v>
      </c>
      <c r="B886" s="231" t="s">
        <v>427</v>
      </c>
      <c r="C886" s="231" t="s">
        <v>202</v>
      </c>
      <c r="D886" s="231" t="s">
        <v>202</v>
      </c>
      <c r="E886" s="231" t="s">
        <v>200</v>
      </c>
      <c r="F886" s="231" t="s">
        <v>200</v>
      </c>
      <c r="G886" s="231" t="s">
        <v>202</v>
      </c>
      <c r="H886" s="231" t="s">
        <v>202</v>
      </c>
      <c r="I886" s="231" t="s">
        <v>202</v>
      </c>
      <c r="J886" s="231" t="s">
        <v>200</v>
      </c>
      <c r="K886" s="231" t="s">
        <v>202</v>
      </c>
      <c r="L886" s="231" t="s">
        <v>202</v>
      </c>
      <c r="M886" s="231" t="s">
        <v>200</v>
      </c>
      <c r="N886" s="231" t="s">
        <v>200</v>
      </c>
      <c r="O886" s="231" t="s">
        <v>200</v>
      </c>
      <c r="P886" s="231" t="s">
        <v>200</v>
      </c>
      <c r="Q886" s="231" t="s">
        <v>200</v>
      </c>
      <c r="R886" s="231" t="s">
        <v>201</v>
      </c>
      <c r="S886" s="231" t="s">
        <v>201</v>
      </c>
      <c r="T886" s="231" t="s">
        <v>202</v>
      </c>
      <c r="U886" s="231" t="s">
        <v>202</v>
      </c>
      <c r="V886" s="231" t="s">
        <v>202</v>
      </c>
      <c r="AQ886" s="231">
        <v>20</v>
      </c>
    </row>
    <row r="887" spans="1:43" x14ac:dyDescent="0.2">
      <c r="A887" s="231">
        <v>216105</v>
      </c>
      <c r="B887" s="231" t="s">
        <v>427</v>
      </c>
      <c r="C887" s="231" t="s">
        <v>200</v>
      </c>
      <c r="D887" s="231" t="s">
        <v>202</v>
      </c>
      <c r="E887" s="231" t="s">
        <v>202</v>
      </c>
      <c r="F887" s="231" t="s">
        <v>200</v>
      </c>
      <c r="G887" s="231" t="s">
        <v>202</v>
      </c>
      <c r="H887" s="231" t="s">
        <v>201</v>
      </c>
      <c r="I887" s="231" t="s">
        <v>202</v>
      </c>
      <c r="J887" s="231" t="s">
        <v>202</v>
      </c>
      <c r="K887" s="231" t="s">
        <v>202</v>
      </c>
      <c r="L887" s="231" t="s">
        <v>202</v>
      </c>
      <c r="M887" s="231" t="s">
        <v>202</v>
      </c>
      <c r="N887" s="231" t="s">
        <v>202</v>
      </c>
      <c r="O887" s="231" t="s">
        <v>200</v>
      </c>
      <c r="P887" s="231" t="s">
        <v>201</v>
      </c>
      <c r="Q887" s="231" t="s">
        <v>201</v>
      </c>
      <c r="R887" s="231" t="s">
        <v>201</v>
      </c>
      <c r="S887" s="231" t="s">
        <v>202</v>
      </c>
      <c r="T887" s="231" t="s">
        <v>201</v>
      </c>
      <c r="U887" s="231" t="s">
        <v>202</v>
      </c>
      <c r="V887" s="231" t="s">
        <v>201</v>
      </c>
      <c r="AQ887" s="231">
        <v>20</v>
      </c>
    </row>
    <row r="888" spans="1:43" x14ac:dyDescent="0.2">
      <c r="A888" s="231">
        <v>216106</v>
      </c>
      <c r="B888" s="231" t="s">
        <v>427</v>
      </c>
      <c r="C888" s="231" t="s">
        <v>200</v>
      </c>
      <c r="D888" s="231" t="s">
        <v>200</v>
      </c>
      <c r="E888" s="231" t="s">
        <v>202</v>
      </c>
      <c r="F888" s="231" t="s">
        <v>202</v>
      </c>
      <c r="G888" s="231" t="s">
        <v>200</v>
      </c>
      <c r="H888" s="231" t="s">
        <v>202</v>
      </c>
      <c r="I888" s="231" t="s">
        <v>202</v>
      </c>
      <c r="J888" s="231" t="s">
        <v>202</v>
      </c>
      <c r="K888" s="231" t="s">
        <v>200</v>
      </c>
      <c r="L888" s="231" t="s">
        <v>202</v>
      </c>
      <c r="M888" s="231" t="s">
        <v>200</v>
      </c>
      <c r="N888" s="231" t="s">
        <v>200</v>
      </c>
      <c r="O888" s="231" t="s">
        <v>200</v>
      </c>
      <c r="P888" s="231" t="s">
        <v>200</v>
      </c>
      <c r="Q888" s="231" t="s">
        <v>202</v>
      </c>
      <c r="R888" s="231" t="s">
        <v>200</v>
      </c>
      <c r="S888" s="231" t="s">
        <v>202</v>
      </c>
      <c r="T888" s="231" t="s">
        <v>200</v>
      </c>
      <c r="U888" s="231" t="s">
        <v>200</v>
      </c>
      <c r="V888" s="231" t="s">
        <v>200</v>
      </c>
      <c r="AQ888" s="231">
        <v>20</v>
      </c>
    </row>
    <row r="889" spans="1:43" x14ac:dyDescent="0.2">
      <c r="A889" s="231">
        <v>216108</v>
      </c>
      <c r="B889" s="231" t="s">
        <v>427</v>
      </c>
      <c r="C889" s="231" t="s">
        <v>202</v>
      </c>
      <c r="D889" s="231" t="s">
        <v>202</v>
      </c>
      <c r="E889" s="231" t="s">
        <v>202</v>
      </c>
      <c r="F889" s="231" t="s">
        <v>200</v>
      </c>
      <c r="G889" s="231" t="s">
        <v>202</v>
      </c>
      <c r="H889" s="231" t="s">
        <v>202</v>
      </c>
      <c r="I889" s="231" t="s">
        <v>202</v>
      </c>
      <c r="J889" s="231" t="s">
        <v>200</v>
      </c>
      <c r="K889" s="231" t="s">
        <v>202</v>
      </c>
      <c r="L889" s="231" t="s">
        <v>200</v>
      </c>
      <c r="M889" s="231" t="s">
        <v>202</v>
      </c>
      <c r="N889" s="231" t="s">
        <v>202</v>
      </c>
      <c r="O889" s="231" t="s">
        <v>202</v>
      </c>
      <c r="P889" s="231" t="s">
        <v>202</v>
      </c>
      <c r="Q889" s="231" t="s">
        <v>202</v>
      </c>
      <c r="R889" s="231" t="s">
        <v>201</v>
      </c>
      <c r="S889" s="231" t="s">
        <v>201</v>
      </c>
      <c r="T889" s="231" t="s">
        <v>201</v>
      </c>
      <c r="U889" s="231" t="s">
        <v>201</v>
      </c>
      <c r="V889" s="231" t="s">
        <v>201</v>
      </c>
      <c r="AQ889" s="231">
        <v>20</v>
      </c>
    </row>
    <row r="890" spans="1:43" x14ac:dyDescent="0.2">
      <c r="A890" s="231">
        <v>216109</v>
      </c>
      <c r="B890" s="231" t="s">
        <v>427</v>
      </c>
      <c r="C890" s="231" t="s">
        <v>202</v>
      </c>
      <c r="D890" s="231" t="s">
        <v>202</v>
      </c>
      <c r="E890" s="231" t="s">
        <v>202</v>
      </c>
      <c r="F890" s="231" t="s">
        <v>200</v>
      </c>
      <c r="G890" s="231" t="s">
        <v>202</v>
      </c>
      <c r="H890" s="231" t="s">
        <v>202</v>
      </c>
      <c r="I890" s="231" t="s">
        <v>202</v>
      </c>
      <c r="J890" s="231" t="s">
        <v>202</v>
      </c>
      <c r="K890" s="231" t="s">
        <v>200</v>
      </c>
      <c r="L890" s="231" t="s">
        <v>202</v>
      </c>
      <c r="M890" s="231" t="s">
        <v>202</v>
      </c>
      <c r="N890" s="231" t="s">
        <v>202</v>
      </c>
      <c r="O890" s="231" t="s">
        <v>202</v>
      </c>
      <c r="P890" s="231" t="s">
        <v>202</v>
      </c>
      <c r="Q890" s="231" t="s">
        <v>202</v>
      </c>
      <c r="R890" s="231" t="s">
        <v>201</v>
      </c>
      <c r="S890" s="231" t="s">
        <v>201</v>
      </c>
      <c r="T890" s="231" t="s">
        <v>201</v>
      </c>
      <c r="U890" s="231" t="s">
        <v>201</v>
      </c>
      <c r="V890" s="231" t="s">
        <v>201</v>
      </c>
      <c r="AQ890" s="231">
        <v>20</v>
      </c>
    </row>
    <row r="891" spans="1:43" x14ac:dyDescent="0.2">
      <c r="A891" s="231">
        <v>216121</v>
      </c>
      <c r="B891" s="231" t="s">
        <v>427</v>
      </c>
      <c r="C891" s="231" t="s">
        <v>202</v>
      </c>
      <c r="D891" s="231" t="s">
        <v>202</v>
      </c>
      <c r="E891" s="231" t="s">
        <v>202</v>
      </c>
      <c r="F891" s="231" t="s">
        <v>202</v>
      </c>
      <c r="G891" s="231" t="s">
        <v>202</v>
      </c>
      <c r="H891" s="231" t="s">
        <v>202</v>
      </c>
      <c r="I891" s="231" t="s">
        <v>202</v>
      </c>
      <c r="J891" s="231" t="s">
        <v>202</v>
      </c>
      <c r="K891" s="231" t="s">
        <v>200</v>
      </c>
      <c r="L891" s="231" t="s">
        <v>202</v>
      </c>
      <c r="M891" s="231" t="s">
        <v>202</v>
      </c>
      <c r="N891" s="231" t="s">
        <v>202</v>
      </c>
      <c r="O891" s="231" t="s">
        <v>200</v>
      </c>
      <c r="P891" s="231" t="s">
        <v>202</v>
      </c>
      <c r="Q891" s="231" t="s">
        <v>202</v>
      </c>
      <c r="R891" s="231" t="s">
        <v>202</v>
      </c>
      <c r="S891" s="231" t="s">
        <v>202</v>
      </c>
      <c r="T891" s="231" t="s">
        <v>200</v>
      </c>
      <c r="U891" s="231" t="s">
        <v>202</v>
      </c>
      <c r="V891" s="231" t="s">
        <v>200</v>
      </c>
      <c r="AQ891" s="231">
        <v>20</v>
      </c>
    </row>
    <row r="892" spans="1:43" x14ac:dyDescent="0.2">
      <c r="A892" s="231">
        <v>216130</v>
      </c>
      <c r="B892" s="231" t="s">
        <v>427</v>
      </c>
      <c r="C892" s="231" t="s">
        <v>200</v>
      </c>
      <c r="D892" s="231" t="s">
        <v>200</v>
      </c>
      <c r="E892" s="231" t="s">
        <v>200</v>
      </c>
      <c r="F892" s="231" t="s">
        <v>200</v>
      </c>
      <c r="G892" s="231" t="s">
        <v>202</v>
      </c>
      <c r="H892" s="231" t="s">
        <v>202</v>
      </c>
      <c r="I892" s="231" t="s">
        <v>202</v>
      </c>
      <c r="J892" s="231" t="s">
        <v>200</v>
      </c>
      <c r="K892" s="231" t="s">
        <v>200</v>
      </c>
      <c r="L892" s="231" t="s">
        <v>202</v>
      </c>
      <c r="M892" s="231" t="s">
        <v>202</v>
      </c>
      <c r="N892" s="231" t="s">
        <v>202</v>
      </c>
      <c r="O892" s="231" t="s">
        <v>202</v>
      </c>
      <c r="P892" s="231" t="s">
        <v>202</v>
      </c>
      <c r="Q892" s="231" t="s">
        <v>202</v>
      </c>
      <c r="R892" s="231" t="s">
        <v>201</v>
      </c>
      <c r="S892" s="231" t="s">
        <v>201</v>
      </c>
      <c r="T892" s="231" t="s">
        <v>201</v>
      </c>
      <c r="U892" s="231" t="s">
        <v>201</v>
      </c>
      <c r="V892" s="231" t="s">
        <v>201</v>
      </c>
      <c r="AQ892" s="231">
        <v>20</v>
      </c>
    </row>
    <row r="893" spans="1:43" x14ac:dyDescent="0.2">
      <c r="A893" s="231">
        <v>216133</v>
      </c>
      <c r="B893" s="231" t="s">
        <v>427</v>
      </c>
      <c r="C893" s="231" t="s">
        <v>200</v>
      </c>
      <c r="D893" s="231" t="s">
        <v>200</v>
      </c>
      <c r="E893" s="231" t="s">
        <v>200</v>
      </c>
      <c r="F893" s="231" t="s">
        <v>200</v>
      </c>
      <c r="G893" s="231" t="s">
        <v>200</v>
      </c>
      <c r="H893" s="231" t="s">
        <v>202</v>
      </c>
      <c r="I893" s="231" t="s">
        <v>200</v>
      </c>
      <c r="J893" s="231" t="s">
        <v>200</v>
      </c>
      <c r="K893" s="231" t="s">
        <v>202</v>
      </c>
      <c r="L893" s="231" t="s">
        <v>202</v>
      </c>
      <c r="M893" s="231" t="s">
        <v>201</v>
      </c>
      <c r="N893" s="231" t="s">
        <v>202</v>
      </c>
      <c r="O893" s="231" t="s">
        <v>200</v>
      </c>
      <c r="P893" s="231" t="s">
        <v>200</v>
      </c>
      <c r="Q893" s="231" t="s">
        <v>201</v>
      </c>
      <c r="R893" s="231" t="s">
        <v>202</v>
      </c>
      <c r="S893" s="231" t="s">
        <v>201</v>
      </c>
      <c r="T893" s="231" t="s">
        <v>202</v>
      </c>
      <c r="U893" s="231" t="s">
        <v>202</v>
      </c>
      <c r="V893" s="231" t="s">
        <v>202</v>
      </c>
      <c r="AQ893" s="231">
        <v>20</v>
      </c>
    </row>
    <row r="894" spans="1:43" x14ac:dyDescent="0.2">
      <c r="A894" s="231">
        <v>216135</v>
      </c>
      <c r="B894" s="231" t="s">
        <v>427</v>
      </c>
      <c r="C894" s="231" t="s">
        <v>200</v>
      </c>
      <c r="D894" s="231" t="s">
        <v>202</v>
      </c>
      <c r="E894" s="231" t="s">
        <v>202</v>
      </c>
      <c r="F894" s="231" t="s">
        <v>200</v>
      </c>
      <c r="G894" s="231" t="s">
        <v>202</v>
      </c>
      <c r="H894" s="231" t="s">
        <v>202</v>
      </c>
      <c r="I894" s="231" t="s">
        <v>201</v>
      </c>
      <c r="J894" s="231" t="s">
        <v>202</v>
      </c>
      <c r="K894" s="231" t="s">
        <v>202</v>
      </c>
      <c r="L894" s="231" t="s">
        <v>202</v>
      </c>
      <c r="M894" s="231" t="s">
        <v>202</v>
      </c>
      <c r="N894" s="231" t="s">
        <v>202</v>
      </c>
      <c r="O894" s="231" t="s">
        <v>202</v>
      </c>
      <c r="P894" s="231" t="s">
        <v>202</v>
      </c>
      <c r="Q894" s="231" t="s">
        <v>202</v>
      </c>
      <c r="R894" s="231" t="s">
        <v>201</v>
      </c>
      <c r="S894" s="231" t="s">
        <v>201</v>
      </c>
      <c r="T894" s="231" t="s">
        <v>201</v>
      </c>
      <c r="U894" s="231" t="s">
        <v>201</v>
      </c>
      <c r="V894" s="231" t="s">
        <v>201</v>
      </c>
      <c r="AQ894" s="231">
        <v>20</v>
      </c>
    </row>
    <row r="895" spans="1:43" x14ac:dyDescent="0.2">
      <c r="A895" s="231">
        <v>216136</v>
      </c>
      <c r="B895" s="231" t="s">
        <v>427</v>
      </c>
      <c r="C895" s="231" t="s">
        <v>202</v>
      </c>
      <c r="D895" s="231" t="s">
        <v>201</v>
      </c>
      <c r="E895" s="231" t="s">
        <v>201</v>
      </c>
      <c r="F895" s="231" t="s">
        <v>201</v>
      </c>
      <c r="G895" s="231" t="s">
        <v>202</v>
      </c>
      <c r="H895" s="231" t="s">
        <v>202</v>
      </c>
      <c r="I895" s="231" t="s">
        <v>202</v>
      </c>
      <c r="J895" s="231" t="s">
        <v>202</v>
      </c>
      <c r="K895" s="231" t="s">
        <v>202</v>
      </c>
      <c r="L895" s="231" t="s">
        <v>202</v>
      </c>
      <c r="M895" s="231" t="s">
        <v>202</v>
      </c>
      <c r="N895" s="231" t="s">
        <v>202</v>
      </c>
      <c r="O895" s="231" t="s">
        <v>200</v>
      </c>
      <c r="P895" s="231" t="s">
        <v>202</v>
      </c>
      <c r="Q895" s="231" t="s">
        <v>202</v>
      </c>
      <c r="R895" s="231" t="s">
        <v>202</v>
      </c>
      <c r="S895" s="231" t="s">
        <v>202</v>
      </c>
      <c r="T895" s="231" t="s">
        <v>202</v>
      </c>
      <c r="U895" s="231" t="s">
        <v>202</v>
      </c>
      <c r="V895" s="231" t="s">
        <v>202</v>
      </c>
      <c r="AQ895" s="231">
        <v>20</v>
      </c>
    </row>
    <row r="896" spans="1:43" x14ac:dyDescent="0.2">
      <c r="A896" s="231">
        <v>216137</v>
      </c>
      <c r="B896" s="231" t="s">
        <v>427</v>
      </c>
      <c r="C896" s="231" t="s">
        <v>202</v>
      </c>
      <c r="D896" s="231" t="s">
        <v>200</v>
      </c>
      <c r="E896" s="231" t="s">
        <v>202</v>
      </c>
      <c r="F896" s="231" t="s">
        <v>202</v>
      </c>
      <c r="G896" s="231" t="s">
        <v>202</v>
      </c>
      <c r="H896" s="231" t="s">
        <v>201</v>
      </c>
      <c r="I896" s="231" t="s">
        <v>202</v>
      </c>
      <c r="J896" s="231" t="s">
        <v>202</v>
      </c>
      <c r="K896" s="231" t="s">
        <v>202</v>
      </c>
      <c r="L896" s="231" t="s">
        <v>202</v>
      </c>
      <c r="M896" s="231" t="s">
        <v>202</v>
      </c>
      <c r="N896" s="231" t="s">
        <v>202</v>
      </c>
      <c r="O896" s="231" t="s">
        <v>202</v>
      </c>
      <c r="P896" s="231" t="s">
        <v>201</v>
      </c>
      <c r="Q896" s="231" t="s">
        <v>201</v>
      </c>
      <c r="R896" s="231" t="s">
        <v>201</v>
      </c>
      <c r="S896" s="231" t="s">
        <v>201</v>
      </c>
      <c r="T896" s="231" t="s">
        <v>202</v>
      </c>
      <c r="U896" s="231" t="s">
        <v>202</v>
      </c>
      <c r="V896" s="231" t="s">
        <v>202</v>
      </c>
      <c r="AQ896" s="231">
        <v>20</v>
      </c>
    </row>
    <row r="897" spans="1:43" x14ac:dyDescent="0.2">
      <c r="A897" s="231">
        <v>216138</v>
      </c>
      <c r="B897" s="231" t="s">
        <v>427</v>
      </c>
      <c r="C897" s="231" t="s">
        <v>200</v>
      </c>
      <c r="D897" s="231" t="s">
        <v>202</v>
      </c>
      <c r="E897" s="231" t="s">
        <v>200</v>
      </c>
      <c r="F897" s="231" t="s">
        <v>200</v>
      </c>
      <c r="G897" s="231" t="s">
        <v>202</v>
      </c>
      <c r="H897" s="231" t="s">
        <v>200</v>
      </c>
      <c r="I897" s="231" t="s">
        <v>202</v>
      </c>
      <c r="J897" s="231" t="s">
        <v>200</v>
      </c>
      <c r="K897" s="231" t="s">
        <v>202</v>
      </c>
      <c r="L897" s="231" t="s">
        <v>202</v>
      </c>
      <c r="M897" s="231" t="s">
        <v>202</v>
      </c>
      <c r="N897" s="231" t="s">
        <v>202</v>
      </c>
      <c r="O897" s="231" t="s">
        <v>202</v>
      </c>
      <c r="P897" s="231" t="s">
        <v>202</v>
      </c>
      <c r="Q897" s="231" t="s">
        <v>202</v>
      </c>
      <c r="R897" s="231" t="s">
        <v>202</v>
      </c>
      <c r="S897" s="231" t="s">
        <v>201</v>
      </c>
      <c r="T897" s="231" t="s">
        <v>201</v>
      </c>
      <c r="U897" s="231" t="s">
        <v>201</v>
      </c>
      <c r="V897" s="231" t="s">
        <v>201</v>
      </c>
      <c r="AQ897" s="231">
        <v>20</v>
      </c>
    </row>
    <row r="898" spans="1:43" x14ac:dyDescent="0.2">
      <c r="A898" s="231">
        <v>216143</v>
      </c>
      <c r="B898" s="231" t="s">
        <v>427</v>
      </c>
      <c r="C898" s="231" t="s">
        <v>202</v>
      </c>
      <c r="D898" s="231" t="s">
        <v>202</v>
      </c>
      <c r="E898" s="231" t="s">
        <v>202</v>
      </c>
      <c r="F898" s="231" t="s">
        <v>200</v>
      </c>
      <c r="G898" s="231" t="s">
        <v>200</v>
      </c>
      <c r="H898" s="231" t="s">
        <v>202</v>
      </c>
      <c r="I898" s="231" t="s">
        <v>202</v>
      </c>
      <c r="J898" s="231" t="s">
        <v>202</v>
      </c>
      <c r="K898" s="231" t="s">
        <v>200</v>
      </c>
      <c r="L898" s="231" t="s">
        <v>202</v>
      </c>
      <c r="M898" s="231" t="s">
        <v>202</v>
      </c>
      <c r="N898" s="231" t="s">
        <v>200</v>
      </c>
      <c r="O898" s="231" t="s">
        <v>200</v>
      </c>
      <c r="P898" s="231" t="s">
        <v>202</v>
      </c>
      <c r="Q898" s="231" t="s">
        <v>200</v>
      </c>
      <c r="R898" s="231" t="s">
        <v>201</v>
      </c>
      <c r="S898" s="231" t="s">
        <v>202</v>
      </c>
      <c r="T898" s="231" t="s">
        <v>200</v>
      </c>
      <c r="U898" s="231" t="s">
        <v>202</v>
      </c>
      <c r="V898" s="231" t="s">
        <v>200</v>
      </c>
      <c r="AQ898" s="231">
        <v>20</v>
      </c>
    </row>
    <row r="899" spans="1:43" x14ac:dyDescent="0.2">
      <c r="A899" s="231">
        <v>216150</v>
      </c>
      <c r="B899" s="231" t="s">
        <v>427</v>
      </c>
      <c r="C899" s="231" t="s">
        <v>202</v>
      </c>
      <c r="D899" s="231" t="s">
        <v>202</v>
      </c>
      <c r="E899" s="231" t="s">
        <v>200</v>
      </c>
      <c r="F899" s="231" t="s">
        <v>200</v>
      </c>
      <c r="G899" s="231" t="s">
        <v>202</v>
      </c>
      <c r="H899" s="231" t="s">
        <v>202</v>
      </c>
      <c r="I899" s="231" t="s">
        <v>200</v>
      </c>
      <c r="J899" s="231" t="s">
        <v>202</v>
      </c>
      <c r="K899" s="231" t="s">
        <v>202</v>
      </c>
      <c r="L899" s="231" t="s">
        <v>200</v>
      </c>
      <c r="M899" s="231" t="s">
        <v>201</v>
      </c>
      <c r="N899" s="231" t="s">
        <v>202</v>
      </c>
      <c r="O899" s="231" t="s">
        <v>202</v>
      </c>
      <c r="P899" s="231" t="s">
        <v>200</v>
      </c>
      <c r="Q899" s="231" t="s">
        <v>201</v>
      </c>
      <c r="R899" s="231" t="s">
        <v>202</v>
      </c>
      <c r="S899" s="231" t="s">
        <v>201</v>
      </c>
      <c r="T899" s="231" t="s">
        <v>202</v>
      </c>
      <c r="U899" s="231" t="s">
        <v>202</v>
      </c>
      <c r="V899" s="231" t="s">
        <v>202</v>
      </c>
      <c r="AQ899" s="231">
        <v>20</v>
      </c>
    </row>
    <row r="900" spans="1:43" x14ac:dyDescent="0.2">
      <c r="A900" s="231">
        <v>216153</v>
      </c>
      <c r="B900" s="231" t="s">
        <v>427</v>
      </c>
      <c r="C900" s="231" t="s">
        <v>200</v>
      </c>
      <c r="D900" s="231" t="s">
        <v>200</v>
      </c>
      <c r="E900" s="231" t="s">
        <v>202</v>
      </c>
      <c r="F900" s="231" t="s">
        <v>200</v>
      </c>
      <c r="G900" s="231" t="s">
        <v>202</v>
      </c>
      <c r="H900" s="231" t="s">
        <v>202</v>
      </c>
      <c r="I900" s="231" t="s">
        <v>202</v>
      </c>
      <c r="J900" s="231" t="s">
        <v>200</v>
      </c>
      <c r="K900" s="231" t="s">
        <v>202</v>
      </c>
      <c r="L900" s="231" t="s">
        <v>202</v>
      </c>
      <c r="M900" s="231" t="s">
        <v>202</v>
      </c>
      <c r="N900" s="231" t="s">
        <v>200</v>
      </c>
      <c r="O900" s="231" t="s">
        <v>200</v>
      </c>
      <c r="P900" s="231" t="s">
        <v>200</v>
      </c>
      <c r="Q900" s="231" t="s">
        <v>202</v>
      </c>
      <c r="R900" s="231" t="s">
        <v>200</v>
      </c>
      <c r="S900" s="231" t="s">
        <v>200</v>
      </c>
      <c r="T900" s="231" t="s">
        <v>202</v>
      </c>
      <c r="U900" s="231" t="s">
        <v>200</v>
      </c>
      <c r="V900" s="231" t="s">
        <v>200</v>
      </c>
      <c r="AQ900" s="231">
        <v>20</v>
      </c>
    </row>
    <row r="901" spans="1:43" x14ac:dyDescent="0.2">
      <c r="A901" s="231">
        <v>216161</v>
      </c>
      <c r="B901" s="231" t="s">
        <v>427</v>
      </c>
      <c r="C901" s="231" t="s">
        <v>202</v>
      </c>
      <c r="D901" s="231" t="s">
        <v>200</v>
      </c>
      <c r="E901" s="231" t="s">
        <v>202</v>
      </c>
      <c r="F901" s="231" t="s">
        <v>202</v>
      </c>
      <c r="G901" s="231" t="s">
        <v>202</v>
      </c>
      <c r="H901" s="231" t="s">
        <v>202</v>
      </c>
      <c r="I901" s="231" t="s">
        <v>202</v>
      </c>
      <c r="J901" s="231" t="s">
        <v>202</v>
      </c>
      <c r="K901" s="231" t="s">
        <v>200</v>
      </c>
      <c r="L901" s="231" t="s">
        <v>202</v>
      </c>
      <c r="M901" s="231" t="s">
        <v>200</v>
      </c>
      <c r="N901" s="231" t="s">
        <v>200</v>
      </c>
      <c r="O901" s="231" t="s">
        <v>200</v>
      </c>
      <c r="P901" s="231" t="s">
        <v>202</v>
      </c>
      <c r="Q901" s="231" t="s">
        <v>202</v>
      </c>
      <c r="R901" s="231" t="s">
        <v>202</v>
      </c>
      <c r="S901" s="231" t="s">
        <v>201</v>
      </c>
      <c r="T901" s="231" t="s">
        <v>202</v>
      </c>
      <c r="U901" s="231" t="s">
        <v>202</v>
      </c>
      <c r="V901" s="231" t="s">
        <v>200</v>
      </c>
      <c r="AQ901" s="231">
        <v>20</v>
      </c>
    </row>
    <row r="902" spans="1:43" x14ac:dyDescent="0.2">
      <c r="A902" s="231">
        <v>216169</v>
      </c>
      <c r="B902" s="231" t="s">
        <v>427</v>
      </c>
      <c r="C902" s="231" t="s">
        <v>202</v>
      </c>
      <c r="D902" s="231" t="s">
        <v>202</v>
      </c>
      <c r="E902" s="231" t="s">
        <v>202</v>
      </c>
      <c r="F902" s="231" t="s">
        <v>202</v>
      </c>
      <c r="G902" s="231" t="s">
        <v>202</v>
      </c>
      <c r="H902" s="231" t="s">
        <v>202</v>
      </c>
      <c r="I902" s="231" t="s">
        <v>202</v>
      </c>
      <c r="J902" s="231" t="s">
        <v>202</v>
      </c>
      <c r="K902" s="231" t="s">
        <v>202</v>
      </c>
      <c r="L902" s="231" t="s">
        <v>202</v>
      </c>
      <c r="M902" s="231" t="s">
        <v>201</v>
      </c>
      <c r="N902" s="231" t="s">
        <v>201</v>
      </c>
      <c r="O902" s="231" t="s">
        <v>202</v>
      </c>
      <c r="P902" s="231" t="s">
        <v>202</v>
      </c>
      <c r="Q902" s="231" t="s">
        <v>201</v>
      </c>
      <c r="R902" s="231" t="s">
        <v>201</v>
      </c>
      <c r="S902" s="231" t="s">
        <v>201</v>
      </c>
      <c r="T902" s="231" t="s">
        <v>201</v>
      </c>
      <c r="U902" s="231" t="s">
        <v>201</v>
      </c>
      <c r="V902" s="231" t="s">
        <v>201</v>
      </c>
      <c r="AQ902" s="231">
        <v>20</v>
      </c>
    </row>
    <row r="903" spans="1:43" x14ac:dyDescent="0.2">
      <c r="A903" s="231">
        <v>216174</v>
      </c>
      <c r="B903" s="231" t="s">
        <v>427</v>
      </c>
      <c r="C903" s="231" t="s">
        <v>202</v>
      </c>
      <c r="D903" s="231" t="s">
        <v>202</v>
      </c>
      <c r="E903" s="231" t="s">
        <v>202</v>
      </c>
      <c r="F903" s="231" t="s">
        <v>202</v>
      </c>
      <c r="G903" s="231" t="s">
        <v>202</v>
      </c>
      <c r="H903" s="231" t="s">
        <v>202</v>
      </c>
      <c r="I903" s="231" t="s">
        <v>201</v>
      </c>
      <c r="J903" s="231" t="s">
        <v>202</v>
      </c>
      <c r="K903" s="231" t="s">
        <v>202</v>
      </c>
      <c r="L903" s="231" t="s">
        <v>202</v>
      </c>
      <c r="M903" s="231" t="s">
        <v>202</v>
      </c>
      <c r="N903" s="231" t="s">
        <v>200</v>
      </c>
      <c r="O903" s="231" t="s">
        <v>200</v>
      </c>
      <c r="P903" s="231" t="s">
        <v>202</v>
      </c>
      <c r="Q903" s="231" t="s">
        <v>202</v>
      </c>
      <c r="R903" s="231" t="s">
        <v>201</v>
      </c>
      <c r="S903" s="231" t="s">
        <v>202</v>
      </c>
      <c r="T903" s="231" t="s">
        <v>201</v>
      </c>
      <c r="U903" s="231" t="s">
        <v>202</v>
      </c>
      <c r="V903" s="231" t="s">
        <v>202</v>
      </c>
      <c r="AQ903" s="231">
        <v>20</v>
      </c>
    </row>
    <row r="904" spans="1:43" x14ac:dyDescent="0.2">
      <c r="A904" s="231">
        <v>216176</v>
      </c>
      <c r="B904" s="231" t="s">
        <v>427</v>
      </c>
      <c r="C904" s="231" t="s">
        <v>202</v>
      </c>
      <c r="D904" s="231" t="s">
        <v>200</v>
      </c>
      <c r="E904" s="231" t="s">
        <v>202</v>
      </c>
      <c r="F904" s="231" t="s">
        <v>200</v>
      </c>
      <c r="G904" s="231" t="s">
        <v>200</v>
      </c>
      <c r="H904" s="231" t="s">
        <v>200</v>
      </c>
      <c r="I904" s="231" t="s">
        <v>200</v>
      </c>
      <c r="J904" s="231" t="s">
        <v>200</v>
      </c>
      <c r="K904" s="231" t="s">
        <v>200</v>
      </c>
      <c r="L904" s="231" t="s">
        <v>202</v>
      </c>
      <c r="M904" s="231" t="s">
        <v>200</v>
      </c>
      <c r="N904" s="231" t="s">
        <v>202</v>
      </c>
      <c r="O904" s="231" t="s">
        <v>200</v>
      </c>
      <c r="P904" s="231" t="s">
        <v>200</v>
      </c>
      <c r="Q904" s="231" t="s">
        <v>200</v>
      </c>
      <c r="R904" s="231" t="s">
        <v>201</v>
      </c>
      <c r="S904" s="231" t="s">
        <v>202</v>
      </c>
      <c r="T904" s="231" t="s">
        <v>202</v>
      </c>
      <c r="U904" s="231" t="s">
        <v>202</v>
      </c>
      <c r="V904" s="231" t="s">
        <v>202</v>
      </c>
      <c r="AQ904" s="231">
        <v>20</v>
      </c>
    </row>
    <row r="905" spans="1:43" x14ac:dyDescent="0.2">
      <c r="A905" s="231">
        <v>216178</v>
      </c>
      <c r="B905" s="231" t="s">
        <v>427</v>
      </c>
      <c r="C905" s="231" t="s">
        <v>201</v>
      </c>
      <c r="D905" s="231" t="s">
        <v>202</v>
      </c>
      <c r="E905" s="231" t="s">
        <v>202</v>
      </c>
      <c r="F905" s="231" t="s">
        <v>200</v>
      </c>
      <c r="G905" s="231" t="s">
        <v>202</v>
      </c>
      <c r="H905" s="231" t="s">
        <v>202</v>
      </c>
      <c r="I905" s="231" t="s">
        <v>202</v>
      </c>
      <c r="J905" s="231" t="s">
        <v>201</v>
      </c>
      <c r="K905" s="231" t="s">
        <v>202</v>
      </c>
      <c r="L905" s="231" t="s">
        <v>201</v>
      </c>
      <c r="M905" s="231" t="s">
        <v>201</v>
      </c>
      <c r="N905" s="231" t="s">
        <v>201</v>
      </c>
      <c r="O905" s="231" t="s">
        <v>202</v>
      </c>
      <c r="P905" s="231" t="s">
        <v>201</v>
      </c>
      <c r="Q905" s="231" t="s">
        <v>201</v>
      </c>
      <c r="R905" s="231" t="s">
        <v>201</v>
      </c>
      <c r="S905" s="231" t="s">
        <v>201</v>
      </c>
      <c r="T905" s="231" t="s">
        <v>201</v>
      </c>
      <c r="U905" s="231" t="s">
        <v>201</v>
      </c>
      <c r="V905" s="231" t="s">
        <v>201</v>
      </c>
      <c r="AQ905" s="231">
        <v>20</v>
      </c>
    </row>
    <row r="906" spans="1:43" x14ac:dyDescent="0.2">
      <c r="A906" s="231">
        <v>216182</v>
      </c>
      <c r="B906" s="231" t="s">
        <v>427</v>
      </c>
      <c r="C906" s="231" t="s">
        <v>202</v>
      </c>
      <c r="D906" s="231" t="s">
        <v>200</v>
      </c>
      <c r="E906" s="231" t="s">
        <v>202</v>
      </c>
      <c r="F906" s="231" t="s">
        <v>200</v>
      </c>
      <c r="G906" s="231" t="s">
        <v>202</v>
      </c>
      <c r="H906" s="231" t="s">
        <v>200</v>
      </c>
      <c r="I906" s="231" t="s">
        <v>202</v>
      </c>
      <c r="J906" s="231" t="s">
        <v>202</v>
      </c>
      <c r="K906" s="231" t="s">
        <v>200</v>
      </c>
      <c r="L906" s="231" t="s">
        <v>202</v>
      </c>
      <c r="M906" s="231" t="s">
        <v>200</v>
      </c>
      <c r="N906" s="231" t="s">
        <v>202</v>
      </c>
      <c r="O906" s="231" t="s">
        <v>200</v>
      </c>
      <c r="P906" s="231" t="s">
        <v>202</v>
      </c>
      <c r="Q906" s="231" t="s">
        <v>200</v>
      </c>
      <c r="R906" s="231" t="s">
        <v>202</v>
      </c>
      <c r="S906" s="231" t="s">
        <v>202</v>
      </c>
      <c r="T906" s="231" t="s">
        <v>202</v>
      </c>
      <c r="U906" s="231" t="s">
        <v>200</v>
      </c>
      <c r="V906" s="231" t="s">
        <v>200</v>
      </c>
      <c r="AQ906" s="231">
        <v>20</v>
      </c>
    </row>
    <row r="907" spans="1:43" x14ac:dyDescent="0.2">
      <c r="A907" s="231">
        <v>216186</v>
      </c>
      <c r="B907" s="231" t="s">
        <v>427</v>
      </c>
      <c r="C907" s="231" t="s">
        <v>202</v>
      </c>
      <c r="D907" s="231" t="s">
        <v>202</v>
      </c>
      <c r="E907" s="231" t="s">
        <v>202</v>
      </c>
      <c r="F907" s="231" t="s">
        <v>202</v>
      </c>
      <c r="G907" s="231" t="s">
        <v>202</v>
      </c>
      <c r="H907" s="231" t="s">
        <v>202</v>
      </c>
      <c r="I907" s="231" t="s">
        <v>200</v>
      </c>
      <c r="J907" s="231" t="s">
        <v>200</v>
      </c>
      <c r="K907" s="231" t="s">
        <v>202</v>
      </c>
      <c r="L907" s="231" t="s">
        <v>202</v>
      </c>
      <c r="M907" s="231" t="s">
        <v>202</v>
      </c>
      <c r="N907" s="231" t="s">
        <v>201</v>
      </c>
      <c r="O907" s="231" t="s">
        <v>202</v>
      </c>
      <c r="P907" s="231" t="s">
        <v>202</v>
      </c>
      <c r="Q907" s="231" t="s">
        <v>202</v>
      </c>
      <c r="R907" s="231" t="s">
        <v>202</v>
      </c>
      <c r="S907" s="231" t="s">
        <v>202</v>
      </c>
      <c r="T907" s="231" t="s">
        <v>202</v>
      </c>
      <c r="U907" s="231" t="s">
        <v>202</v>
      </c>
      <c r="V907" s="231" t="s">
        <v>202</v>
      </c>
      <c r="AQ907" s="231">
        <v>20</v>
      </c>
    </row>
    <row r="908" spans="1:43" x14ac:dyDescent="0.2">
      <c r="A908" s="231">
        <v>216187</v>
      </c>
      <c r="B908" s="231" t="s">
        <v>427</v>
      </c>
      <c r="C908" s="231" t="s">
        <v>202</v>
      </c>
      <c r="D908" s="231" t="s">
        <v>202</v>
      </c>
      <c r="E908" s="231" t="s">
        <v>202</v>
      </c>
      <c r="F908" s="231" t="s">
        <v>202</v>
      </c>
      <c r="G908" s="231" t="s">
        <v>202</v>
      </c>
      <c r="H908" s="231" t="s">
        <v>202</v>
      </c>
      <c r="I908" s="231" t="s">
        <v>202</v>
      </c>
      <c r="J908" s="231" t="s">
        <v>202</v>
      </c>
      <c r="K908" s="231" t="s">
        <v>202</v>
      </c>
      <c r="L908" s="231" t="s">
        <v>202</v>
      </c>
      <c r="M908" s="231" t="s">
        <v>200</v>
      </c>
      <c r="N908" s="231" t="s">
        <v>200</v>
      </c>
      <c r="O908" s="231" t="s">
        <v>200</v>
      </c>
      <c r="P908" s="231" t="s">
        <v>202</v>
      </c>
      <c r="Q908" s="231" t="s">
        <v>200</v>
      </c>
      <c r="R908" s="231" t="s">
        <v>200</v>
      </c>
      <c r="S908" s="231" t="s">
        <v>202</v>
      </c>
      <c r="T908" s="231" t="s">
        <v>202</v>
      </c>
      <c r="U908" s="231" t="s">
        <v>202</v>
      </c>
      <c r="V908" s="231" t="s">
        <v>202</v>
      </c>
      <c r="AQ908" s="231">
        <v>20</v>
      </c>
    </row>
    <row r="909" spans="1:43" x14ac:dyDescent="0.2">
      <c r="A909" s="231">
        <v>216190</v>
      </c>
      <c r="B909" s="231" t="s">
        <v>427</v>
      </c>
      <c r="C909" s="231" t="s">
        <v>200</v>
      </c>
      <c r="D909" s="231" t="s">
        <v>202</v>
      </c>
      <c r="E909" s="231" t="s">
        <v>200</v>
      </c>
      <c r="F909" s="231" t="s">
        <v>200</v>
      </c>
      <c r="G909" s="231" t="s">
        <v>200</v>
      </c>
      <c r="H909" s="231" t="s">
        <v>200</v>
      </c>
      <c r="I909" s="231" t="s">
        <v>202</v>
      </c>
      <c r="J909" s="231" t="s">
        <v>200</v>
      </c>
      <c r="K909" s="231" t="s">
        <v>200</v>
      </c>
      <c r="L909" s="231" t="s">
        <v>202</v>
      </c>
      <c r="M909" s="231" t="s">
        <v>202</v>
      </c>
      <c r="N909" s="231" t="s">
        <v>202</v>
      </c>
      <c r="O909" s="231" t="s">
        <v>202</v>
      </c>
      <c r="P909" s="231" t="s">
        <v>202</v>
      </c>
      <c r="Q909" s="231" t="s">
        <v>202</v>
      </c>
      <c r="R909" s="231" t="s">
        <v>201</v>
      </c>
      <c r="S909" s="231" t="s">
        <v>201</v>
      </c>
      <c r="T909" s="231" t="s">
        <v>201</v>
      </c>
      <c r="U909" s="231" t="s">
        <v>201</v>
      </c>
      <c r="V909" s="231" t="s">
        <v>201</v>
      </c>
      <c r="AQ909" s="231">
        <v>20</v>
      </c>
    </row>
    <row r="910" spans="1:43" x14ac:dyDescent="0.2">
      <c r="A910" s="231">
        <v>216192</v>
      </c>
      <c r="B910" s="231" t="s">
        <v>427</v>
      </c>
      <c r="C910" s="231" t="s">
        <v>200</v>
      </c>
      <c r="D910" s="231" t="s">
        <v>202</v>
      </c>
      <c r="E910" s="231" t="s">
        <v>200</v>
      </c>
      <c r="F910" s="231" t="s">
        <v>200</v>
      </c>
      <c r="G910" s="231" t="s">
        <v>200</v>
      </c>
      <c r="H910" s="231" t="s">
        <v>200</v>
      </c>
      <c r="I910" s="231" t="s">
        <v>202</v>
      </c>
      <c r="J910" s="231" t="s">
        <v>200</v>
      </c>
      <c r="K910" s="231" t="s">
        <v>202</v>
      </c>
      <c r="L910" s="231" t="s">
        <v>202</v>
      </c>
      <c r="M910" s="231" t="s">
        <v>202</v>
      </c>
      <c r="N910" s="231" t="s">
        <v>202</v>
      </c>
      <c r="O910" s="231" t="s">
        <v>202</v>
      </c>
      <c r="P910" s="231" t="s">
        <v>202</v>
      </c>
      <c r="Q910" s="231" t="s">
        <v>202</v>
      </c>
      <c r="R910" s="231" t="s">
        <v>201</v>
      </c>
      <c r="S910" s="231" t="s">
        <v>201</v>
      </c>
      <c r="T910" s="231" t="s">
        <v>201</v>
      </c>
      <c r="U910" s="231" t="s">
        <v>201</v>
      </c>
      <c r="V910" s="231" t="s">
        <v>201</v>
      </c>
      <c r="AQ910" s="231">
        <v>20</v>
      </c>
    </row>
    <row r="911" spans="1:43" x14ac:dyDescent="0.2">
      <c r="A911" s="231">
        <v>216195</v>
      </c>
      <c r="B911" s="231" t="s">
        <v>427</v>
      </c>
      <c r="C911" s="231" t="s">
        <v>202</v>
      </c>
      <c r="D911" s="231" t="s">
        <v>202</v>
      </c>
      <c r="E911" s="231" t="s">
        <v>200</v>
      </c>
      <c r="F911" s="231" t="s">
        <v>200</v>
      </c>
      <c r="G911" s="231" t="s">
        <v>202</v>
      </c>
      <c r="H911" s="231" t="s">
        <v>202</v>
      </c>
      <c r="I911" s="231" t="s">
        <v>202</v>
      </c>
      <c r="J911" s="231" t="s">
        <v>200</v>
      </c>
      <c r="K911" s="231" t="s">
        <v>200</v>
      </c>
      <c r="L911" s="231" t="s">
        <v>202</v>
      </c>
      <c r="M911" s="231" t="s">
        <v>200</v>
      </c>
      <c r="N911" s="231" t="s">
        <v>200</v>
      </c>
      <c r="O911" s="231" t="s">
        <v>200</v>
      </c>
      <c r="P911" s="231" t="s">
        <v>202</v>
      </c>
      <c r="Q911" s="231" t="s">
        <v>200</v>
      </c>
      <c r="R911" s="231" t="s">
        <v>202</v>
      </c>
      <c r="S911" s="231" t="s">
        <v>202</v>
      </c>
      <c r="T911" s="231" t="s">
        <v>202</v>
      </c>
      <c r="U911" s="231" t="s">
        <v>202</v>
      </c>
      <c r="V911" s="231" t="s">
        <v>200</v>
      </c>
      <c r="AQ911" s="231">
        <v>20</v>
      </c>
    </row>
    <row r="912" spans="1:43" x14ac:dyDescent="0.2">
      <c r="A912" s="231">
        <v>216197</v>
      </c>
      <c r="B912" s="231" t="s">
        <v>427</v>
      </c>
      <c r="C912" s="231" t="s">
        <v>200</v>
      </c>
      <c r="D912" s="231" t="s">
        <v>200</v>
      </c>
      <c r="E912" s="231" t="s">
        <v>200</v>
      </c>
      <c r="F912" s="231" t="s">
        <v>200</v>
      </c>
      <c r="G912" s="231" t="s">
        <v>202</v>
      </c>
      <c r="H912" s="231" t="s">
        <v>202</v>
      </c>
      <c r="I912" s="231" t="s">
        <v>202</v>
      </c>
      <c r="J912" s="231" t="s">
        <v>200</v>
      </c>
      <c r="K912" s="231" t="s">
        <v>200</v>
      </c>
      <c r="L912" s="231" t="s">
        <v>202</v>
      </c>
      <c r="M912" s="231" t="s">
        <v>200</v>
      </c>
      <c r="N912" s="231" t="s">
        <v>200</v>
      </c>
      <c r="O912" s="231" t="s">
        <v>200</v>
      </c>
      <c r="P912" s="231" t="s">
        <v>200</v>
      </c>
      <c r="Q912" s="231" t="s">
        <v>200</v>
      </c>
      <c r="R912" s="231" t="s">
        <v>200</v>
      </c>
      <c r="S912" s="231" t="s">
        <v>202</v>
      </c>
      <c r="T912" s="231" t="s">
        <v>200</v>
      </c>
      <c r="U912" s="231" t="s">
        <v>200</v>
      </c>
      <c r="V912" s="231" t="s">
        <v>200</v>
      </c>
      <c r="AQ912" s="231">
        <v>20</v>
      </c>
    </row>
    <row r="913" spans="1:43" x14ac:dyDescent="0.2">
      <c r="A913" s="231">
        <v>216202</v>
      </c>
      <c r="B913" s="231" t="s">
        <v>427</v>
      </c>
      <c r="C913" s="231" t="s">
        <v>200</v>
      </c>
      <c r="D913" s="231" t="s">
        <v>202</v>
      </c>
      <c r="E913" s="231" t="s">
        <v>202</v>
      </c>
      <c r="F913" s="231" t="s">
        <v>202</v>
      </c>
      <c r="G913" s="231" t="s">
        <v>200</v>
      </c>
      <c r="H913" s="231" t="s">
        <v>200</v>
      </c>
      <c r="I913" s="231" t="s">
        <v>202</v>
      </c>
      <c r="J913" s="231" t="s">
        <v>200</v>
      </c>
      <c r="K913" s="231" t="s">
        <v>200</v>
      </c>
      <c r="L913" s="231" t="s">
        <v>202</v>
      </c>
      <c r="M913" s="231" t="s">
        <v>202</v>
      </c>
      <c r="N913" s="231" t="s">
        <v>202</v>
      </c>
      <c r="O913" s="231" t="s">
        <v>200</v>
      </c>
      <c r="P913" s="231" t="s">
        <v>202</v>
      </c>
      <c r="Q913" s="231" t="s">
        <v>202</v>
      </c>
      <c r="R913" s="231" t="s">
        <v>202</v>
      </c>
      <c r="S913" s="231" t="s">
        <v>202</v>
      </c>
      <c r="T913" s="231" t="s">
        <v>202</v>
      </c>
      <c r="U913" s="231" t="s">
        <v>202</v>
      </c>
      <c r="V913" s="231" t="s">
        <v>202</v>
      </c>
      <c r="AQ913" s="231">
        <v>20</v>
      </c>
    </row>
    <row r="914" spans="1:43" x14ac:dyDescent="0.2">
      <c r="A914" s="231">
        <v>216210</v>
      </c>
      <c r="B914" s="231" t="s">
        <v>427</v>
      </c>
      <c r="C914" s="231" t="s">
        <v>201</v>
      </c>
      <c r="D914" s="231" t="s">
        <v>202</v>
      </c>
      <c r="E914" s="231" t="s">
        <v>200</v>
      </c>
      <c r="F914" s="231" t="s">
        <v>201</v>
      </c>
      <c r="G914" s="231" t="s">
        <v>202</v>
      </c>
      <c r="H914" s="231" t="s">
        <v>201</v>
      </c>
      <c r="I914" s="231" t="s">
        <v>201</v>
      </c>
      <c r="J914" s="231" t="s">
        <v>202</v>
      </c>
      <c r="K914" s="231" t="s">
        <v>202</v>
      </c>
      <c r="L914" s="231" t="s">
        <v>202</v>
      </c>
      <c r="M914" s="231" t="s">
        <v>201</v>
      </c>
      <c r="N914" s="231" t="s">
        <v>201</v>
      </c>
      <c r="O914" s="231" t="s">
        <v>202</v>
      </c>
      <c r="P914" s="231" t="s">
        <v>202</v>
      </c>
      <c r="Q914" s="231" t="s">
        <v>202</v>
      </c>
      <c r="R914" s="231" t="s">
        <v>202</v>
      </c>
      <c r="S914" s="231" t="s">
        <v>202</v>
      </c>
      <c r="T914" s="231" t="s">
        <v>202</v>
      </c>
      <c r="U914" s="231" t="s">
        <v>202</v>
      </c>
      <c r="V914" s="231" t="s">
        <v>202</v>
      </c>
      <c r="AQ914" s="231">
        <v>20</v>
      </c>
    </row>
    <row r="915" spans="1:43" x14ac:dyDescent="0.2">
      <c r="A915" s="231">
        <v>216212</v>
      </c>
      <c r="B915" s="231" t="s">
        <v>427</v>
      </c>
      <c r="C915" s="231" t="s">
        <v>200</v>
      </c>
      <c r="D915" s="231" t="s">
        <v>200</v>
      </c>
      <c r="E915" s="231" t="s">
        <v>202</v>
      </c>
      <c r="F915" s="231" t="s">
        <v>200</v>
      </c>
      <c r="G915" s="231" t="s">
        <v>201</v>
      </c>
      <c r="H915" s="231" t="s">
        <v>202</v>
      </c>
      <c r="I915" s="231" t="s">
        <v>201</v>
      </c>
      <c r="J915" s="231" t="s">
        <v>202</v>
      </c>
      <c r="K915" s="231" t="s">
        <v>200</v>
      </c>
      <c r="L915" s="231" t="s">
        <v>202</v>
      </c>
      <c r="M915" s="231" t="s">
        <v>202</v>
      </c>
      <c r="N915" s="231" t="s">
        <v>202</v>
      </c>
      <c r="O915" s="231" t="s">
        <v>202</v>
      </c>
      <c r="P915" s="231" t="s">
        <v>202</v>
      </c>
      <c r="Q915" s="231" t="s">
        <v>202</v>
      </c>
      <c r="R915" s="231" t="s">
        <v>201</v>
      </c>
      <c r="S915" s="231" t="s">
        <v>201</v>
      </c>
      <c r="T915" s="231" t="s">
        <v>201</v>
      </c>
      <c r="U915" s="231" t="s">
        <v>201</v>
      </c>
      <c r="V915" s="231" t="s">
        <v>201</v>
      </c>
      <c r="AQ915" s="231">
        <v>20</v>
      </c>
    </row>
    <row r="916" spans="1:43" x14ac:dyDescent="0.2">
      <c r="A916" s="231">
        <v>216216</v>
      </c>
      <c r="B916" s="231" t="s">
        <v>427</v>
      </c>
      <c r="C916" s="231" t="s">
        <v>200</v>
      </c>
      <c r="D916" s="231" t="s">
        <v>200</v>
      </c>
      <c r="E916" s="231" t="s">
        <v>202</v>
      </c>
      <c r="F916" s="231" t="s">
        <v>202</v>
      </c>
      <c r="G916" s="231" t="s">
        <v>200</v>
      </c>
      <c r="H916" s="231" t="s">
        <v>202</v>
      </c>
      <c r="I916" s="231" t="s">
        <v>202</v>
      </c>
      <c r="J916" s="231" t="s">
        <v>201</v>
      </c>
      <c r="K916" s="231" t="s">
        <v>202</v>
      </c>
      <c r="L916" s="231" t="s">
        <v>202</v>
      </c>
      <c r="M916" s="231" t="s">
        <v>202</v>
      </c>
      <c r="N916" s="231" t="s">
        <v>202</v>
      </c>
      <c r="O916" s="231" t="s">
        <v>202</v>
      </c>
      <c r="P916" s="231" t="s">
        <v>202</v>
      </c>
      <c r="Q916" s="231" t="s">
        <v>202</v>
      </c>
      <c r="R916" s="231" t="s">
        <v>201</v>
      </c>
      <c r="S916" s="231" t="s">
        <v>201</v>
      </c>
      <c r="T916" s="231" t="s">
        <v>201</v>
      </c>
      <c r="U916" s="231" t="s">
        <v>201</v>
      </c>
      <c r="V916" s="231" t="s">
        <v>201</v>
      </c>
      <c r="AQ916" s="231">
        <v>20</v>
      </c>
    </row>
    <row r="917" spans="1:43" x14ac:dyDescent="0.2">
      <c r="A917" s="231">
        <v>216220</v>
      </c>
      <c r="B917" s="231" t="s">
        <v>427</v>
      </c>
      <c r="C917" s="231" t="s">
        <v>202</v>
      </c>
      <c r="D917" s="231" t="s">
        <v>202</v>
      </c>
      <c r="E917" s="231" t="s">
        <v>202</v>
      </c>
      <c r="F917" s="231" t="s">
        <v>200</v>
      </c>
      <c r="G917" s="231" t="s">
        <v>200</v>
      </c>
      <c r="H917" s="231" t="s">
        <v>202</v>
      </c>
      <c r="I917" s="231" t="s">
        <v>202</v>
      </c>
      <c r="J917" s="231" t="s">
        <v>202</v>
      </c>
      <c r="K917" s="231" t="s">
        <v>202</v>
      </c>
      <c r="L917" s="231" t="s">
        <v>202</v>
      </c>
      <c r="M917" s="231" t="s">
        <v>202</v>
      </c>
      <c r="N917" s="231" t="s">
        <v>202</v>
      </c>
      <c r="O917" s="231" t="s">
        <v>202</v>
      </c>
      <c r="P917" s="231" t="s">
        <v>202</v>
      </c>
      <c r="Q917" s="231" t="s">
        <v>202</v>
      </c>
      <c r="R917" s="231" t="s">
        <v>201</v>
      </c>
      <c r="S917" s="231" t="s">
        <v>201</v>
      </c>
      <c r="T917" s="231" t="s">
        <v>201</v>
      </c>
      <c r="U917" s="231" t="s">
        <v>201</v>
      </c>
      <c r="V917" s="231" t="s">
        <v>201</v>
      </c>
      <c r="AQ917" s="231">
        <v>20</v>
      </c>
    </row>
    <row r="918" spans="1:43" x14ac:dyDescent="0.2">
      <c r="A918" s="231">
        <v>216223</v>
      </c>
      <c r="B918" s="231" t="s">
        <v>427</v>
      </c>
      <c r="C918" s="231" t="s">
        <v>202</v>
      </c>
      <c r="D918" s="231" t="s">
        <v>200</v>
      </c>
      <c r="E918" s="231" t="s">
        <v>202</v>
      </c>
      <c r="F918" s="231" t="s">
        <v>202</v>
      </c>
      <c r="G918" s="231" t="s">
        <v>202</v>
      </c>
      <c r="H918" s="231" t="s">
        <v>200</v>
      </c>
      <c r="I918" s="231" t="s">
        <v>200</v>
      </c>
      <c r="J918" s="231" t="s">
        <v>202</v>
      </c>
      <c r="K918" s="231" t="s">
        <v>202</v>
      </c>
      <c r="L918" s="231" t="s">
        <v>200</v>
      </c>
      <c r="M918" s="231" t="s">
        <v>202</v>
      </c>
      <c r="N918" s="231" t="s">
        <v>202</v>
      </c>
      <c r="O918" s="231" t="s">
        <v>202</v>
      </c>
      <c r="P918" s="231" t="s">
        <v>202</v>
      </c>
      <c r="Q918" s="231" t="s">
        <v>202</v>
      </c>
      <c r="R918" s="231" t="s">
        <v>201</v>
      </c>
      <c r="S918" s="231" t="s">
        <v>201</v>
      </c>
      <c r="T918" s="231" t="s">
        <v>201</v>
      </c>
      <c r="U918" s="231" t="s">
        <v>201</v>
      </c>
      <c r="V918" s="231" t="s">
        <v>201</v>
      </c>
      <c r="AQ918" s="231">
        <v>20</v>
      </c>
    </row>
    <row r="919" spans="1:43" x14ac:dyDescent="0.2">
      <c r="A919" s="231">
        <v>216229</v>
      </c>
      <c r="B919" s="231" t="s">
        <v>427</v>
      </c>
      <c r="C919" s="231" t="s">
        <v>202</v>
      </c>
      <c r="D919" s="231" t="s">
        <v>202</v>
      </c>
      <c r="E919" s="231" t="s">
        <v>202</v>
      </c>
      <c r="F919" s="231" t="s">
        <v>200</v>
      </c>
      <c r="G919" s="231" t="s">
        <v>202</v>
      </c>
      <c r="H919" s="231" t="s">
        <v>202</v>
      </c>
      <c r="I919" s="231" t="s">
        <v>202</v>
      </c>
      <c r="J919" s="231" t="s">
        <v>202</v>
      </c>
      <c r="K919" s="231" t="s">
        <v>202</v>
      </c>
      <c r="L919" s="231" t="s">
        <v>202</v>
      </c>
      <c r="M919" s="231" t="s">
        <v>202</v>
      </c>
      <c r="N919" s="231" t="s">
        <v>201</v>
      </c>
      <c r="O919" s="231" t="s">
        <v>202</v>
      </c>
      <c r="P919" s="231" t="s">
        <v>202</v>
      </c>
      <c r="Q919" s="231" t="s">
        <v>202</v>
      </c>
      <c r="R919" s="231" t="s">
        <v>201</v>
      </c>
      <c r="S919" s="231" t="s">
        <v>201</v>
      </c>
      <c r="T919" s="231" t="s">
        <v>201</v>
      </c>
      <c r="U919" s="231" t="s">
        <v>201</v>
      </c>
      <c r="V919" s="231" t="s">
        <v>201</v>
      </c>
      <c r="AQ919" s="231">
        <v>20</v>
      </c>
    </row>
    <row r="920" spans="1:43" x14ac:dyDescent="0.2">
      <c r="A920" s="231">
        <v>216235</v>
      </c>
      <c r="B920" s="231" t="s">
        <v>427</v>
      </c>
      <c r="C920" s="231" t="s">
        <v>200</v>
      </c>
      <c r="D920" s="231" t="s">
        <v>202</v>
      </c>
      <c r="E920" s="231" t="s">
        <v>202</v>
      </c>
      <c r="F920" s="231" t="s">
        <v>202</v>
      </c>
      <c r="G920" s="231" t="s">
        <v>202</v>
      </c>
      <c r="H920" s="231" t="s">
        <v>202</v>
      </c>
      <c r="I920" s="231" t="s">
        <v>202</v>
      </c>
      <c r="J920" s="231" t="s">
        <v>202</v>
      </c>
      <c r="K920" s="231" t="s">
        <v>202</v>
      </c>
      <c r="L920" s="231" t="s">
        <v>202</v>
      </c>
      <c r="M920" s="231" t="s">
        <v>202</v>
      </c>
      <c r="N920" s="231" t="s">
        <v>202</v>
      </c>
      <c r="O920" s="231" t="s">
        <v>202</v>
      </c>
      <c r="P920" s="231" t="s">
        <v>202</v>
      </c>
      <c r="Q920" s="231" t="s">
        <v>202</v>
      </c>
      <c r="R920" s="231" t="s">
        <v>201</v>
      </c>
      <c r="S920" s="231" t="s">
        <v>201</v>
      </c>
      <c r="T920" s="231" t="s">
        <v>201</v>
      </c>
      <c r="U920" s="231" t="s">
        <v>201</v>
      </c>
      <c r="V920" s="231" t="s">
        <v>201</v>
      </c>
      <c r="AQ920" s="231">
        <v>20</v>
      </c>
    </row>
    <row r="921" spans="1:43" x14ac:dyDescent="0.2">
      <c r="A921" s="231">
        <v>216236</v>
      </c>
      <c r="B921" s="231" t="s">
        <v>427</v>
      </c>
      <c r="C921" s="231" t="s">
        <v>202</v>
      </c>
      <c r="D921" s="231" t="s">
        <v>202</v>
      </c>
      <c r="E921" s="231" t="s">
        <v>202</v>
      </c>
      <c r="F921" s="231" t="s">
        <v>200</v>
      </c>
      <c r="G921" s="231" t="s">
        <v>202</v>
      </c>
      <c r="H921" s="231" t="s">
        <v>202</v>
      </c>
      <c r="I921" s="231" t="s">
        <v>200</v>
      </c>
      <c r="J921" s="231" t="s">
        <v>202</v>
      </c>
      <c r="K921" s="231" t="s">
        <v>200</v>
      </c>
      <c r="L921" s="231" t="s">
        <v>202</v>
      </c>
      <c r="M921" s="231" t="s">
        <v>202</v>
      </c>
      <c r="N921" s="231" t="s">
        <v>202</v>
      </c>
      <c r="O921" s="231" t="s">
        <v>202</v>
      </c>
      <c r="P921" s="231" t="s">
        <v>202</v>
      </c>
      <c r="Q921" s="231" t="s">
        <v>202</v>
      </c>
      <c r="R921" s="231" t="s">
        <v>201</v>
      </c>
      <c r="S921" s="231" t="s">
        <v>201</v>
      </c>
      <c r="T921" s="231" t="s">
        <v>201</v>
      </c>
      <c r="U921" s="231" t="s">
        <v>201</v>
      </c>
      <c r="V921" s="231" t="s">
        <v>201</v>
      </c>
      <c r="AQ921" s="231">
        <v>20</v>
      </c>
    </row>
    <row r="922" spans="1:43" x14ac:dyDescent="0.2">
      <c r="A922" s="231">
        <v>216239</v>
      </c>
      <c r="B922" s="231" t="s">
        <v>427</v>
      </c>
      <c r="C922" s="231" t="s">
        <v>202</v>
      </c>
      <c r="D922" s="231" t="s">
        <v>202</v>
      </c>
      <c r="E922" s="231" t="s">
        <v>202</v>
      </c>
      <c r="F922" s="231" t="s">
        <v>202</v>
      </c>
      <c r="G922" s="231" t="s">
        <v>202</v>
      </c>
      <c r="H922" s="231" t="s">
        <v>202</v>
      </c>
      <c r="I922" s="231" t="s">
        <v>202</v>
      </c>
      <c r="J922" s="231" t="s">
        <v>200</v>
      </c>
      <c r="K922" s="231" t="s">
        <v>202</v>
      </c>
      <c r="L922" s="231" t="s">
        <v>202</v>
      </c>
      <c r="M922" s="231" t="s">
        <v>201</v>
      </c>
      <c r="N922" s="231" t="s">
        <v>202</v>
      </c>
      <c r="O922" s="231" t="s">
        <v>201</v>
      </c>
      <c r="P922" s="231" t="s">
        <v>202</v>
      </c>
      <c r="Q922" s="231" t="s">
        <v>202</v>
      </c>
      <c r="R922" s="231" t="s">
        <v>201</v>
      </c>
      <c r="S922" s="231" t="s">
        <v>201</v>
      </c>
      <c r="T922" s="231" t="s">
        <v>201</v>
      </c>
      <c r="U922" s="231" t="s">
        <v>201</v>
      </c>
      <c r="V922" s="231" t="s">
        <v>201</v>
      </c>
      <c r="AQ922" s="231">
        <v>20</v>
      </c>
    </row>
    <row r="923" spans="1:43" x14ac:dyDescent="0.2">
      <c r="A923" s="231">
        <v>216242</v>
      </c>
      <c r="B923" s="231" t="s">
        <v>427</v>
      </c>
      <c r="C923" s="231" t="s">
        <v>202</v>
      </c>
      <c r="D923" s="231" t="s">
        <v>202</v>
      </c>
      <c r="E923" s="231" t="s">
        <v>200</v>
      </c>
      <c r="F923" s="231" t="s">
        <v>200</v>
      </c>
      <c r="G923" s="231" t="s">
        <v>202</v>
      </c>
      <c r="H923" s="231" t="s">
        <v>202</v>
      </c>
      <c r="I923" s="231" t="s">
        <v>202</v>
      </c>
      <c r="J923" s="231" t="s">
        <v>202</v>
      </c>
      <c r="K923" s="231" t="s">
        <v>202</v>
      </c>
      <c r="L923" s="231" t="s">
        <v>202</v>
      </c>
      <c r="M923" s="231" t="s">
        <v>202</v>
      </c>
      <c r="N923" s="231" t="s">
        <v>202</v>
      </c>
      <c r="O923" s="231" t="s">
        <v>202</v>
      </c>
      <c r="P923" s="231" t="s">
        <v>202</v>
      </c>
      <c r="Q923" s="231" t="s">
        <v>202</v>
      </c>
      <c r="R923" s="231" t="s">
        <v>201</v>
      </c>
      <c r="S923" s="231" t="s">
        <v>201</v>
      </c>
      <c r="T923" s="231" t="s">
        <v>201</v>
      </c>
      <c r="U923" s="231" t="s">
        <v>201</v>
      </c>
      <c r="V923" s="231" t="s">
        <v>201</v>
      </c>
      <c r="AQ923" s="231">
        <v>20</v>
      </c>
    </row>
    <row r="924" spans="1:43" x14ac:dyDescent="0.2">
      <c r="A924" s="231">
        <v>216245</v>
      </c>
      <c r="B924" s="231" t="s">
        <v>427</v>
      </c>
      <c r="C924" s="231" t="s">
        <v>202</v>
      </c>
      <c r="D924" s="231" t="s">
        <v>200</v>
      </c>
      <c r="E924" s="231" t="s">
        <v>202</v>
      </c>
      <c r="F924" s="231" t="s">
        <v>200</v>
      </c>
      <c r="G924" s="231" t="s">
        <v>202</v>
      </c>
      <c r="H924" s="231" t="s">
        <v>202</v>
      </c>
      <c r="I924" s="231" t="s">
        <v>202</v>
      </c>
      <c r="J924" s="231" t="s">
        <v>202</v>
      </c>
      <c r="K924" s="231" t="s">
        <v>202</v>
      </c>
      <c r="L924" s="231" t="s">
        <v>202</v>
      </c>
      <c r="M924" s="231" t="s">
        <v>202</v>
      </c>
      <c r="N924" s="231" t="s">
        <v>202</v>
      </c>
      <c r="O924" s="231" t="s">
        <v>202</v>
      </c>
      <c r="P924" s="231" t="s">
        <v>202</v>
      </c>
      <c r="Q924" s="231" t="s">
        <v>202</v>
      </c>
      <c r="R924" s="231" t="s">
        <v>201</v>
      </c>
      <c r="S924" s="231" t="s">
        <v>201</v>
      </c>
      <c r="T924" s="231" t="s">
        <v>201</v>
      </c>
      <c r="U924" s="231" t="s">
        <v>201</v>
      </c>
      <c r="V924" s="231" t="s">
        <v>201</v>
      </c>
      <c r="AQ924" s="231">
        <v>20</v>
      </c>
    </row>
    <row r="925" spans="1:43" x14ac:dyDescent="0.2">
      <c r="A925" s="231">
        <v>216247</v>
      </c>
      <c r="B925" s="231" t="s">
        <v>427</v>
      </c>
      <c r="C925" s="231" t="s">
        <v>202</v>
      </c>
      <c r="D925" s="231" t="s">
        <v>202</v>
      </c>
      <c r="E925" s="231" t="s">
        <v>202</v>
      </c>
      <c r="F925" s="231" t="s">
        <v>202</v>
      </c>
      <c r="G925" s="231" t="s">
        <v>202</v>
      </c>
      <c r="H925" s="231" t="s">
        <v>202</v>
      </c>
      <c r="I925" s="231" t="s">
        <v>202</v>
      </c>
      <c r="J925" s="231" t="s">
        <v>201</v>
      </c>
      <c r="K925" s="231" t="s">
        <v>202</v>
      </c>
      <c r="L925" s="231" t="s">
        <v>202</v>
      </c>
      <c r="M925" s="231" t="s">
        <v>201</v>
      </c>
      <c r="N925" s="231" t="s">
        <v>201</v>
      </c>
      <c r="O925" s="231" t="s">
        <v>202</v>
      </c>
      <c r="P925" s="231" t="s">
        <v>202</v>
      </c>
      <c r="Q925" s="231" t="s">
        <v>202</v>
      </c>
      <c r="R925" s="231" t="s">
        <v>201</v>
      </c>
      <c r="S925" s="231" t="s">
        <v>201</v>
      </c>
      <c r="T925" s="231" t="s">
        <v>201</v>
      </c>
      <c r="U925" s="231" t="s">
        <v>201</v>
      </c>
      <c r="V925" s="231" t="s">
        <v>201</v>
      </c>
      <c r="AQ925" s="231">
        <v>20</v>
      </c>
    </row>
    <row r="926" spans="1:43" x14ac:dyDescent="0.2">
      <c r="A926" s="231">
        <v>216248</v>
      </c>
      <c r="B926" s="231" t="s">
        <v>427</v>
      </c>
      <c r="C926" s="231" t="s">
        <v>202</v>
      </c>
      <c r="D926" s="231" t="s">
        <v>200</v>
      </c>
      <c r="E926" s="231" t="s">
        <v>202</v>
      </c>
      <c r="F926" s="231" t="s">
        <v>202</v>
      </c>
      <c r="G926" s="231" t="s">
        <v>200</v>
      </c>
      <c r="H926" s="231" t="s">
        <v>202</v>
      </c>
      <c r="I926" s="231" t="s">
        <v>202</v>
      </c>
      <c r="J926" s="231" t="s">
        <v>201</v>
      </c>
      <c r="K926" s="231" t="s">
        <v>202</v>
      </c>
      <c r="L926" s="231" t="s">
        <v>201</v>
      </c>
      <c r="M926" s="231" t="s">
        <v>201</v>
      </c>
      <c r="N926" s="231" t="s">
        <v>201</v>
      </c>
      <c r="O926" s="231" t="s">
        <v>201</v>
      </c>
      <c r="P926" s="231" t="s">
        <v>201</v>
      </c>
      <c r="Q926" s="231" t="s">
        <v>201</v>
      </c>
      <c r="R926" s="231" t="s">
        <v>201</v>
      </c>
      <c r="S926" s="231" t="s">
        <v>201</v>
      </c>
      <c r="T926" s="231" t="s">
        <v>201</v>
      </c>
      <c r="U926" s="231" t="s">
        <v>201</v>
      </c>
      <c r="V926" s="231" t="s">
        <v>201</v>
      </c>
      <c r="AQ926" s="231">
        <v>20</v>
      </c>
    </row>
    <row r="927" spans="1:43" x14ac:dyDescent="0.2">
      <c r="A927" s="231">
        <v>216250</v>
      </c>
      <c r="B927" s="231" t="s">
        <v>427</v>
      </c>
      <c r="C927" s="231" t="s">
        <v>202</v>
      </c>
      <c r="D927" s="231" t="s">
        <v>202</v>
      </c>
      <c r="E927" s="231" t="s">
        <v>202</v>
      </c>
      <c r="F927" s="231" t="s">
        <v>202</v>
      </c>
      <c r="G927" s="231" t="s">
        <v>202</v>
      </c>
      <c r="H927" s="231" t="s">
        <v>200</v>
      </c>
      <c r="I927" s="231" t="s">
        <v>202</v>
      </c>
      <c r="J927" s="231" t="s">
        <v>202</v>
      </c>
      <c r="K927" s="231" t="s">
        <v>202</v>
      </c>
      <c r="L927" s="231" t="s">
        <v>200</v>
      </c>
      <c r="M927" s="231" t="s">
        <v>202</v>
      </c>
      <c r="N927" s="231" t="s">
        <v>202</v>
      </c>
      <c r="O927" s="231" t="s">
        <v>202</v>
      </c>
      <c r="P927" s="231" t="s">
        <v>202</v>
      </c>
      <c r="Q927" s="231" t="s">
        <v>202</v>
      </c>
      <c r="R927" s="231" t="s">
        <v>201</v>
      </c>
      <c r="S927" s="231" t="s">
        <v>201</v>
      </c>
      <c r="T927" s="231" t="s">
        <v>201</v>
      </c>
      <c r="U927" s="231" t="s">
        <v>201</v>
      </c>
      <c r="V927" s="231" t="s">
        <v>201</v>
      </c>
      <c r="AQ927" s="231">
        <v>15</v>
      </c>
    </row>
    <row r="928" spans="1:43" x14ac:dyDescent="0.2">
      <c r="A928" s="231">
        <v>216253</v>
      </c>
      <c r="B928" s="231" t="s">
        <v>427</v>
      </c>
      <c r="C928" s="231" t="s">
        <v>202</v>
      </c>
      <c r="D928" s="231" t="s">
        <v>202</v>
      </c>
      <c r="E928" s="231" t="s">
        <v>202</v>
      </c>
      <c r="F928" s="231" t="s">
        <v>200</v>
      </c>
      <c r="G928" s="231" t="s">
        <v>200</v>
      </c>
      <c r="H928" s="231" t="s">
        <v>202</v>
      </c>
      <c r="I928" s="231" t="s">
        <v>202</v>
      </c>
      <c r="J928" s="231" t="s">
        <v>202</v>
      </c>
      <c r="K928" s="231" t="s">
        <v>202</v>
      </c>
      <c r="L928" s="231" t="s">
        <v>202</v>
      </c>
      <c r="M928" s="231" t="s">
        <v>202</v>
      </c>
      <c r="N928" s="231" t="s">
        <v>202</v>
      </c>
      <c r="O928" s="231" t="s">
        <v>202</v>
      </c>
      <c r="P928" s="231" t="s">
        <v>202</v>
      </c>
      <c r="Q928" s="231" t="s">
        <v>202</v>
      </c>
      <c r="R928" s="231" t="s">
        <v>201</v>
      </c>
      <c r="S928" s="231" t="s">
        <v>201</v>
      </c>
      <c r="T928" s="231" t="s">
        <v>201</v>
      </c>
      <c r="U928" s="231" t="s">
        <v>201</v>
      </c>
      <c r="V928" s="231" t="s">
        <v>201</v>
      </c>
      <c r="AQ928" s="231">
        <v>20</v>
      </c>
    </row>
    <row r="929" spans="1:43" x14ac:dyDescent="0.2">
      <c r="A929" s="231">
        <v>216257</v>
      </c>
      <c r="B929" s="231" t="s">
        <v>427</v>
      </c>
      <c r="C929" s="231" t="s">
        <v>202</v>
      </c>
      <c r="D929" s="231" t="s">
        <v>202</v>
      </c>
      <c r="E929" s="231" t="s">
        <v>202</v>
      </c>
      <c r="F929" s="231" t="s">
        <v>200</v>
      </c>
      <c r="G929" s="231" t="s">
        <v>202</v>
      </c>
      <c r="H929" s="231" t="s">
        <v>202</v>
      </c>
      <c r="I929" s="231" t="s">
        <v>202</v>
      </c>
      <c r="J929" s="231" t="s">
        <v>202</v>
      </c>
      <c r="K929" s="231" t="s">
        <v>202</v>
      </c>
      <c r="L929" s="231" t="s">
        <v>202</v>
      </c>
      <c r="M929" s="231" t="s">
        <v>202</v>
      </c>
      <c r="N929" s="231" t="s">
        <v>202</v>
      </c>
      <c r="O929" s="231" t="s">
        <v>202</v>
      </c>
      <c r="P929" s="231" t="s">
        <v>202</v>
      </c>
      <c r="Q929" s="231" t="s">
        <v>202</v>
      </c>
      <c r="R929" s="231" t="s">
        <v>201</v>
      </c>
      <c r="S929" s="231" t="s">
        <v>201</v>
      </c>
      <c r="T929" s="231" t="s">
        <v>201</v>
      </c>
      <c r="U929" s="231" t="s">
        <v>201</v>
      </c>
      <c r="V929" s="231" t="s">
        <v>201</v>
      </c>
      <c r="AQ929" s="231">
        <v>20</v>
      </c>
    </row>
    <row r="930" spans="1:43" x14ac:dyDescent="0.2">
      <c r="A930" s="231">
        <v>216262</v>
      </c>
      <c r="B930" s="231" t="s">
        <v>427</v>
      </c>
      <c r="C930" s="231" t="s">
        <v>200</v>
      </c>
      <c r="D930" s="231" t="s">
        <v>202</v>
      </c>
      <c r="E930" s="231" t="s">
        <v>202</v>
      </c>
      <c r="F930" s="231" t="s">
        <v>202</v>
      </c>
      <c r="G930" s="231" t="s">
        <v>202</v>
      </c>
      <c r="H930" s="231" t="s">
        <v>202</v>
      </c>
      <c r="I930" s="231" t="s">
        <v>202</v>
      </c>
      <c r="J930" s="231" t="s">
        <v>202</v>
      </c>
      <c r="K930" s="231" t="s">
        <v>202</v>
      </c>
      <c r="L930" s="231" t="s">
        <v>202</v>
      </c>
      <c r="M930" s="231" t="s">
        <v>202</v>
      </c>
      <c r="N930" s="231" t="s">
        <v>202</v>
      </c>
      <c r="O930" s="231" t="s">
        <v>202</v>
      </c>
      <c r="P930" s="231" t="s">
        <v>202</v>
      </c>
      <c r="Q930" s="231" t="s">
        <v>202</v>
      </c>
      <c r="R930" s="231" t="s">
        <v>201</v>
      </c>
      <c r="S930" s="231" t="s">
        <v>201</v>
      </c>
      <c r="T930" s="231" t="s">
        <v>201</v>
      </c>
      <c r="U930" s="231" t="s">
        <v>201</v>
      </c>
      <c r="V930" s="231" t="s">
        <v>201</v>
      </c>
      <c r="AQ930" s="231">
        <v>20</v>
      </c>
    </row>
    <row r="931" spans="1:43" x14ac:dyDescent="0.2">
      <c r="A931" s="231">
        <v>216268</v>
      </c>
      <c r="B931" s="231" t="s">
        <v>427</v>
      </c>
      <c r="C931" s="231" t="s">
        <v>200</v>
      </c>
      <c r="D931" s="231" t="s">
        <v>202</v>
      </c>
      <c r="E931" s="231" t="s">
        <v>202</v>
      </c>
      <c r="F931" s="231" t="s">
        <v>202</v>
      </c>
      <c r="G931" s="231" t="s">
        <v>202</v>
      </c>
      <c r="H931" s="231" t="s">
        <v>202</v>
      </c>
      <c r="I931" s="231" t="s">
        <v>202</v>
      </c>
      <c r="J931" s="231" t="s">
        <v>202</v>
      </c>
      <c r="K931" s="231" t="s">
        <v>202</v>
      </c>
      <c r="L931" s="231" t="s">
        <v>202</v>
      </c>
      <c r="M931" s="231" t="s">
        <v>201</v>
      </c>
      <c r="N931" s="231" t="s">
        <v>202</v>
      </c>
      <c r="O931" s="231" t="s">
        <v>201</v>
      </c>
      <c r="P931" s="231" t="s">
        <v>201</v>
      </c>
      <c r="Q931" s="231" t="s">
        <v>202</v>
      </c>
      <c r="R931" s="231" t="s">
        <v>201</v>
      </c>
      <c r="S931" s="231" t="s">
        <v>201</v>
      </c>
      <c r="T931" s="231" t="s">
        <v>201</v>
      </c>
      <c r="U931" s="231" t="s">
        <v>201</v>
      </c>
      <c r="V931" s="231" t="s">
        <v>201</v>
      </c>
      <c r="AQ931" s="231">
        <v>20</v>
      </c>
    </row>
    <row r="932" spans="1:43" x14ac:dyDescent="0.2">
      <c r="A932" s="231">
        <v>216269</v>
      </c>
      <c r="B932" s="231" t="s">
        <v>427</v>
      </c>
      <c r="C932" s="231" t="s">
        <v>202</v>
      </c>
      <c r="D932" s="231" t="s">
        <v>202</v>
      </c>
      <c r="E932" s="231" t="s">
        <v>202</v>
      </c>
      <c r="F932" s="231" t="s">
        <v>202</v>
      </c>
      <c r="G932" s="231" t="s">
        <v>202</v>
      </c>
      <c r="H932" s="231" t="s">
        <v>202</v>
      </c>
      <c r="I932" s="231" t="s">
        <v>202</v>
      </c>
      <c r="J932" s="231" t="s">
        <v>202</v>
      </c>
      <c r="K932" s="231" t="s">
        <v>201</v>
      </c>
      <c r="L932" s="231" t="s">
        <v>202</v>
      </c>
      <c r="M932" s="231" t="s">
        <v>202</v>
      </c>
      <c r="N932" s="231" t="s">
        <v>202</v>
      </c>
      <c r="O932" s="231" t="s">
        <v>202</v>
      </c>
      <c r="P932" s="231" t="s">
        <v>202</v>
      </c>
      <c r="Q932" s="231" t="s">
        <v>202</v>
      </c>
      <c r="R932" s="231" t="s">
        <v>201</v>
      </c>
      <c r="S932" s="231" t="s">
        <v>201</v>
      </c>
      <c r="T932" s="231" t="s">
        <v>201</v>
      </c>
      <c r="U932" s="231" t="s">
        <v>201</v>
      </c>
      <c r="V932" s="231" t="s">
        <v>201</v>
      </c>
      <c r="AQ932" s="231">
        <v>20</v>
      </c>
    </row>
    <row r="933" spans="1:43" x14ac:dyDescent="0.2">
      <c r="A933" s="231">
        <v>216270</v>
      </c>
      <c r="B933" s="231" t="s">
        <v>427</v>
      </c>
      <c r="C933" s="231" t="s">
        <v>200</v>
      </c>
      <c r="D933" s="231" t="s">
        <v>202</v>
      </c>
      <c r="E933" s="231" t="s">
        <v>202</v>
      </c>
      <c r="F933" s="231" t="s">
        <v>202</v>
      </c>
      <c r="G933" s="231" t="s">
        <v>202</v>
      </c>
      <c r="H933" s="231" t="s">
        <v>202</v>
      </c>
      <c r="I933" s="231" t="s">
        <v>202</v>
      </c>
      <c r="J933" s="231" t="s">
        <v>200</v>
      </c>
      <c r="K933" s="231" t="s">
        <v>202</v>
      </c>
      <c r="L933" s="231" t="s">
        <v>202</v>
      </c>
      <c r="M933" s="231" t="s">
        <v>202</v>
      </c>
      <c r="N933" s="231" t="s">
        <v>202</v>
      </c>
      <c r="O933" s="231" t="s">
        <v>202</v>
      </c>
      <c r="P933" s="231" t="s">
        <v>202</v>
      </c>
      <c r="Q933" s="231" t="s">
        <v>202</v>
      </c>
      <c r="R933" s="231" t="s">
        <v>201</v>
      </c>
      <c r="S933" s="231" t="s">
        <v>201</v>
      </c>
      <c r="T933" s="231" t="s">
        <v>201</v>
      </c>
      <c r="U933" s="231" t="s">
        <v>201</v>
      </c>
      <c r="V933" s="231" t="s">
        <v>201</v>
      </c>
      <c r="AQ933" s="231">
        <v>20</v>
      </c>
    </row>
    <row r="934" spans="1:43" x14ac:dyDescent="0.2">
      <c r="A934" s="231">
        <v>216274</v>
      </c>
      <c r="B934" s="231" t="s">
        <v>427</v>
      </c>
      <c r="C934" s="231" t="s">
        <v>202</v>
      </c>
      <c r="D934" s="231" t="s">
        <v>202</v>
      </c>
      <c r="E934" s="231" t="s">
        <v>202</v>
      </c>
      <c r="F934" s="231" t="s">
        <v>202</v>
      </c>
      <c r="G934" s="231" t="s">
        <v>202</v>
      </c>
      <c r="H934" s="231" t="s">
        <v>202</v>
      </c>
      <c r="I934" s="231" t="s">
        <v>201</v>
      </c>
      <c r="J934" s="231" t="s">
        <v>202</v>
      </c>
      <c r="K934" s="231" t="s">
        <v>202</v>
      </c>
      <c r="L934" s="231" t="s">
        <v>201</v>
      </c>
      <c r="M934" s="231" t="s">
        <v>202</v>
      </c>
      <c r="N934" s="231" t="s">
        <v>201</v>
      </c>
      <c r="O934" s="231" t="s">
        <v>201</v>
      </c>
      <c r="P934" s="231" t="s">
        <v>202</v>
      </c>
      <c r="Q934" s="231" t="s">
        <v>202</v>
      </c>
      <c r="R934" s="231" t="s">
        <v>201</v>
      </c>
      <c r="S934" s="231" t="s">
        <v>201</v>
      </c>
      <c r="T934" s="231" t="s">
        <v>201</v>
      </c>
      <c r="U934" s="231" t="s">
        <v>201</v>
      </c>
      <c r="V934" s="231" t="s">
        <v>201</v>
      </c>
      <c r="AQ934" s="231">
        <v>20</v>
      </c>
    </row>
    <row r="935" spans="1:43" x14ac:dyDescent="0.2">
      <c r="A935" s="231">
        <v>216277</v>
      </c>
      <c r="B935" s="231" t="s">
        <v>427</v>
      </c>
      <c r="C935" s="231" t="s">
        <v>202</v>
      </c>
      <c r="D935" s="231" t="s">
        <v>202</v>
      </c>
      <c r="E935" s="231" t="s">
        <v>202</v>
      </c>
      <c r="F935" s="231" t="s">
        <v>202</v>
      </c>
      <c r="G935" s="231" t="s">
        <v>202</v>
      </c>
      <c r="H935" s="231" t="s">
        <v>202</v>
      </c>
      <c r="I935" s="231" t="s">
        <v>202</v>
      </c>
      <c r="J935" s="231" t="s">
        <v>202</v>
      </c>
      <c r="K935" s="231" t="s">
        <v>202</v>
      </c>
      <c r="L935" s="231" t="s">
        <v>202</v>
      </c>
      <c r="M935" s="231" t="s">
        <v>202</v>
      </c>
      <c r="N935" s="231" t="s">
        <v>202</v>
      </c>
      <c r="O935" s="231" t="s">
        <v>202</v>
      </c>
      <c r="P935" s="231" t="s">
        <v>202</v>
      </c>
      <c r="Q935" s="231" t="s">
        <v>202</v>
      </c>
      <c r="R935" s="231" t="s">
        <v>201</v>
      </c>
      <c r="S935" s="231" t="s">
        <v>201</v>
      </c>
      <c r="T935" s="231" t="s">
        <v>201</v>
      </c>
      <c r="U935" s="231" t="s">
        <v>201</v>
      </c>
      <c r="V935" s="231" t="s">
        <v>201</v>
      </c>
      <c r="AQ935" s="231">
        <v>20</v>
      </c>
    </row>
    <row r="936" spans="1:43" x14ac:dyDescent="0.2">
      <c r="A936" s="231">
        <v>216282</v>
      </c>
      <c r="B936" s="231" t="s">
        <v>427</v>
      </c>
      <c r="C936" s="231" t="s">
        <v>200</v>
      </c>
      <c r="D936" s="231" t="s">
        <v>202</v>
      </c>
      <c r="E936" s="231" t="s">
        <v>202</v>
      </c>
      <c r="F936" s="231" t="s">
        <v>202</v>
      </c>
      <c r="G936" s="231" t="s">
        <v>202</v>
      </c>
      <c r="H936" s="231" t="s">
        <v>202</v>
      </c>
      <c r="I936" s="231" t="s">
        <v>202</v>
      </c>
      <c r="J936" s="231" t="s">
        <v>200</v>
      </c>
      <c r="K936" s="231" t="s">
        <v>202</v>
      </c>
      <c r="L936" s="231" t="s">
        <v>201</v>
      </c>
      <c r="M936" s="231" t="s">
        <v>201</v>
      </c>
      <c r="N936" s="231" t="s">
        <v>202</v>
      </c>
      <c r="O936" s="231" t="s">
        <v>202</v>
      </c>
      <c r="P936" s="231" t="s">
        <v>202</v>
      </c>
      <c r="Q936" s="231" t="s">
        <v>201</v>
      </c>
      <c r="R936" s="231" t="s">
        <v>201</v>
      </c>
      <c r="S936" s="231" t="s">
        <v>201</v>
      </c>
      <c r="T936" s="231" t="s">
        <v>201</v>
      </c>
      <c r="U936" s="231" t="s">
        <v>201</v>
      </c>
      <c r="V936" s="231" t="s">
        <v>201</v>
      </c>
      <c r="AQ936" s="231">
        <v>20</v>
      </c>
    </row>
    <row r="937" spans="1:43" x14ac:dyDescent="0.2">
      <c r="A937" s="231">
        <v>216283</v>
      </c>
      <c r="B937" s="231" t="s">
        <v>427</v>
      </c>
      <c r="C937" s="231" t="s">
        <v>202</v>
      </c>
      <c r="D937" s="231" t="s">
        <v>202</v>
      </c>
      <c r="E937" s="231" t="s">
        <v>202</v>
      </c>
      <c r="F937" s="231" t="s">
        <v>202</v>
      </c>
      <c r="G937" s="231" t="s">
        <v>202</v>
      </c>
      <c r="H937" s="231" t="s">
        <v>200</v>
      </c>
      <c r="I937" s="231" t="s">
        <v>200</v>
      </c>
      <c r="J937" s="231" t="s">
        <v>202</v>
      </c>
      <c r="K937" s="231" t="s">
        <v>202</v>
      </c>
      <c r="L937" s="231" t="s">
        <v>202</v>
      </c>
      <c r="M937" s="231" t="s">
        <v>201</v>
      </c>
      <c r="N937" s="231" t="s">
        <v>201</v>
      </c>
      <c r="O937" s="231" t="s">
        <v>202</v>
      </c>
      <c r="P937" s="231" t="s">
        <v>202</v>
      </c>
      <c r="Q937" s="231" t="s">
        <v>202</v>
      </c>
      <c r="R937" s="231" t="s">
        <v>201</v>
      </c>
      <c r="S937" s="231" t="s">
        <v>201</v>
      </c>
      <c r="T937" s="231" t="s">
        <v>201</v>
      </c>
      <c r="U937" s="231" t="s">
        <v>201</v>
      </c>
      <c r="V937" s="231" t="s">
        <v>201</v>
      </c>
      <c r="AQ937" s="231">
        <v>20</v>
      </c>
    </row>
    <row r="938" spans="1:43" x14ac:dyDescent="0.2">
      <c r="A938" s="231">
        <v>216284</v>
      </c>
      <c r="B938" s="231" t="s">
        <v>427</v>
      </c>
      <c r="C938" s="231" t="s">
        <v>202</v>
      </c>
      <c r="D938" s="231" t="s">
        <v>202</v>
      </c>
      <c r="E938" s="231" t="s">
        <v>202</v>
      </c>
      <c r="F938" s="231" t="s">
        <v>202</v>
      </c>
      <c r="G938" s="231" t="s">
        <v>200</v>
      </c>
      <c r="H938" s="231" t="s">
        <v>202</v>
      </c>
      <c r="I938" s="231" t="s">
        <v>202</v>
      </c>
      <c r="J938" s="231" t="s">
        <v>202</v>
      </c>
      <c r="K938" s="231" t="s">
        <v>202</v>
      </c>
      <c r="L938" s="231" t="s">
        <v>202</v>
      </c>
      <c r="M938" s="231" t="s">
        <v>202</v>
      </c>
      <c r="N938" s="231" t="s">
        <v>202</v>
      </c>
      <c r="O938" s="231" t="s">
        <v>202</v>
      </c>
      <c r="P938" s="231" t="s">
        <v>202</v>
      </c>
      <c r="Q938" s="231" t="s">
        <v>202</v>
      </c>
      <c r="R938" s="231" t="s">
        <v>201</v>
      </c>
      <c r="S938" s="231" t="s">
        <v>201</v>
      </c>
      <c r="T938" s="231" t="s">
        <v>201</v>
      </c>
      <c r="U938" s="231" t="s">
        <v>201</v>
      </c>
      <c r="V938" s="231" t="s">
        <v>201</v>
      </c>
      <c r="AQ938" s="231">
        <v>20</v>
      </c>
    </row>
    <row r="939" spans="1:43" x14ac:dyDescent="0.2">
      <c r="A939" s="231">
        <v>216288</v>
      </c>
      <c r="B939" s="231" t="s">
        <v>427</v>
      </c>
      <c r="C939" s="231" t="s">
        <v>202</v>
      </c>
      <c r="D939" s="231" t="s">
        <v>200</v>
      </c>
      <c r="E939" s="231" t="s">
        <v>200</v>
      </c>
      <c r="F939" s="231" t="s">
        <v>202</v>
      </c>
      <c r="G939" s="231" t="s">
        <v>200</v>
      </c>
      <c r="H939" s="231" t="s">
        <v>202</v>
      </c>
      <c r="I939" s="231" t="s">
        <v>202</v>
      </c>
      <c r="J939" s="231" t="s">
        <v>202</v>
      </c>
      <c r="K939" s="231" t="s">
        <v>202</v>
      </c>
      <c r="L939" s="231" t="s">
        <v>200</v>
      </c>
      <c r="M939" s="231" t="s">
        <v>202</v>
      </c>
      <c r="N939" s="231" t="s">
        <v>202</v>
      </c>
      <c r="O939" s="231" t="s">
        <v>202</v>
      </c>
      <c r="P939" s="231" t="s">
        <v>202</v>
      </c>
      <c r="Q939" s="231" t="s">
        <v>202</v>
      </c>
      <c r="R939" s="231" t="s">
        <v>201</v>
      </c>
      <c r="S939" s="231" t="s">
        <v>201</v>
      </c>
      <c r="T939" s="231" t="s">
        <v>201</v>
      </c>
      <c r="U939" s="231" t="s">
        <v>201</v>
      </c>
      <c r="V939" s="231" t="s">
        <v>201</v>
      </c>
      <c r="AQ939" s="231">
        <v>20</v>
      </c>
    </row>
    <row r="940" spans="1:43" x14ac:dyDescent="0.2">
      <c r="A940" s="231">
        <v>216294</v>
      </c>
      <c r="B940" s="231" t="s">
        <v>427</v>
      </c>
      <c r="C940" s="231" t="s">
        <v>202</v>
      </c>
      <c r="D940" s="231" t="s">
        <v>202</v>
      </c>
      <c r="E940" s="231" t="s">
        <v>202</v>
      </c>
      <c r="F940" s="231" t="s">
        <v>202</v>
      </c>
      <c r="G940" s="231" t="s">
        <v>200</v>
      </c>
      <c r="H940" s="231" t="s">
        <v>202</v>
      </c>
      <c r="I940" s="231" t="s">
        <v>202</v>
      </c>
      <c r="J940" s="231" t="s">
        <v>202</v>
      </c>
      <c r="K940" s="231" t="s">
        <v>202</v>
      </c>
      <c r="L940" s="231" t="s">
        <v>202</v>
      </c>
      <c r="M940" s="231" t="s">
        <v>202</v>
      </c>
      <c r="N940" s="231" t="s">
        <v>202</v>
      </c>
      <c r="O940" s="231" t="s">
        <v>202</v>
      </c>
      <c r="P940" s="231" t="s">
        <v>202</v>
      </c>
      <c r="Q940" s="231" t="s">
        <v>202</v>
      </c>
      <c r="R940" s="231" t="s">
        <v>201</v>
      </c>
      <c r="S940" s="231" t="s">
        <v>201</v>
      </c>
      <c r="T940" s="231" t="s">
        <v>201</v>
      </c>
      <c r="U940" s="231" t="s">
        <v>201</v>
      </c>
      <c r="V940" s="231" t="s">
        <v>201</v>
      </c>
      <c r="AQ940" s="231">
        <v>20</v>
      </c>
    </row>
    <row r="941" spans="1:43" x14ac:dyDescent="0.2">
      <c r="A941" s="231">
        <v>216295</v>
      </c>
      <c r="B941" s="231" t="s">
        <v>427</v>
      </c>
      <c r="C941" s="231" t="s">
        <v>202</v>
      </c>
      <c r="D941" s="231" t="s">
        <v>202</v>
      </c>
      <c r="E941" s="231" t="s">
        <v>202</v>
      </c>
      <c r="F941" s="231" t="s">
        <v>202</v>
      </c>
      <c r="G941" s="231" t="s">
        <v>202</v>
      </c>
      <c r="H941" s="231" t="s">
        <v>202</v>
      </c>
      <c r="I941" s="231" t="s">
        <v>202</v>
      </c>
      <c r="J941" s="231" t="s">
        <v>202</v>
      </c>
      <c r="K941" s="231" t="s">
        <v>202</v>
      </c>
      <c r="L941" s="231" t="s">
        <v>202</v>
      </c>
      <c r="M941" s="231" t="s">
        <v>202</v>
      </c>
      <c r="N941" s="231" t="s">
        <v>202</v>
      </c>
      <c r="O941" s="231" t="s">
        <v>202</v>
      </c>
      <c r="P941" s="231" t="s">
        <v>202</v>
      </c>
      <c r="Q941" s="231" t="s">
        <v>202</v>
      </c>
      <c r="R941" s="231" t="s">
        <v>201</v>
      </c>
      <c r="S941" s="231" t="s">
        <v>201</v>
      </c>
      <c r="T941" s="231" t="s">
        <v>201</v>
      </c>
      <c r="U941" s="231" t="s">
        <v>201</v>
      </c>
      <c r="V941" s="231" t="s">
        <v>201</v>
      </c>
      <c r="AQ941" s="231">
        <v>20</v>
      </c>
    </row>
    <row r="942" spans="1:43" x14ac:dyDescent="0.2">
      <c r="A942" s="231">
        <v>216296</v>
      </c>
      <c r="B942" s="231" t="s">
        <v>427</v>
      </c>
      <c r="C942" s="231" t="s">
        <v>202</v>
      </c>
      <c r="D942" s="231" t="s">
        <v>202</v>
      </c>
      <c r="E942" s="231" t="s">
        <v>200</v>
      </c>
      <c r="F942" s="231" t="s">
        <v>202</v>
      </c>
      <c r="G942" s="231" t="s">
        <v>202</v>
      </c>
      <c r="H942" s="231" t="s">
        <v>202</v>
      </c>
      <c r="I942" s="231" t="s">
        <v>202</v>
      </c>
      <c r="J942" s="231" t="s">
        <v>200</v>
      </c>
      <c r="K942" s="231" t="s">
        <v>200</v>
      </c>
      <c r="L942" s="231" t="s">
        <v>202</v>
      </c>
      <c r="M942" s="231" t="s">
        <v>202</v>
      </c>
      <c r="N942" s="231" t="s">
        <v>202</v>
      </c>
      <c r="O942" s="231" t="s">
        <v>202</v>
      </c>
      <c r="P942" s="231" t="s">
        <v>202</v>
      </c>
      <c r="Q942" s="231" t="s">
        <v>202</v>
      </c>
      <c r="R942" s="231" t="s">
        <v>201</v>
      </c>
      <c r="S942" s="231" t="s">
        <v>201</v>
      </c>
      <c r="T942" s="231" t="s">
        <v>201</v>
      </c>
      <c r="U942" s="231" t="s">
        <v>201</v>
      </c>
      <c r="V942" s="231" t="s">
        <v>201</v>
      </c>
      <c r="AQ942" s="231">
        <v>20</v>
      </c>
    </row>
    <row r="943" spans="1:43" x14ac:dyDescent="0.2">
      <c r="A943" s="231">
        <v>216297</v>
      </c>
      <c r="B943" s="231" t="s">
        <v>427</v>
      </c>
      <c r="C943" s="231" t="s">
        <v>202</v>
      </c>
      <c r="D943" s="231" t="s">
        <v>202</v>
      </c>
      <c r="E943" s="231" t="s">
        <v>202</v>
      </c>
      <c r="F943" s="231" t="s">
        <v>202</v>
      </c>
      <c r="G943" s="231" t="s">
        <v>200</v>
      </c>
      <c r="H943" s="231" t="s">
        <v>202</v>
      </c>
      <c r="I943" s="231" t="s">
        <v>202</v>
      </c>
      <c r="J943" s="231" t="s">
        <v>200</v>
      </c>
      <c r="K943" s="231" t="s">
        <v>202</v>
      </c>
      <c r="L943" s="231" t="s">
        <v>202</v>
      </c>
      <c r="M943" s="231" t="s">
        <v>202</v>
      </c>
      <c r="N943" s="231" t="s">
        <v>202</v>
      </c>
      <c r="O943" s="231" t="s">
        <v>202</v>
      </c>
      <c r="P943" s="231" t="s">
        <v>202</v>
      </c>
      <c r="Q943" s="231" t="s">
        <v>201</v>
      </c>
      <c r="R943" s="231" t="s">
        <v>201</v>
      </c>
      <c r="S943" s="231" t="s">
        <v>201</v>
      </c>
      <c r="T943" s="231" t="s">
        <v>201</v>
      </c>
      <c r="U943" s="231" t="s">
        <v>201</v>
      </c>
      <c r="V943" s="231" t="s">
        <v>201</v>
      </c>
      <c r="AQ943" s="231">
        <v>20</v>
      </c>
    </row>
    <row r="944" spans="1:43" x14ac:dyDescent="0.2">
      <c r="A944" s="231">
        <v>216298</v>
      </c>
      <c r="B944" s="231" t="s">
        <v>427</v>
      </c>
      <c r="C944" s="231" t="s">
        <v>202</v>
      </c>
      <c r="D944" s="231" t="s">
        <v>200</v>
      </c>
      <c r="E944" s="231" t="s">
        <v>200</v>
      </c>
      <c r="F944" s="231" t="s">
        <v>202</v>
      </c>
      <c r="G944" s="231" t="s">
        <v>202</v>
      </c>
      <c r="H944" s="231" t="s">
        <v>202</v>
      </c>
      <c r="I944" s="231" t="s">
        <v>202</v>
      </c>
      <c r="J944" s="231" t="s">
        <v>202</v>
      </c>
      <c r="K944" s="231" t="s">
        <v>202</v>
      </c>
      <c r="L944" s="231" t="s">
        <v>202</v>
      </c>
      <c r="M944" s="231" t="s">
        <v>201</v>
      </c>
      <c r="N944" s="231" t="s">
        <v>202</v>
      </c>
      <c r="O944" s="231" t="s">
        <v>202</v>
      </c>
      <c r="P944" s="231" t="s">
        <v>202</v>
      </c>
      <c r="Q944" s="231" t="s">
        <v>202</v>
      </c>
      <c r="R944" s="231" t="s">
        <v>201</v>
      </c>
      <c r="S944" s="231" t="s">
        <v>201</v>
      </c>
      <c r="T944" s="231" t="s">
        <v>201</v>
      </c>
      <c r="U944" s="231" t="s">
        <v>201</v>
      </c>
      <c r="V944" s="231" t="s">
        <v>201</v>
      </c>
      <c r="AQ944" s="231">
        <v>20</v>
      </c>
    </row>
    <row r="945" spans="1:43" x14ac:dyDescent="0.2">
      <c r="A945" s="231">
        <v>216300</v>
      </c>
      <c r="B945" s="231" t="s">
        <v>427</v>
      </c>
      <c r="C945" s="231" t="s">
        <v>202</v>
      </c>
      <c r="D945" s="231" t="s">
        <v>202</v>
      </c>
      <c r="E945" s="231" t="s">
        <v>202</v>
      </c>
      <c r="F945" s="231" t="s">
        <v>202</v>
      </c>
      <c r="G945" s="231" t="s">
        <v>200</v>
      </c>
      <c r="H945" s="231" t="s">
        <v>202</v>
      </c>
      <c r="I945" s="231" t="s">
        <v>200</v>
      </c>
      <c r="J945" s="231" t="s">
        <v>202</v>
      </c>
      <c r="K945" s="231" t="s">
        <v>202</v>
      </c>
      <c r="L945" s="231" t="s">
        <v>200</v>
      </c>
      <c r="M945" s="231" t="s">
        <v>202</v>
      </c>
      <c r="N945" s="231" t="s">
        <v>202</v>
      </c>
      <c r="O945" s="231" t="s">
        <v>202</v>
      </c>
      <c r="P945" s="231" t="s">
        <v>202</v>
      </c>
      <c r="Q945" s="231" t="s">
        <v>202</v>
      </c>
      <c r="R945" s="231" t="s">
        <v>201</v>
      </c>
      <c r="S945" s="231" t="s">
        <v>201</v>
      </c>
      <c r="T945" s="231" t="s">
        <v>201</v>
      </c>
      <c r="U945" s="231" t="s">
        <v>201</v>
      </c>
      <c r="V945" s="231" t="s">
        <v>201</v>
      </c>
      <c r="AQ945" s="231">
        <v>20</v>
      </c>
    </row>
    <row r="946" spans="1:43" x14ac:dyDescent="0.2">
      <c r="A946" s="231">
        <v>216304</v>
      </c>
      <c r="B946" s="231" t="s">
        <v>427</v>
      </c>
      <c r="C946" s="231" t="s">
        <v>202</v>
      </c>
      <c r="D946" s="231" t="s">
        <v>202</v>
      </c>
      <c r="E946" s="231" t="s">
        <v>202</v>
      </c>
      <c r="F946" s="231" t="s">
        <v>202</v>
      </c>
      <c r="G946" s="231" t="s">
        <v>202</v>
      </c>
      <c r="H946" s="231" t="s">
        <v>202</v>
      </c>
      <c r="I946" s="231" t="s">
        <v>202</v>
      </c>
      <c r="J946" s="231" t="s">
        <v>202</v>
      </c>
      <c r="K946" s="231" t="s">
        <v>202</v>
      </c>
      <c r="L946" s="231" t="s">
        <v>202</v>
      </c>
      <c r="M946" s="231" t="s">
        <v>202</v>
      </c>
      <c r="N946" s="231" t="s">
        <v>202</v>
      </c>
      <c r="O946" s="231" t="s">
        <v>202</v>
      </c>
      <c r="P946" s="231" t="s">
        <v>202</v>
      </c>
      <c r="Q946" s="231" t="s">
        <v>202</v>
      </c>
      <c r="R946" s="231" t="s">
        <v>201</v>
      </c>
      <c r="S946" s="231" t="s">
        <v>201</v>
      </c>
      <c r="T946" s="231" t="s">
        <v>201</v>
      </c>
      <c r="U946" s="231" t="s">
        <v>201</v>
      </c>
      <c r="V946" s="231" t="s">
        <v>201</v>
      </c>
      <c r="AQ946" s="231">
        <v>20</v>
      </c>
    </row>
    <row r="947" spans="1:43" x14ac:dyDescent="0.2">
      <c r="A947" s="231">
        <v>216311</v>
      </c>
      <c r="B947" s="231" t="s">
        <v>427</v>
      </c>
      <c r="C947" s="231" t="s">
        <v>200</v>
      </c>
      <c r="D947" s="231" t="s">
        <v>200</v>
      </c>
      <c r="E947" s="231" t="s">
        <v>200</v>
      </c>
      <c r="F947" s="231" t="s">
        <v>200</v>
      </c>
      <c r="G947" s="231" t="s">
        <v>200</v>
      </c>
      <c r="H947" s="231" t="s">
        <v>202</v>
      </c>
      <c r="I947" s="231" t="s">
        <v>201</v>
      </c>
      <c r="J947" s="231" t="s">
        <v>202</v>
      </c>
      <c r="K947" s="231" t="s">
        <v>202</v>
      </c>
      <c r="L947" s="231" t="s">
        <v>202</v>
      </c>
      <c r="M947" s="231" t="s">
        <v>202</v>
      </c>
      <c r="N947" s="231" t="s">
        <v>202</v>
      </c>
      <c r="O947" s="231" t="s">
        <v>202</v>
      </c>
      <c r="P947" s="231" t="s">
        <v>202</v>
      </c>
      <c r="Q947" s="231" t="s">
        <v>202</v>
      </c>
      <c r="R947" s="231" t="s">
        <v>201</v>
      </c>
      <c r="S947" s="231" t="s">
        <v>201</v>
      </c>
      <c r="T947" s="231" t="s">
        <v>201</v>
      </c>
      <c r="U947" s="231" t="s">
        <v>201</v>
      </c>
      <c r="V947" s="231" t="s">
        <v>201</v>
      </c>
      <c r="AQ947" s="231">
        <v>20</v>
      </c>
    </row>
    <row r="948" spans="1:43" x14ac:dyDescent="0.2">
      <c r="A948" s="231">
        <v>216312</v>
      </c>
      <c r="B948" s="231" t="s">
        <v>427</v>
      </c>
      <c r="C948" s="231" t="s">
        <v>202</v>
      </c>
      <c r="D948" s="231" t="s">
        <v>202</v>
      </c>
      <c r="E948" s="231" t="s">
        <v>200</v>
      </c>
      <c r="F948" s="231" t="s">
        <v>202</v>
      </c>
      <c r="G948" s="231" t="s">
        <v>202</v>
      </c>
      <c r="H948" s="231" t="s">
        <v>202</v>
      </c>
      <c r="I948" s="231" t="s">
        <v>202</v>
      </c>
      <c r="J948" s="231" t="s">
        <v>202</v>
      </c>
      <c r="K948" s="231" t="s">
        <v>202</v>
      </c>
      <c r="L948" s="231" t="s">
        <v>202</v>
      </c>
      <c r="M948" s="231" t="s">
        <v>202</v>
      </c>
      <c r="N948" s="231" t="s">
        <v>201</v>
      </c>
      <c r="O948" s="231" t="s">
        <v>201</v>
      </c>
      <c r="P948" s="231" t="s">
        <v>202</v>
      </c>
      <c r="Q948" s="231" t="s">
        <v>201</v>
      </c>
      <c r="R948" s="231" t="s">
        <v>201</v>
      </c>
      <c r="S948" s="231" t="s">
        <v>201</v>
      </c>
      <c r="T948" s="231" t="s">
        <v>201</v>
      </c>
      <c r="U948" s="231" t="s">
        <v>201</v>
      </c>
      <c r="V948" s="231" t="s">
        <v>201</v>
      </c>
      <c r="AQ948" s="231">
        <v>20</v>
      </c>
    </row>
    <row r="949" spans="1:43" x14ac:dyDescent="0.2">
      <c r="A949" s="231">
        <v>216320</v>
      </c>
      <c r="B949" s="231" t="s">
        <v>427</v>
      </c>
      <c r="C949" s="231" t="s">
        <v>202</v>
      </c>
      <c r="D949" s="231" t="s">
        <v>202</v>
      </c>
      <c r="E949" s="231" t="s">
        <v>202</v>
      </c>
      <c r="F949" s="231" t="s">
        <v>202</v>
      </c>
      <c r="G949" s="231" t="s">
        <v>202</v>
      </c>
      <c r="H949" s="231" t="s">
        <v>202</v>
      </c>
      <c r="I949" s="231" t="s">
        <v>202</v>
      </c>
      <c r="J949" s="231" t="s">
        <v>200</v>
      </c>
      <c r="K949" s="231" t="s">
        <v>202</v>
      </c>
      <c r="L949" s="231" t="s">
        <v>202</v>
      </c>
      <c r="M949" s="231" t="s">
        <v>202</v>
      </c>
      <c r="N949" s="231" t="s">
        <v>202</v>
      </c>
      <c r="O949" s="231" t="s">
        <v>201</v>
      </c>
      <c r="P949" s="231" t="s">
        <v>202</v>
      </c>
      <c r="Q949" s="231" t="s">
        <v>202</v>
      </c>
      <c r="R949" s="231" t="s">
        <v>201</v>
      </c>
      <c r="S949" s="231" t="s">
        <v>201</v>
      </c>
      <c r="T949" s="231" t="s">
        <v>201</v>
      </c>
      <c r="U949" s="231" t="s">
        <v>201</v>
      </c>
      <c r="V949" s="231" t="s">
        <v>201</v>
      </c>
      <c r="AQ949" s="231">
        <v>20</v>
      </c>
    </row>
    <row r="950" spans="1:43" x14ac:dyDescent="0.2">
      <c r="A950" s="231">
        <v>216324</v>
      </c>
      <c r="B950" s="231" t="s">
        <v>427</v>
      </c>
      <c r="C950" s="231" t="s">
        <v>202</v>
      </c>
      <c r="D950" s="231" t="s">
        <v>202</v>
      </c>
      <c r="E950" s="231" t="s">
        <v>202</v>
      </c>
      <c r="F950" s="231" t="s">
        <v>202</v>
      </c>
      <c r="G950" s="231" t="s">
        <v>200</v>
      </c>
      <c r="H950" s="231" t="s">
        <v>202</v>
      </c>
      <c r="I950" s="231" t="s">
        <v>202</v>
      </c>
      <c r="J950" s="231" t="s">
        <v>202</v>
      </c>
      <c r="K950" s="231" t="s">
        <v>202</v>
      </c>
      <c r="L950" s="231" t="s">
        <v>202</v>
      </c>
      <c r="M950" s="231" t="s">
        <v>202</v>
      </c>
      <c r="N950" s="231" t="s">
        <v>202</v>
      </c>
      <c r="O950" s="231" t="s">
        <v>202</v>
      </c>
      <c r="P950" s="231" t="s">
        <v>202</v>
      </c>
      <c r="Q950" s="231" t="s">
        <v>202</v>
      </c>
      <c r="R950" s="231" t="s">
        <v>201</v>
      </c>
      <c r="S950" s="231" t="s">
        <v>201</v>
      </c>
      <c r="T950" s="231" t="s">
        <v>201</v>
      </c>
      <c r="U950" s="231" t="s">
        <v>201</v>
      </c>
      <c r="V950" s="231" t="s">
        <v>201</v>
      </c>
      <c r="AQ950" s="231">
        <v>20</v>
      </c>
    </row>
    <row r="951" spans="1:43" x14ac:dyDescent="0.2">
      <c r="A951" s="231">
        <v>216329</v>
      </c>
      <c r="B951" s="231" t="s">
        <v>427</v>
      </c>
      <c r="C951" s="231" t="s">
        <v>200</v>
      </c>
      <c r="D951" s="231" t="s">
        <v>202</v>
      </c>
      <c r="E951" s="231" t="s">
        <v>202</v>
      </c>
      <c r="F951" s="231" t="s">
        <v>202</v>
      </c>
      <c r="G951" s="231" t="s">
        <v>202</v>
      </c>
      <c r="H951" s="231" t="s">
        <v>202</v>
      </c>
      <c r="I951" s="231" t="s">
        <v>202</v>
      </c>
      <c r="J951" s="231" t="s">
        <v>202</v>
      </c>
      <c r="K951" s="231" t="s">
        <v>202</v>
      </c>
      <c r="L951" s="231" t="s">
        <v>202</v>
      </c>
      <c r="M951" s="231" t="s">
        <v>202</v>
      </c>
      <c r="N951" s="231" t="s">
        <v>202</v>
      </c>
      <c r="O951" s="231" t="s">
        <v>202</v>
      </c>
      <c r="P951" s="231" t="s">
        <v>202</v>
      </c>
      <c r="Q951" s="231" t="s">
        <v>202</v>
      </c>
      <c r="R951" s="231" t="s">
        <v>201</v>
      </c>
      <c r="S951" s="231" t="s">
        <v>201</v>
      </c>
      <c r="T951" s="231" t="s">
        <v>201</v>
      </c>
      <c r="U951" s="231" t="s">
        <v>201</v>
      </c>
      <c r="V951" s="231" t="s">
        <v>201</v>
      </c>
      <c r="AQ951" s="231">
        <v>20</v>
      </c>
    </row>
    <row r="952" spans="1:43" x14ac:dyDescent="0.2">
      <c r="A952" s="231">
        <v>216330</v>
      </c>
      <c r="B952" s="231" t="s">
        <v>427</v>
      </c>
      <c r="C952" s="231" t="s">
        <v>202</v>
      </c>
      <c r="D952" s="231" t="s">
        <v>202</v>
      </c>
      <c r="E952" s="231" t="s">
        <v>200</v>
      </c>
      <c r="F952" s="231" t="s">
        <v>200</v>
      </c>
      <c r="G952" s="231" t="s">
        <v>202</v>
      </c>
      <c r="H952" s="231" t="s">
        <v>202</v>
      </c>
      <c r="I952" s="231" t="s">
        <v>202</v>
      </c>
      <c r="J952" s="231" t="s">
        <v>202</v>
      </c>
      <c r="K952" s="231" t="s">
        <v>202</v>
      </c>
      <c r="L952" s="231" t="s">
        <v>202</v>
      </c>
      <c r="M952" s="231" t="s">
        <v>202</v>
      </c>
      <c r="N952" s="231" t="s">
        <v>202</v>
      </c>
      <c r="O952" s="231" t="s">
        <v>202</v>
      </c>
      <c r="P952" s="231" t="s">
        <v>202</v>
      </c>
      <c r="Q952" s="231" t="s">
        <v>202</v>
      </c>
      <c r="R952" s="231" t="s">
        <v>201</v>
      </c>
      <c r="S952" s="231" t="s">
        <v>201</v>
      </c>
      <c r="T952" s="231" t="s">
        <v>201</v>
      </c>
      <c r="U952" s="231" t="s">
        <v>201</v>
      </c>
      <c r="V952" s="231" t="s">
        <v>201</v>
      </c>
      <c r="AQ952" s="231">
        <v>20</v>
      </c>
    </row>
    <row r="953" spans="1:43" x14ac:dyDescent="0.2">
      <c r="A953" s="231">
        <v>216335</v>
      </c>
      <c r="B953" s="231" t="s">
        <v>427</v>
      </c>
      <c r="C953" s="231" t="s">
        <v>202</v>
      </c>
      <c r="D953" s="231" t="s">
        <v>202</v>
      </c>
      <c r="E953" s="231" t="s">
        <v>202</v>
      </c>
      <c r="F953" s="231" t="s">
        <v>202</v>
      </c>
      <c r="G953" s="231" t="s">
        <v>202</v>
      </c>
      <c r="H953" s="231" t="s">
        <v>202</v>
      </c>
      <c r="I953" s="231" t="s">
        <v>202</v>
      </c>
      <c r="J953" s="231" t="s">
        <v>202</v>
      </c>
      <c r="K953" s="231" t="s">
        <v>202</v>
      </c>
      <c r="L953" s="231" t="s">
        <v>202</v>
      </c>
      <c r="M953" s="231" t="s">
        <v>202</v>
      </c>
      <c r="N953" s="231" t="s">
        <v>202</v>
      </c>
      <c r="O953" s="231" t="s">
        <v>202</v>
      </c>
      <c r="P953" s="231" t="s">
        <v>202</v>
      </c>
      <c r="Q953" s="231" t="s">
        <v>202</v>
      </c>
      <c r="R953" s="231" t="s">
        <v>201</v>
      </c>
      <c r="S953" s="231" t="s">
        <v>201</v>
      </c>
      <c r="T953" s="231" t="s">
        <v>201</v>
      </c>
      <c r="U953" s="231" t="s">
        <v>201</v>
      </c>
      <c r="V953" s="231" t="s">
        <v>201</v>
      </c>
      <c r="AQ953" s="231">
        <v>20</v>
      </c>
    </row>
    <row r="954" spans="1:43" x14ac:dyDescent="0.2">
      <c r="A954" s="231">
        <v>216336</v>
      </c>
      <c r="B954" s="231" t="s">
        <v>427</v>
      </c>
      <c r="C954" s="231" t="s">
        <v>202</v>
      </c>
      <c r="D954" s="231" t="s">
        <v>202</v>
      </c>
      <c r="E954" s="231" t="s">
        <v>202</v>
      </c>
      <c r="F954" s="231" t="s">
        <v>202</v>
      </c>
      <c r="G954" s="231" t="s">
        <v>201</v>
      </c>
      <c r="H954" s="231" t="s">
        <v>202</v>
      </c>
      <c r="I954" s="231" t="s">
        <v>202</v>
      </c>
      <c r="J954" s="231" t="s">
        <v>202</v>
      </c>
      <c r="K954" s="231" t="s">
        <v>202</v>
      </c>
      <c r="L954" s="231" t="s">
        <v>202</v>
      </c>
      <c r="M954" s="231" t="s">
        <v>202</v>
      </c>
      <c r="N954" s="231" t="s">
        <v>202</v>
      </c>
      <c r="O954" s="231" t="s">
        <v>202</v>
      </c>
      <c r="P954" s="231" t="s">
        <v>202</v>
      </c>
      <c r="Q954" s="231" t="s">
        <v>202</v>
      </c>
      <c r="R954" s="231" t="s">
        <v>201</v>
      </c>
      <c r="S954" s="231" t="s">
        <v>201</v>
      </c>
      <c r="T954" s="231" t="s">
        <v>201</v>
      </c>
      <c r="U954" s="231" t="s">
        <v>201</v>
      </c>
      <c r="V954" s="231" t="s">
        <v>201</v>
      </c>
      <c r="AQ954" s="231">
        <v>20</v>
      </c>
    </row>
    <row r="955" spans="1:43" x14ac:dyDescent="0.2">
      <c r="A955" s="231">
        <v>216338</v>
      </c>
      <c r="B955" s="231" t="s">
        <v>427</v>
      </c>
      <c r="C955" s="231" t="s">
        <v>202</v>
      </c>
      <c r="D955" s="231" t="s">
        <v>202</v>
      </c>
      <c r="E955" s="231" t="s">
        <v>202</v>
      </c>
      <c r="F955" s="231" t="s">
        <v>200</v>
      </c>
      <c r="G955" s="231" t="s">
        <v>200</v>
      </c>
      <c r="H955" s="231" t="s">
        <v>202</v>
      </c>
      <c r="I955" s="231" t="s">
        <v>202</v>
      </c>
      <c r="J955" s="231" t="s">
        <v>200</v>
      </c>
      <c r="K955" s="231" t="s">
        <v>202</v>
      </c>
      <c r="L955" s="231" t="s">
        <v>202</v>
      </c>
      <c r="M955" s="231" t="s">
        <v>201</v>
      </c>
      <c r="N955" s="231" t="s">
        <v>202</v>
      </c>
      <c r="O955" s="231" t="s">
        <v>201</v>
      </c>
      <c r="P955" s="231" t="s">
        <v>202</v>
      </c>
      <c r="Q955" s="231" t="s">
        <v>202</v>
      </c>
      <c r="R955" s="231" t="s">
        <v>201</v>
      </c>
      <c r="S955" s="231" t="s">
        <v>201</v>
      </c>
      <c r="T955" s="231" t="s">
        <v>201</v>
      </c>
      <c r="U955" s="231" t="s">
        <v>201</v>
      </c>
      <c r="V955" s="231" t="s">
        <v>201</v>
      </c>
      <c r="AQ955" s="231">
        <v>20</v>
      </c>
    </row>
    <row r="956" spans="1:43" x14ac:dyDescent="0.2">
      <c r="A956" s="231">
        <v>216340</v>
      </c>
      <c r="B956" s="231" t="s">
        <v>427</v>
      </c>
      <c r="C956" s="231" t="s">
        <v>202</v>
      </c>
      <c r="D956" s="231" t="s">
        <v>202</v>
      </c>
      <c r="E956" s="231" t="s">
        <v>200</v>
      </c>
      <c r="F956" s="231" t="s">
        <v>200</v>
      </c>
      <c r="G956" s="231" t="s">
        <v>200</v>
      </c>
      <c r="H956" s="231" t="s">
        <v>202</v>
      </c>
      <c r="I956" s="231" t="s">
        <v>201</v>
      </c>
      <c r="J956" s="231" t="s">
        <v>202</v>
      </c>
      <c r="K956" s="231" t="s">
        <v>202</v>
      </c>
      <c r="L956" s="231" t="s">
        <v>202</v>
      </c>
      <c r="M956" s="231" t="s">
        <v>202</v>
      </c>
      <c r="N956" s="231" t="s">
        <v>202</v>
      </c>
      <c r="O956" s="231" t="s">
        <v>201</v>
      </c>
      <c r="P956" s="231" t="s">
        <v>202</v>
      </c>
      <c r="Q956" s="231" t="s">
        <v>202</v>
      </c>
      <c r="R956" s="231" t="s">
        <v>201</v>
      </c>
      <c r="S956" s="231" t="s">
        <v>201</v>
      </c>
      <c r="T956" s="231" t="s">
        <v>201</v>
      </c>
      <c r="U956" s="231" t="s">
        <v>201</v>
      </c>
      <c r="V956" s="231" t="s">
        <v>201</v>
      </c>
      <c r="AQ956" s="231">
        <v>20</v>
      </c>
    </row>
    <row r="957" spans="1:43" x14ac:dyDescent="0.2">
      <c r="A957" s="231">
        <v>216344</v>
      </c>
      <c r="B957" s="231" t="s">
        <v>427</v>
      </c>
      <c r="C957" s="231" t="s">
        <v>200</v>
      </c>
      <c r="D957" s="231" t="s">
        <v>202</v>
      </c>
      <c r="E957" s="231" t="s">
        <v>202</v>
      </c>
      <c r="F957" s="231" t="s">
        <v>200</v>
      </c>
      <c r="G957" s="231" t="s">
        <v>202</v>
      </c>
      <c r="H957" s="231" t="s">
        <v>202</v>
      </c>
      <c r="I957" s="231" t="s">
        <v>202</v>
      </c>
      <c r="J957" s="231" t="s">
        <v>202</v>
      </c>
      <c r="K957" s="231" t="s">
        <v>202</v>
      </c>
      <c r="L957" s="231" t="s">
        <v>202</v>
      </c>
      <c r="M957" s="231" t="s">
        <v>202</v>
      </c>
      <c r="N957" s="231" t="s">
        <v>202</v>
      </c>
      <c r="O957" s="231" t="s">
        <v>201</v>
      </c>
      <c r="P957" s="231" t="s">
        <v>202</v>
      </c>
      <c r="Q957" s="231" t="s">
        <v>202</v>
      </c>
      <c r="R957" s="231" t="s">
        <v>201</v>
      </c>
      <c r="S957" s="231" t="s">
        <v>201</v>
      </c>
      <c r="T957" s="231" t="s">
        <v>201</v>
      </c>
      <c r="U957" s="231" t="s">
        <v>201</v>
      </c>
      <c r="V957" s="231" t="s">
        <v>201</v>
      </c>
      <c r="AQ957" s="231">
        <v>20</v>
      </c>
    </row>
    <row r="958" spans="1:43" x14ac:dyDescent="0.2">
      <c r="A958" s="231">
        <v>216345</v>
      </c>
      <c r="B958" s="231" t="s">
        <v>427</v>
      </c>
      <c r="C958" s="231" t="s">
        <v>200</v>
      </c>
      <c r="D958" s="231" t="s">
        <v>200</v>
      </c>
      <c r="E958" s="231" t="s">
        <v>202</v>
      </c>
      <c r="F958" s="231" t="s">
        <v>202</v>
      </c>
      <c r="G958" s="231" t="s">
        <v>202</v>
      </c>
      <c r="H958" s="231" t="s">
        <v>202</v>
      </c>
      <c r="I958" s="231" t="s">
        <v>200</v>
      </c>
      <c r="J958" s="231" t="s">
        <v>202</v>
      </c>
      <c r="K958" s="231" t="s">
        <v>202</v>
      </c>
      <c r="L958" s="231" t="s">
        <v>200</v>
      </c>
      <c r="M958" s="231" t="s">
        <v>202</v>
      </c>
      <c r="N958" s="231" t="s">
        <v>202</v>
      </c>
      <c r="O958" s="231" t="s">
        <v>202</v>
      </c>
      <c r="P958" s="231" t="s">
        <v>202</v>
      </c>
      <c r="Q958" s="231" t="s">
        <v>202</v>
      </c>
      <c r="R958" s="231" t="s">
        <v>201</v>
      </c>
      <c r="S958" s="231" t="s">
        <v>201</v>
      </c>
      <c r="T958" s="231" t="s">
        <v>201</v>
      </c>
      <c r="U958" s="231" t="s">
        <v>201</v>
      </c>
      <c r="V958" s="231" t="s">
        <v>201</v>
      </c>
      <c r="AQ958" s="231">
        <v>20</v>
      </c>
    </row>
    <row r="959" spans="1:43" x14ac:dyDescent="0.2">
      <c r="A959" s="231">
        <v>216346</v>
      </c>
      <c r="B959" s="231" t="s">
        <v>427</v>
      </c>
      <c r="C959" s="231" t="s">
        <v>202</v>
      </c>
      <c r="D959" s="231" t="s">
        <v>202</v>
      </c>
      <c r="E959" s="231" t="s">
        <v>202</v>
      </c>
      <c r="F959" s="231" t="s">
        <v>202</v>
      </c>
      <c r="G959" s="231" t="s">
        <v>202</v>
      </c>
      <c r="H959" s="231" t="s">
        <v>202</v>
      </c>
      <c r="I959" s="231" t="s">
        <v>202</v>
      </c>
      <c r="J959" s="231" t="s">
        <v>202</v>
      </c>
      <c r="K959" s="231" t="s">
        <v>202</v>
      </c>
      <c r="L959" s="231" t="s">
        <v>202</v>
      </c>
      <c r="M959" s="231" t="s">
        <v>202</v>
      </c>
      <c r="N959" s="231" t="s">
        <v>202</v>
      </c>
      <c r="O959" s="231" t="s">
        <v>202</v>
      </c>
      <c r="P959" s="231" t="s">
        <v>202</v>
      </c>
      <c r="Q959" s="231" t="s">
        <v>202</v>
      </c>
      <c r="R959" s="231" t="s">
        <v>201</v>
      </c>
      <c r="S959" s="231" t="s">
        <v>201</v>
      </c>
      <c r="T959" s="231" t="s">
        <v>201</v>
      </c>
      <c r="U959" s="231" t="s">
        <v>201</v>
      </c>
      <c r="V959" s="231" t="s">
        <v>201</v>
      </c>
      <c r="AQ959" s="231">
        <v>20</v>
      </c>
    </row>
    <row r="960" spans="1:43" x14ac:dyDescent="0.2">
      <c r="A960" s="231">
        <v>216347</v>
      </c>
      <c r="B960" s="231" t="s">
        <v>427</v>
      </c>
      <c r="C960" s="231" t="s">
        <v>202</v>
      </c>
      <c r="D960" s="231" t="s">
        <v>202</v>
      </c>
      <c r="E960" s="231" t="s">
        <v>202</v>
      </c>
      <c r="F960" s="231" t="s">
        <v>200</v>
      </c>
      <c r="G960" s="231" t="s">
        <v>202</v>
      </c>
      <c r="H960" s="231" t="s">
        <v>202</v>
      </c>
      <c r="I960" s="231" t="s">
        <v>202</v>
      </c>
      <c r="J960" s="231" t="s">
        <v>202</v>
      </c>
      <c r="K960" s="231" t="s">
        <v>202</v>
      </c>
      <c r="L960" s="231" t="s">
        <v>202</v>
      </c>
      <c r="M960" s="231" t="s">
        <v>202</v>
      </c>
      <c r="N960" s="231" t="s">
        <v>202</v>
      </c>
      <c r="O960" s="231" t="s">
        <v>202</v>
      </c>
      <c r="P960" s="231" t="s">
        <v>202</v>
      </c>
      <c r="Q960" s="231" t="s">
        <v>202</v>
      </c>
      <c r="R960" s="231" t="s">
        <v>201</v>
      </c>
      <c r="S960" s="231" t="s">
        <v>201</v>
      </c>
      <c r="T960" s="231" t="s">
        <v>201</v>
      </c>
      <c r="U960" s="231" t="s">
        <v>201</v>
      </c>
      <c r="V960" s="231" t="s">
        <v>201</v>
      </c>
      <c r="AQ960" s="231">
        <v>20</v>
      </c>
    </row>
    <row r="961" spans="1:43" x14ac:dyDescent="0.2">
      <c r="A961" s="231">
        <v>216350</v>
      </c>
      <c r="B961" s="231" t="s">
        <v>427</v>
      </c>
      <c r="C961" s="231" t="s">
        <v>202</v>
      </c>
      <c r="D961" s="231" t="s">
        <v>200</v>
      </c>
      <c r="E961" s="231" t="s">
        <v>202</v>
      </c>
      <c r="F961" s="231" t="s">
        <v>200</v>
      </c>
      <c r="G961" s="231" t="s">
        <v>202</v>
      </c>
      <c r="H961" s="231" t="s">
        <v>202</v>
      </c>
      <c r="I961" s="231" t="s">
        <v>202</v>
      </c>
      <c r="J961" s="231" t="s">
        <v>202</v>
      </c>
      <c r="K961" s="231" t="s">
        <v>202</v>
      </c>
      <c r="L961" s="231" t="s">
        <v>200</v>
      </c>
      <c r="M961" s="231" t="s">
        <v>201</v>
      </c>
      <c r="N961" s="231" t="s">
        <v>202</v>
      </c>
      <c r="O961" s="231" t="s">
        <v>201</v>
      </c>
      <c r="P961" s="231" t="s">
        <v>202</v>
      </c>
      <c r="Q961" s="231" t="s">
        <v>201</v>
      </c>
      <c r="R961" s="231" t="s">
        <v>201</v>
      </c>
      <c r="S961" s="231" t="s">
        <v>201</v>
      </c>
      <c r="T961" s="231" t="s">
        <v>201</v>
      </c>
      <c r="U961" s="231" t="s">
        <v>201</v>
      </c>
      <c r="V961" s="231" t="s">
        <v>201</v>
      </c>
      <c r="AQ961" s="231">
        <v>20</v>
      </c>
    </row>
    <row r="962" spans="1:43" x14ac:dyDescent="0.2">
      <c r="A962" s="231">
        <v>216353</v>
      </c>
      <c r="B962" s="231" t="s">
        <v>427</v>
      </c>
      <c r="C962" s="231" t="s">
        <v>202</v>
      </c>
      <c r="D962" s="231" t="s">
        <v>202</v>
      </c>
      <c r="E962" s="231" t="s">
        <v>202</v>
      </c>
      <c r="F962" s="231" t="s">
        <v>202</v>
      </c>
      <c r="G962" s="231" t="s">
        <v>202</v>
      </c>
      <c r="H962" s="231" t="s">
        <v>202</v>
      </c>
      <c r="I962" s="231" t="s">
        <v>202</v>
      </c>
      <c r="J962" s="231" t="s">
        <v>202</v>
      </c>
      <c r="K962" s="231" t="s">
        <v>202</v>
      </c>
      <c r="L962" s="231" t="s">
        <v>202</v>
      </c>
      <c r="M962" s="231" t="s">
        <v>202</v>
      </c>
      <c r="N962" s="231" t="s">
        <v>202</v>
      </c>
      <c r="O962" s="231" t="s">
        <v>202</v>
      </c>
      <c r="P962" s="231" t="s">
        <v>202</v>
      </c>
      <c r="Q962" s="231" t="s">
        <v>202</v>
      </c>
      <c r="R962" s="231" t="s">
        <v>201</v>
      </c>
      <c r="S962" s="231" t="s">
        <v>201</v>
      </c>
      <c r="T962" s="231" t="s">
        <v>201</v>
      </c>
      <c r="U962" s="231" t="s">
        <v>201</v>
      </c>
      <c r="V962" s="231" t="s">
        <v>201</v>
      </c>
      <c r="AQ962" s="231">
        <v>20</v>
      </c>
    </row>
    <row r="963" spans="1:43" x14ac:dyDescent="0.2">
      <c r="A963" s="231">
        <v>216356</v>
      </c>
      <c r="B963" s="231" t="s">
        <v>427</v>
      </c>
      <c r="C963" s="231" t="s">
        <v>202</v>
      </c>
      <c r="D963" s="231" t="s">
        <v>202</v>
      </c>
      <c r="E963" s="231" t="s">
        <v>202</v>
      </c>
      <c r="F963" s="231" t="s">
        <v>202</v>
      </c>
      <c r="G963" s="231" t="s">
        <v>200</v>
      </c>
      <c r="H963" s="231" t="s">
        <v>202</v>
      </c>
      <c r="I963" s="231" t="s">
        <v>202</v>
      </c>
      <c r="J963" s="231" t="s">
        <v>202</v>
      </c>
      <c r="K963" s="231" t="s">
        <v>202</v>
      </c>
      <c r="L963" s="231" t="s">
        <v>202</v>
      </c>
      <c r="M963" s="231" t="s">
        <v>202</v>
      </c>
      <c r="N963" s="231" t="s">
        <v>202</v>
      </c>
      <c r="O963" s="231" t="s">
        <v>202</v>
      </c>
      <c r="P963" s="231" t="s">
        <v>202</v>
      </c>
      <c r="Q963" s="231" t="s">
        <v>202</v>
      </c>
      <c r="R963" s="231" t="s">
        <v>201</v>
      </c>
      <c r="S963" s="231" t="s">
        <v>201</v>
      </c>
      <c r="T963" s="231" t="s">
        <v>201</v>
      </c>
      <c r="U963" s="231" t="s">
        <v>201</v>
      </c>
      <c r="V963" s="231" t="s">
        <v>201</v>
      </c>
      <c r="AQ963" s="231">
        <v>20</v>
      </c>
    </row>
    <row r="964" spans="1:43" x14ac:dyDescent="0.2">
      <c r="A964" s="231">
        <v>216357</v>
      </c>
      <c r="B964" s="231" t="s">
        <v>427</v>
      </c>
      <c r="C964" s="231" t="s">
        <v>202</v>
      </c>
      <c r="D964" s="231" t="s">
        <v>202</v>
      </c>
      <c r="E964" s="231" t="s">
        <v>202</v>
      </c>
      <c r="F964" s="231" t="s">
        <v>200</v>
      </c>
      <c r="G964" s="231" t="s">
        <v>202</v>
      </c>
      <c r="H964" s="231" t="s">
        <v>202</v>
      </c>
      <c r="I964" s="231" t="s">
        <v>202</v>
      </c>
      <c r="J964" s="231" t="s">
        <v>202</v>
      </c>
      <c r="K964" s="231" t="s">
        <v>202</v>
      </c>
      <c r="L964" s="231" t="s">
        <v>202</v>
      </c>
      <c r="M964" s="231" t="s">
        <v>202</v>
      </c>
      <c r="N964" s="231" t="s">
        <v>202</v>
      </c>
      <c r="O964" s="231" t="s">
        <v>202</v>
      </c>
      <c r="P964" s="231" t="s">
        <v>202</v>
      </c>
      <c r="Q964" s="231" t="s">
        <v>202</v>
      </c>
      <c r="R964" s="231" t="s">
        <v>201</v>
      </c>
      <c r="S964" s="231" t="s">
        <v>201</v>
      </c>
      <c r="T964" s="231" t="s">
        <v>201</v>
      </c>
      <c r="U964" s="231" t="s">
        <v>201</v>
      </c>
      <c r="V964" s="231" t="s">
        <v>201</v>
      </c>
      <c r="AQ964" s="231">
        <v>20</v>
      </c>
    </row>
    <row r="965" spans="1:43" x14ac:dyDescent="0.2">
      <c r="A965" s="231">
        <v>216358</v>
      </c>
      <c r="B965" s="231" t="s">
        <v>427</v>
      </c>
      <c r="C965" s="231" t="s">
        <v>200</v>
      </c>
      <c r="D965" s="231" t="s">
        <v>202</v>
      </c>
      <c r="E965" s="231" t="s">
        <v>202</v>
      </c>
      <c r="F965" s="231" t="s">
        <v>200</v>
      </c>
      <c r="G965" s="231" t="s">
        <v>202</v>
      </c>
      <c r="H965" s="231" t="s">
        <v>202</v>
      </c>
      <c r="I965" s="231" t="s">
        <v>202</v>
      </c>
      <c r="J965" s="231" t="s">
        <v>202</v>
      </c>
      <c r="K965" s="231" t="s">
        <v>202</v>
      </c>
      <c r="L965" s="231" t="s">
        <v>202</v>
      </c>
      <c r="M965" s="231" t="s">
        <v>202</v>
      </c>
      <c r="N965" s="231" t="s">
        <v>202</v>
      </c>
      <c r="O965" s="231" t="s">
        <v>202</v>
      </c>
      <c r="P965" s="231" t="s">
        <v>202</v>
      </c>
      <c r="Q965" s="231" t="s">
        <v>202</v>
      </c>
      <c r="R965" s="231" t="s">
        <v>201</v>
      </c>
      <c r="S965" s="231" t="s">
        <v>201</v>
      </c>
      <c r="T965" s="231" t="s">
        <v>201</v>
      </c>
      <c r="U965" s="231" t="s">
        <v>201</v>
      </c>
      <c r="V965" s="231" t="s">
        <v>201</v>
      </c>
      <c r="AQ965" s="231">
        <v>20</v>
      </c>
    </row>
    <row r="966" spans="1:43" x14ac:dyDescent="0.2">
      <c r="A966" s="231">
        <v>216360</v>
      </c>
      <c r="B966" s="231" t="s">
        <v>427</v>
      </c>
      <c r="C966" s="231" t="s">
        <v>202</v>
      </c>
      <c r="D966" s="231" t="s">
        <v>202</v>
      </c>
      <c r="E966" s="231" t="s">
        <v>202</v>
      </c>
      <c r="F966" s="231" t="s">
        <v>202</v>
      </c>
      <c r="G966" s="231" t="s">
        <v>202</v>
      </c>
      <c r="H966" s="231" t="s">
        <v>202</v>
      </c>
      <c r="I966" s="231" t="s">
        <v>202</v>
      </c>
      <c r="J966" s="231" t="s">
        <v>202</v>
      </c>
      <c r="K966" s="231" t="s">
        <v>202</v>
      </c>
      <c r="L966" s="231" t="s">
        <v>202</v>
      </c>
      <c r="M966" s="231" t="s">
        <v>202</v>
      </c>
      <c r="N966" s="231" t="s">
        <v>202</v>
      </c>
      <c r="O966" s="231" t="s">
        <v>202</v>
      </c>
      <c r="P966" s="231" t="s">
        <v>202</v>
      </c>
      <c r="Q966" s="231" t="s">
        <v>202</v>
      </c>
      <c r="R966" s="231" t="s">
        <v>201</v>
      </c>
      <c r="S966" s="231" t="s">
        <v>201</v>
      </c>
      <c r="T966" s="231" t="s">
        <v>201</v>
      </c>
      <c r="U966" s="231" t="s">
        <v>201</v>
      </c>
      <c r="V966" s="231" t="s">
        <v>201</v>
      </c>
      <c r="AQ966" s="231">
        <v>20</v>
      </c>
    </row>
    <row r="967" spans="1:43" x14ac:dyDescent="0.2">
      <c r="A967" s="231">
        <v>216363</v>
      </c>
      <c r="B967" s="231" t="s">
        <v>427</v>
      </c>
      <c r="C967" s="231" t="s">
        <v>202</v>
      </c>
      <c r="D967" s="231" t="s">
        <v>202</v>
      </c>
      <c r="E967" s="231" t="s">
        <v>200</v>
      </c>
      <c r="F967" s="231" t="s">
        <v>202</v>
      </c>
      <c r="G967" s="231" t="s">
        <v>202</v>
      </c>
      <c r="H967" s="231" t="s">
        <v>202</v>
      </c>
      <c r="I967" s="231" t="s">
        <v>200</v>
      </c>
      <c r="J967" s="231" t="s">
        <v>202</v>
      </c>
      <c r="K967" s="231" t="s">
        <v>202</v>
      </c>
      <c r="L967" s="231" t="s">
        <v>200</v>
      </c>
      <c r="M967" s="231" t="s">
        <v>202</v>
      </c>
      <c r="N967" s="231" t="s">
        <v>202</v>
      </c>
      <c r="O967" s="231" t="s">
        <v>202</v>
      </c>
      <c r="P967" s="231" t="s">
        <v>202</v>
      </c>
      <c r="Q967" s="231" t="s">
        <v>202</v>
      </c>
      <c r="R967" s="231" t="s">
        <v>201</v>
      </c>
      <c r="S967" s="231" t="s">
        <v>201</v>
      </c>
      <c r="T967" s="231" t="s">
        <v>201</v>
      </c>
      <c r="U967" s="231" t="s">
        <v>201</v>
      </c>
      <c r="V967" s="231" t="s">
        <v>201</v>
      </c>
      <c r="AQ967" s="231">
        <v>20</v>
      </c>
    </row>
    <row r="968" spans="1:43" x14ac:dyDescent="0.2">
      <c r="A968" s="231">
        <v>216366</v>
      </c>
      <c r="B968" s="231" t="s">
        <v>427</v>
      </c>
      <c r="C968" s="231" t="s">
        <v>202</v>
      </c>
      <c r="D968" s="231" t="s">
        <v>200</v>
      </c>
      <c r="E968" s="231" t="s">
        <v>202</v>
      </c>
      <c r="F968" s="231" t="s">
        <v>200</v>
      </c>
      <c r="G968" s="231" t="s">
        <v>202</v>
      </c>
      <c r="H968" s="231" t="s">
        <v>202</v>
      </c>
      <c r="I968" s="231" t="s">
        <v>202</v>
      </c>
      <c r="J968" s="231" t="s">
        <v>202</v>
      </c>
      <c r="K968" s="231" t="s">
        <v>202</v>
      </c>
      <c r="L968" s="231" t="s">
        <v>202</v>
      </c>
      <c r="M968" s="231" t="s">
        <v>201</v>
      </c>
      <c r="N968" s="231" t="s">
        <v>201</v>
      </c>
      <c r="O968" s="231" t="s">
        <v>201</v>
      </c>
      <c r="P968" s="231" t="s">
        <v>201</v>
      </c>
      <c r="Q968" s="231" t="s">
        <v>201</v>
      </c>
      <c r="R968" s="231" t="s">
        <v>201</v>
      </c>
      <c r="S968" s="231" t="s">
        <v>201</v>
      </c>
      <c r="T968" s="231" t="s">
        <v>201</v>
      </c>
      <c r="U968" s="231" t="s">
        <v>201</v>
      </c>
      <c r="V968" s="231" t="s">
        <v>201</v>
      </c>
      <c r="AQ968" s="231">
        <v>20</v>
      </c>
    </row>
    <row r="969" spans="1:43" x14ac:dyDescent="0.2">
      <c r="A969" s="231">
        <v>216367</v>
      </c>
      <c r="B969" s="231" t="s">
        <v>427</v>
      </c>
      <c r="C969" s="231" t="s">
        <v>202</v>
      </c>
      <c r="D969" s="231" t="s">
        <v>202</v>
      </c>
      <c r="E969" s="231" t="s">
        <v>202</v>
      </c>
      <c r="F969" s="231" t="s">
        <v>202</v>
      </c>
      <c r="G969" s="231" t="s">
        <v>202</v>
      </c>
      <c r="H969" s="231" t="s">
        <v>202</v>
      </c>
      <c r="I969" s="231" t="s">
        <v>202</v>
      </c>
      <c r="J969" s="231" t="s">
        <v>202</v>
      </c>
      <c r="K969" s="231" t="s">
        <v>202</v>
      </c>
      <c r="L969" s="231" t="s">
        <v>202</v>
      </c>
      <c r="M969" s="231" t="s">
        <v>202</v>
      </c>
      <c r="N969" s="231" t="s">
        <v>202</v>
      </c>
      <c r="O969" s="231" t="s">
        <v>202</v>
      </c>
      <c r="P969" s="231" t="s">
        <v>202</v>
      </c>
      <c r="Q969" s="231" t="s">
        <v>202</v>
      </c>
      <c r="R969" s="231" t="s">
        <v>201</v>
      </c>
      <c r="S969" s="231" t="s">
        <v>201</v>
      </c>
      <c r="T969" s="231" t="s">
        <v>201</v>
      </c>
      <c r="U969" s="231" t="s">
        <v>201</v>
      </c>
      <c r="V969" s="231" t="s">
        <v>201</v>
      </c>
      <c r="AQ969" s="231">
        <v>20</v>
      </c>
    </row>
    <row r="970" spans="1:43" x14ac:dyDescent="0.2">
      <c r="A970" s="231">
        <v>216372</v>
      </c>
      <c r="B970" s="231" t="s">
        <v>427</v>
      </c>
      <c r="C970" s="231" t="s">
        <v>202</v>
      </c>
      <c r="D970" s="231" t="s">
        <v>202</v>
      </c>
      <c r="E970" s="231" t="s">
        <v>200</v>
      </c>
      <c r="F970" s="231" t="s">
        <v>200</v>
      </c>
      <c r="G970" s="231" t="s">
        <v>202</v>
      </c>
      <c r="H970" s="231" t="s">
        <v>202</v>
      </c>
      <c r="I970" s="231" t="s">
        <v>202</v>
      </c>
      <c r="J970" s="231" t="s">
        <v>200</v>
      </c>
      <c r="K970" s="231" t="s">
        <v>202</v>
      </c>
      <c r="L970" s="231" t="s">
        <v>200</v>
      </c>
      <c r="M970" s="231" t="s">
        <v>202</v>
      </c>
      <c r="N970" s="231" t="s">
        <v>202</v>
      </c>
      <c r="O970" s="231" t="s">
        <v>202</v>
      </c>
      <c r="P970" s="231" t="s">
        <v>202</v>
      </c>
      <c r="Q970" s="231" t="s">
        <v>202</v>
      </c>
      <c r="R970" s="231" t="s">
        <v>201</v>
      </c>
      <c r="S970" s="231" t="s">
        <v>201</v>
      </c>
      <c r="T970" s="231" t="s">
        <v>201</v>
      </c>
      <c r="U970" s="231" t="s">
        <v>201</v>
      </c>
      <c r="V970" s="231" t="s">
        <v>201</v>
      </c>
      <c r="AQ970" s="231">
        <v>20</v>
      </c>
    </row>
    <row r="971" spans="1:43" x14ac:dyDescent="0.2">
      <c r="A971" s="231">
        <v>216381</v>
      </c>
      <c r="B971" s="231" t="s">
        <v>427</v>
      </c>
      <c r="C971" s="231" t="s">
        <v>202</v>
      </c>
      <c r="D971" s="231" t="s">
        <v>202</v>
      </c>
      <c r="E971" s="231" t="s">
        <v>202</v>
      </c>
      <c r="F971" s="231" t="s">
        <v>202</v>
      </c>
      <c r="G971" s="231" t="s">
        <v>200</v>
      </c>
      <c r="H971" s="231" t="s">
        <v>202</v>
      </c>
      <c r="I971" s="231" t="s">
        <v>202</v>
      </c>
      <c r="J971" s="231" t="s">
        <v>202</v>
      </c>
      <c r="K971" s="231" t="s">
        <v>202</v>
      </c>
      <c r="L971" s="231" t="s">
        <v>202</v>
      </c>
      <c r="M971" s="231" t="s">
        <v>202</v>
      </c>
      <c r="N971" s="231" t="s">
        <v>202</v>
      </c>
      <c r="O971" s="231" t="s">
        <v>202</v>
      </c>
      <c r="P971" s="231" t="s">
        <v>202</v>
      </c>
      <c r="Q971" s="231" t="s">
        <v>202</v>
      </c>
      <c r="R971" s="231" t="s">
        <v>201</v>
      </c>
      <c r="S971" s="231" t="s">
        <v>201</v>
      </c>
      <c r="T971" s="231" t="s">
        <v>201</v>
      </c>
      <c r="U971" s="231" t="s">
        <v>201</v>
      </c>
      <c r="V971" s="231" t="s">
        <v>201</v>
      </c>
      <c r="AQ971" s="231">
        <v>20</v>
      </c>
    </row>
    <row r="972" spans="1:43" x14ac:dyDescent="0.2">
      <c r="A972" s="231">
        <v>216385</v>
      </c>
      <c r="B972" s="231" t="s">
        <v>427</v>
      </c>
      <c r="C972" s="231" t="s">
        <v>200</v>
      </c>
      <c r="D972" s="231" t="s">
        <v>202</v>
      </c>
      <c r="E972" s="231" t="s">
        <v>200</v>
      </c>
      <c r="F972" s="231" t="s">
        <v>202</v>
      </c>
      <c r="G972" s="231" t="s">
        <v>200</v>
      </c>
      <c r="H972" s="231" t="s">
        <v>200</v>
      </c>
      <c r="I972" s="231" t="s">
        <v>202</v>
      </c>
      <c r="J972" s="231" t="s">
        <v>202</v>
      </c>
      <c r="K972" s="231" t="s">
        <v>202</v>
      </c>
      <c r="L972" s="231" t="s">
        <v>202</v>
      </c>
      <c r="M972" s="231" t="s">
        <v>202</v>
      </c>
      <c r="N972" s="231" t="s">
        <v>202</v>
      </c>
      <c r="O972" s="231" t="s">
        <v>202</v>
      </c>
      <c r="P972" s="231" t="s">
        <v>202</v>
      </c>
      <c r="Q972" s="231" t="s">
        <v>202</v>
      </c>
      <c r="R972" s="231" t="s">
        <v>201</v>
      </c>
      <c r="S972" s="231" t="s">
        <v>201</v>
      </c>
      <c r="T972" s="231" t="s">
        <v>201</v>
      </c>
      <c r="U972" s="231" t="s">
        <v>201</v>
      </c>
      <c r="V972" s="231" t="s">
        <v>201</v>
      </c>
      <c r="AQ972" s="231">
        <v>20</v>
      </c>
    </row>
    <row r="973" spans="1:43" x14ac:dyDescent="0.2">
      <c r="A973" s="231">
        <v>216387</v>
      </c>
      <c r="B973" s="231" t="s">
        <v>427</v>
      </c>
      <c r="C973" s="231" t="s">
        <v>202</v>
      </c>
      <c r="D973" s="231" t="s">
        <v>202</v>
      </c>
      <c r="E973" s="231" t="s">
        <v>202</v>
      </c>
      <c r="F973" s="231" t="s">
        <v>202</v>
      </c>
      <c r="G973" s="231" t="s">
        <v>202</v>
      </c>
      <c r="H973" s="231" t="s">
        <v>202</v>
      </c>
      <c r="I973" s="231" t="s">
        <v>202</v>
      </c>
      <c r="J973" s="231" t="s">
        <v>202</v>
      </c>
      <c r="K973" s="231" t="s">
        <v>202</v>
      </c>
      <c r="L973" s="231" t="s">
        <v>200</v>
      </c>
      <c r="M973" s="231" t="s">
        <v>202</v>
      </c>
      <c r="N973" s="231" t="s">
        <v>202</v>
      </c>
      <c r="O973" s="231" t="s">
        <v>202</v>
      </c>
      <c r="P973" s="231" t="s">
        <v>202</v>
      </c>
      <c r="Q973" s="231" t="s">
        <v>202</v>
      </c>
      <c r="R973" s="231" t="s">
        <v>201</v>
      </c>
      <c r="S973" s="231" t="s">
        <v>201</v>
      </c>
      <c r="T973" s="231" t="s">
        <v>201</v>
      </c>
      <c r="U973" s="231" t="s">
        <v>201</v>
      </c>
      <c r="V973" s="231" t="s">
        <v>201</v>
      </c>
      <c r="AQ973" s="231">
        <v>20</v>
      </c>
    </row>
    <row r="974" spans="1:43" x14ac:dyDescent="0.2">
      <c r="A974" s="231">
        <v>216389</v>
      </c>
      <c r="B974" s="231" t="s">
        <v>427</v>
      </c>
      <c r="C974" s="231" t="s">
        <v>202</v>
      </c>
      <c r="D974" s="231" t="s">
        <v>200</v>
      </c>
      <c r="E974" s="231" t="s">
        <v>200</v>
      </c>
      <c r="F974" s="231" t="s">
        <v>202</v>
      </c>
      <c r="G974" s="231" t="s">
        <v>202</v>
      </c>
      <c r="H974" s="231" t="s">
        <v>202</v>
      </c>
      <c r="I974" s="231" t="s">
        <v>202</v>
      </c>
      <c r="J974" s="231" t="s">
        <v>200</v>
      </c>
      <c r="K974" s="231" t="s">
        <v>202</v>
      </c>
      <c r="L974" s="231" t="s">
        <v>202</v>
      </c>
      <c r="M974" s="231" t="s">
        <v>202</v>
      </c>
      <c r="N974" s="231" t="s">
        <v>202</v>
      </c>
      <c r="O974" s="231" t="s">
        <v>202</v>
      </c>
      <c r="P974" s="231" t="s">
        <v>202</v>
      </c>
      <c r="Q974" s="231" t="s">
        <v>202</v>
      </c>
      <c r="R974" s="231" t="s">
        <v>201</v>
      </c>
      <c r="S974" s="231" t="s">
        <v>201</v>
      </c>
      <c r="T974" s="231" t="s">
        <v>201</v>
      </c>
      <c r="U974" s="231" t="s">
        <v>201</v>
      </c>
      <c r="V974" s="231" t="s">
        <v>201</v>
      </c>
      <c r="AQ974" s="231">
        <v>20</v>
      </c>
    </row>
    <row r="975" spans="1:43" x14ac:dyDescent="0.2">
      <c r="A975" s="231">
        <v>216396</v>
      </c>
      <c r="B975" s="231" t="s">
        <v>427</v>
      </c>
      <c r="C975" s="231" t="s">
        <v>202</v>
      </c>
      <c r="D975" s="231" t="s">
        <v>202</v>
      </c>
      <c r="E975" s="231" t="s">
        <v>202</v>
      </c>
      <c r="F975" s="231" t="s">
        <v>202</v>
      </c>
      <c r="G975" s="231" t="s">
        <v>202</v>
      </c>
      <c r="H975" s="231" t="s">
        <v>202</v>
      </c>
      <c r="I975" s="231" t="s">
        <v>202</v>
      </c>
      <c r="J975" s="231" t="s">
        <v>202</v>
      </c>
      <c r="K975" s="231" t="s">
        <v>202</v>
      </c>
      <c r="L975" s="231" t="s">
        <v>201</v>
      </c>
      <c r="M975" s="231" t="s">
        <v>202</v>
      </c>
      <c r="N975" s="231" t="s">
        <v>202</v>
      </c>
      <c r="O975" s="231" t="s">
        <v>202</v>
      </c>
      <c r="P975" s="231" t="s">
        <v>202</v>
      </c>
      <c r="Q975" s="231" t="s">
        <v>202</v>
      </c>
      <c r="R975" s="231" t="s">
        <v>201</v>
      </c>
      <c r="S975" s="231" t="s">
        <v>201</v>
      </c>
      <c r="T975" s="231" t="s">
        <v>201</v>
      </c>
      <c r="U975" s="231" t="s">
        <v>201</v>
      </c>
      <c r="V975" s="231" t="s">
        <v>201</v>
      </c>
      <c r="AQ975" s="231">
        <v>20</v>
      </c>
    </row>
    <row r="976" spans="1:43" x14ac:dyDescent="0.2">
      <c r="A976" s="231">
        <v>216397</v>
      </c>
      <c r="B976" s="231" t="s">
        <v>427</v>
      </c>
      <c r="C976" s="231" t="s">
        <v>202</v>
      </c>
      <c r="D976" s="231" t="s">
        <v>202</v>
      </c>
      <c r="E976" s="231" t="s">
        <v>202</v>
      </c>
      <c r="F976" s="231" t="s">
        <v>202</v>
      </c>
      <c r="G976" s="231" t="s">
        <v>202</v>
      </c>
      <c r="H976" s="231" t="s">
        <v>202</v>
      </c>
      <c r="I976" s="231" t="s">
        <v>202</v>
      </c>
      <c r="J976" s="231" t="s">
        <v>202</v>
      </c>
      <c r="K976" s="231" t="s">
        <v>202</v>
      </c>
      <c r="L976" s="231" t="s">
        <v>202</v>
      </c>
      <c r="M976" s="231" t="s">
        <v>202</v>
      </c>
      <c r="N976" s="231" t="s">
        <v>202</v>
      </c>
      <c r="O976" s="231" t="s">
        <v>201</v>
      </c>
      <c r="P976" s="231" t="s">
        <v>202</v>
      </c>
      <c r="Q976" s="231" t="s">
        <v>202</v>
      </c>
      <c r="R976" s="231" t="s">
        <v>201</v>
      </c>
      <c r="S976" s="231" t="s">
        <v>201</v>
      </c>
      <c r="T976" s="231" t="s">
        <v>201</v>
      </c>
      <c r="U976" s="231" t="s">
        <v>201</v>
      </c>
      <c r="V976" s="231" t="s">
        <v>201</v>
      </c>
      <c r="AQ976" s="231">
        <v>20</v>
      </c>
    </row>
    <row r="977" spans="1:43" x14ac:dyDescent="0.2">
      <c r="A977" s="231">
        <v>216403</v>
      </c>
      <c r="B977" s="231" t="s">
        <v>427</v>
      </c>
      <c r="C977" s="231" t="s">
        <v>201</v>
      </c>
      <c r="D977" s="231" t="s">
        <v>202</v>
      </c>
      <c r="E977" s="231" t="s">
        <v>202</v>
      </c>
      <c r="F977" s="231" t="s">
        <v>200</v>
      </c>
      <c r="G977" s="231" t="s">
        <v>202</v>
      </c>
      <c r="H977" s="231" t="s">
        <v>202</v>
      </c>
      <c r="I977" s="231" t="s">
        <v>200</v>
      </c>
      <c r="J977" s="231" t="s">
        <v>202</v>
      </c>
      <c r="K977" s="231" t="s">
        <v>202</v>
      </c>
      <c r="L977" s="231" t="s">
        <v>202</v>
      </c>
      <c r="M977" s="231" t="s">
        <v>202</v>
      </c>
      <c r="N977" s="231" t="s">
        <v>202</v>
      </c>
      <c r="O977" s="231" t="s">
        <v>202</v>
      </c>
      <c r="P977" s="231" t="s">
        <v>202</v>
      </c>
      <c r="Q977" s="231" t="s">
        <v>202</v>
      </c>
      <c r="R977" s="231" t="s">
        <v>201</v>
      </c>
      <c r="S977" s="231" t="s">
        <v>201</v>
      </c>
      <c r="T977" s="231" t="s">
        <v>201</v>
      </c>
      <c r="U977" s="231" t="s">
        <v>201</v>
      </c>
      <c r="V977" s="231" t="s">
        <v>201</v>
      </c>
      <c r="AQ977" s="231">
        <v>20</v>
      </c>
    </row>
    <row r="978" spans="1:43" x14ac:dyDescent="0.2">
      <c r="A978" s="231">
        <v>216407</v>
      </c>
      <c r="B978" s="231" t="s">
        <v>427</v>
      </c>
      <c r="C978" s="231" t="s">
        <v>202</v>
      </c>
      <c r="D978" s="231" t="s">
        <v>202</v>
      </c>
      <c r="E978" s="231" t="s">
        <v>200</v>
      </c>
      <c r="F978" s="231" t="s">
        <v>202</v>
      </c>
      <c r="G978" s="231" t="s">
        <v>202</v>
      </c>
      <c r="H978" s="231" t="s">
        <v>202</v>
      </c>
      <c r="I978" s="231" t="s">
        <v>202</v>
      </c>
      <c r="J978" s="231" t="s">
        <v>202</v>
      </c>
      <c r="K978" s="231" t="s">
        <v>202</v>
      </c>
      <c r="L978" s="231" t="s">
        <v>202</v>
      </c>
      <c r="M978" s="231" t="s">
        <v>202</v>
      </c>
      <c r="N978" s="231" t="s">
        <v>202</v>
      </c>
      <c r="O978" s="231" t="s">
        <v>202</v>
      </c>
      <c r="P978" s="231" t="s">
        <v>202</v>
      </c>
      <c r="Q978" s="231" t="s">
        <v>202</v>
      </c>
      <c r="R978" s="231" t="s">
        <v>201</v>
      </c>
      <c r="S978" s="231" t="s">
        <v>201</v>
      </c>
      <c r="T978" s="231" t="s">
        <v>201</v>
      </c>
      <c r="U978" s="231" t="s">
        <v>201</v>
      </c>
      <c r="V978" s="231" t="s">
        <v>201</v>
      </c>
      <c r="AQ978" s="231">
        <v>20</v>
      </c>
    </row>
    <row r="979" spans="1:43" x14ac:dyDescent="0.2">
      <c r="A979" s="231">
        <v>216410</v>
      </c>
      <c r="B979" s="231" t="s">
        <v>427</v>
      </c>
      <c r="C979" s="231" t="s">
        <v>202</v>
      </c>
      <c r="D979" s="231" t="s">
        <v>202</v>
      </c>
      <c r="E979" s="231" t="s">
        <v>200</v>
      </c>
      <c r="F979" s="231" t="s">
        <v>202</v>
      </c>
      <c r="G979" s="231" t="s">
        <v>202</v>
      </c>
      <c r="H979" s="231" t="s">
        <v>202</v>
      </c>
      <c r="I979" s="231" t="s">
        <v>202</v>
      </c>
      <c r="J979" s="231" t="s">
        <v>202</v>
      </c>
      <c r="K979" s="231" t="s">
        <v>202</v>
      </c>
      <c r="L979" s="231" t="s">
        <v>202</v>
      </c>
      <c r="M979" s="231" t="s">
        <v>201</v>
      </c>
      <c r="N979" s="231" t="s">
        <v>201</v>
      </c>
      <c r="O979" s="231" t="s">
        <v>201</v>
      </c>
      <c r="P979" s="231" t="s">
        <v>201</v>
      </c>
      <c r="Q979" s="231" t="s">
        <v>201</v>
      </c>
      <c r="R979" s="231" t="s">
        <v>201</v>
      </c>
      <c r="S979" s="231" t="s">
        <v>201</v>
      </c>
      <c r="T979" s="231" t="s">
        <v>201</v>
      </c>
      <c r="U979" s="231" t="s">
        <v>201</v>
      </c>
      <c r="V979" s="231" t="s">
        <v>201</v>
      </c>
      <c r="AQ979" s="231">
        <v>20</v>
      </c>
    </row>
    <row r="980" spans="1:43" x14ac:dyDescent="0.2">
      <c r="A980" s="231">
        <v>216411</v>
      </c>
      <c r="B980" s="231" t="s">
        <v>427</v>
      </c>
      <c r="C980" s="231" t="s">
        <v>202</v>
      </c>
      <c r="D980" s="231" t="s">
        <v>202</v>
      </c>
      <c r="E980" s="231" t="s">
        <v>202</v>
      </c>
      <c r="F980" s="231" t="s">
        <v>202</v>
      </c>
      <c r="G980" s="231" t="s">
        <v>202</v>
      </c>
      <c r="H980" s="231" t="s">
        <v>202</v>
      </c>
      <c r="I980" s="231" t="s">
        <v>202</v>
      </c>
      <c r="J980" s="231" t="s">
        <v>202</v>
      </c>
      <c r="K980" s="231" t="s">
        <v>202</v>
      </c>
      <c r="L980" s="231" t="s">
        <v>202</v>
      </c>
      <c r="M980" s="231" t="s">
        <v>202</v>
      </c>
      <c r="N980" s="231" t="s">
        <v>202</v>
      </c>
      <c r="O980" s="231" t="s">
        <v>202</v>
      </c>
      <c r="P980" s="231" t="s">
        <v>202</v>
      </c>
      <c r="Q980" s="231" t="s">
        <v>202</v>
      </c>
      <c r="R980" s="231" t="s">
        <v>201</v>
      </c>
      <c r="S980" s="231" t="s">
        <v>201</v>
      </c>
      <c r="T980" s="231" t="s">
        <v>201</v>
      </c>
      <c r="U980" s="231" t="s">
        <v>201</v>
      </c>
      <c r="V980" s="231" t="s">
        <v>201</v>
      </c>
      <c r="AQ980" s="231">
        <v>20</v>
      </c>
    </row>
    <row r="981" spans="1:43" x14ac:dyDescent="0.2">
      <c r="A981" s="231">
        <v>216414</v>
      </c>
      <c r="B981" s="231" t="s">
        <v>427</v>
      </c>
      <c r="C981" s="231" t="s">
        <v>202</v>
      </c>
      <c r="D981" s="231" t="s">
        <v>202</v>
      </c>
      <c r="E981" s="231" t="s">
        <v>200</v>
      </c>
      <c r="F981" s="231" t="s">
        <v>202</v>
      </c>
      <c r="G981" s="231" t="s">
        <v>200</v>
      </c>
      <c r="H981" s="231" t="s">
        <v>202</v>
      </c>
      <c r="I981" s="231" t="s">
        <v>202</v>
      </c>
      <c r="J981" s="231" t="s">
        <v>201</v>
      </c>
      <c r="K981" s="231" t="s">
        <v>201</v>
      </c>
      <c r="L981" s="231" t="s">
        <v>202</v>
      </c>
      <c r="M981" s="231" t="s">
        <v>202</v>
      </c>
      <c r="N981" s="231" t="s">
        <v>202</v>
      </c>
      <c r="O981" s="231" t="s">
        <v>202</v>
      </c>
      <c r="P981" s="231" t="s">
        <v>202</v>
      </c>
      <c r="Q981" s="231" t="s">
        <v>202</v>
      </c>
      <c r="R981" s="231" t="s">
        <v>201</v>
      </c>
      <c r="S981" s="231" t="s">
        <v>201</v>
      </c>
      <c r="T981" s="231" t="s">
        <v>201</v>
      </c>
      <c r="U981" s="231" t="s">
        <v>201</v>
      </c>
      <c r="V981" s="231" t="s">
        <v>201</v>
      </c>
      <c r="AQ981" s="231">
        <v>20</v>
      </c>
    </row>
    <row r="982" spans="1:43" x14ac:dyDescent="0.2">
      <c r="A982" s="231">
        <v>216416</v>
      </c>
      <c r="B982" s="231" t="s">
        <v>427</v>
      </c>
      <c r="C982" s="231" t="s">
        <v>200</v>
      </c>
      <c r="D982" s="231" t="s">
        <v>200</v>
      </c>
      <c r="E982" s="231" t="s">
        <v>202</v>
      </c>
      <c r="F982" s="231" t="s">
        <v>200</v>
      </c>
      <c r="G982" s="231" t="s">
        <v>202</v>
      </c>
      <c r="H982" s="231" t="s">
        <v>202</v>
      </c>
      <c r="I982" s="231" t="s">
        <v>200</v>
      </c>
      <c r="J982" s="231" t="s">
        <v>202</v>
      </c>
      <c r="K982" s="231" t="s">
        <v>202</v>
      </c>
      <c r="L982" s="231" t="s">
        <v>202</v>
      </c>
      <c r="M982" s="231" t="s">
        <v>202</v>
      </c>
      <c r="N982" s="231" t="s">
        <v>202</v>
      </c>
      <c r="O982" s="231" t="s">
        <v>202</v>
      </c>
      <c r="P982" s="231" t="s">
        <v>202</v>
      </c>
      <c r="Q982" s="231" t="s">
        <v>202</v>
      </c>
      <c r="R982" s="231" t="s">
        <v>201</v>
      </c>
      <c r="S982" s="231" t="s">
        <v>201</v>
      </c>
      <c r="T982" s="231" t="s">
        <v>201</v>
      </c>
      <c r="U982" s="231" t="s">
        <v>201</v>
      </c>
      <c r="V982" s="231" t="s">
        <v>201</v>
      </c>
      <c r="AQ982" s="231">
        <v>20</v>
      </c>
    </row>
    <row r="983" spans="1:43" x14ac:dyDescent="0.2">
      <c r="A983" s="231">
        <v>216417</v>
      </c>
      <c r="B983" s="231" t="s">
        <v>427</v>
      </c>
      <c r="C983" s="231" t="s">
        <v>202</v>
      </c>
      <c r="D983" s="231" t="s">
        <v>202</v>
      </c>
      <c r="E983" s="231" t="s">
        <v>202</v>
      </c>
      <c r="F983" s="231" t="s">
        <v>202</v>
      </c>
      <c r="G983" s="231" t="s">
        <v>200</v>
      </c>
      <c r="H983" s="231" t="s">
        <v>202</v>
      </c>
      <c r="I983" s="231" t="s">
        <v>202</v>
      </c>
      <c r="J983" s="231" t="s">
        <v>202</v>
      </c>
      <c r="K983" s="231" t="s">
        <v>200</v>
      </c>
      <c r="L983" s="231" t="s">
        <v>202</v>
      </c>
      <c r="M983" s="231" t="s">
        <v>202</v>
      </c>
      <c r="N983" s="231" t="s">
        <v>202</v>
      </c>
      <c r="O983" s="231" t="s">
        <v>202</v>
      </c>
      <c r="P983" s="231" t="s">
        <v>202</v>
      </c>
      <c r="Q983" s="231" t="s">
        <v>202</v>
      </c>
      <c r="R983" s="231" t="s">
        <v>201</v>
      </c>
      <c r="S983" s="231" t="s">
        <v>201</v>
      </c>
      <c r="T983" s="231" t="s">
        <v>201</v>
      </c>
      <c r="U983" s="231" t="s">
        <v>201</v>
      </c>
      <c r="V983" s="231" t="s">
        <v>201</v>
      </c>
      <c r="AQ983" s="231">
        <v>20</v>
      </c>
    </row>
    <row r="984" spans="1:43" x14ac:dyDescent="0.2">
      <c r="A984" s="231">
        <v>216419</v>
      </c>
      <c r="B984" s="231" t="s">
        <v>427</v>
      </c>
      <c r="C984" s="231" t="s">
        <v>200</v>
      </c>
      <c r="D984" s="231" t="s">
        <v>200</v>
      </c>
      <c r="E984" s="231" t="s">
        <v>202</v>
      </c>
      <c r="F984" s="231" t="s">
        <v>200</v>
      </c>
      <c r="G984" s="231" t="s">
        <v>202</v>
      </c>
      <c r="H984" s="231" t="s">
        <v>202</v>
      </c>
      <c r="I984" s="231" t="s">
        <v>202</v>
      </c>
      <c r="J984" s="231" t="s">
        <v>200</v>
      </c>
      <c r="K984" s="231" t="s">
        <v>202</v>
      </c>
      <c r="L984" s="231" t="s">
        <v>202</v>
      </c>
      <c r="M984" s="231" t="s">
        <v>202</v>
      </c>
      <c r="N984" s="231" t="s">
        <v>201</v>
      </c>
      <c r="O984" s="231" t="s">
        <v>201</v>
      </c>
      <c r="P984" s="231" t="s">
        <v>202</v>
      </c>
      <c r="Q984" s="231" t="s">
        <v>201</v>
      </c>
      <c r="R984" s="231" t="s">
        <v>201</v>
      </c>
      <c r="S984" s="231" t="s">
        <v>201</v>
      </c>
      <c r="T984" s="231" t="s">
        <v>201</v>
      </c>
      <c r="U984" s="231" t="s">
        <v>201</v>
      </c>
      <c r="V984" s="231" t="s">
        <v>201</v>
      </c>
      <c r="AQ984" s="231">
        <v>20</v>
      </c>
    </row>
    <row r="985" spans="1:43" x14ac:dyDescent="0.2">
      <c r="A985" s="231">
        <v>216423</v>
      </c>
      <c r="B985" s="231" t="s">
        <v>427</v>
      </c>
      <c r="C985" s="231" t="s">
        <v>202</v>
      </c>
      <c r="D985" s="231" t="s">
        <v>202</v>
      </c>
      <c r="E985" s="231" t="s">
        <v>202</v>
      </c>
      <c r="F985" s="231" t="s">
        <v>202</v>
      </c>
      <c r="G985" s="231" t="s">
        <v>202</v>
      </c>
      <c r="H985" s="231" t="s">
        <v>202</v>
      </c>
      <c r="I985" s="231" t="s">
        <v>202</v>
      </c>
      <c r="J985" s="231" t="s">
        <v>202</v>
      </c>
      <c r="K985" s="231" t="s">
        <v>202</v>
      </c>
      <c r="L985" s="231" t="s">
        <v>202</v>
      </c>
      <c r="M985" s="231" t="s">
        <v>202</v>
      </c>
      <c r="N985" s="231" t="s">
        <v>201</v>
      </c>
      <c r="O985" s="231" t="s">
        <v>202</v>
      </c>
      <c r="P985" s="231" t="s">
        <v>202</v>
      </c>
      <c r="Q985" s="231" t="s">
        <v>201</v>
      </c>
      <c r="R985" s="231" t="s">
        <v>201</v>
      </c>
      <c r="S985" s="231" t="s">
        <v>201</v>
      </c>
      <c r="T985" s="231" t="s">
        <v>201</v>
      </c>
      <c r="U985" s="231" t="s">
        <v>201</v>
      </c>
      <c r="V985" s="231" t="s">
        <v>201</v>
      </c>
      <c r="AQ985" s="231">
        <v>20</v>
      </c>
    </row>
    <row r="986" spans="1:43" x14ac:dyDescent="0.2">
      <c r="A986" s="231">
        <v>216424</v>
      </c>
      <c r="B986" s="231" t="s">
        <v>427</v>
      </c>
      <c r="C986" s="231" t="s">
        <v>202</v>
      </c>
      <c r="D986" s="231" t="s">
        <v>202</v>
      </c>
      <c r="E986" s="231" t="s">
        <v>202</v>
      </c>
      <c r="F986" s="231" t="s">
        <v>202</v>
      </c>
      <c r="G986" s="231" t="s">
        <v>202</v>
      </c>
      <c r="H986" s="231" t="s">
        <v>202</v>
      </c>
      <c r="I986" s="231" t="s">
        <v>202</v>
      </c>
      <c r="J986" s="231" t="s">
        <v>202</v>
      </c>
      <c r="K986" s="231" t="s">
        <v>202</v>
      </c>
      <c r="L986" s="231" t="s">
        <v>202</v>
      </c>
      <c r="M986" s="231" t="s">
        <v>202</v>
      </c>
      <c r="N986" s="231" t="s">
        <v>202</v>
      </c>
      <c r="O986" s="231" t="s">
        <v>202</v>
      </c>
      <c r="P986" s="231" t="s">
        <v>202</v>
      </c>
      <c r="Q986" s="231" t="s">
        <v>202</v>
      </c>
      <c r="R986" s="231" t="s">
        <v>201</v>
      </c>
      <c r="S986" s="231" t="s">
        <v>201</v>
      </c>
      <c r="T986" s="231" t="s">
        <v>201</v>
      </c>
      <c r="U986" s="231" t="s">
        <v>201</v>
      </c>
      <c r="V986" s="231" t="s">
        <v>201</v>
      </c>
      <c r="AQ986" s="231">
        <v>20</v>
      </c>
    </row>
    <row r="987" spans="1:43" x14ac:dyDescent="0.2">
      <c r="A987" s="231">
        <v>216430</v>
      </c>
      <c r="B987" s="231" t="s">
        <v>427</v>
      </c>
      <c r="C987" s="231" t="s">
        <v>202</v>
      </c>
      <c r="D987" s="231" t="s">
        <v>202</v>
      </c>
      <c r="E987" s="231" t="s">
        <v>202</v>
      </c>
      <c r="F987" s="231" t="s">
        <v>202</v>
      </c>
      <c r="G987" s="231" t="s">
        <v>200</v>
      </c>
      <c r="H987" s="231" t="s">
        <v>202</v>
      </c>
      <c r="I987" s="231" t="s">
        <v>202</v>
      </c>
      <c r="J987" s="231" t="s">
        <v>202</v>
      </c>
      <c r="K987" s="231" t="s">
        <v>202</v>
      </c>
      <c r="L987" s="231" t="s">
        <v>202</v>
      </c>
      <c r="M987" s="231" t="s">
        <v>202</v>
      </c>
      <c r="N987" s="231" t="s">
        <v>202</v>
      </c>
      <c r="O987" s="231" t="s">
        <v>202</v>
      </c>
      <c r="P987" s="231" t="s">
        <v>202</v>
      </c>
      <c r="Q987" s="231" t="s">
        <v>202</v>
      </c>
      <c r="R987" s="231" t="s">
        <v>201</v>
      </c>
      <c r="S987" s="231" t="s">
        <v>201</v>
      </c>
      <c r="T987" s="231" t="s">
        <v>201</v>
      </c>
      <c r="U987" s="231" t="s">
        <v>201</v>
      </c>
      <c r="V987" s="231" t="s">
        <v>201</v>
      </c>
      <c r="AQ987" s="231">
        <v>20</v>
      </c>
    </row>
    <row r="988" spans="1:43" x14ac:dyDescent="0.2">
      <c r="A988" s="231">
        <v>216434</v>
      </c>
      <c r="B988" s="231" t="s">
        <v>427</v>
      </c>
      <c r="C988" s="231" t="s">
        <v>201</v>
      </c>
      <c r="D988" s="231" t="s">
        <v>202</v>
      </c>
      <c r="E988" s="231" t="s">
        <v>202</v>
      </c>
      <c r="F988" s="231" t="s">
        <v>202</v>
      </c>
      <c r="G988" s="231" t="s">
        <v>202</v>
      </c>
      <c r="H988" s="231" t="s">
        <v>202</v>
      </c>
      <c r="I988" s="231" t="s">
        <v>201</v>
      </c>
      <c r="J988" s="231" t="s">
        <v>202</v>
      </c>
      <c r="K988" s="231" t="s">
        <v>202</v>
      </c>
      <c r="L988" s="231" t="s">
        <v>201</v>
      </c>
      <c r="M988" s="231" t="s">
        <v>202</v>
      </c>
      <c r="N988" s="231" t="s">
        <v>202</v>
      </c>
      <c r="O988" s="231" t="s">
        <v>202</v>
      </c>
      <c r="P988" s="231" t="s">
        <v>202</v>
      </c>
      <c r="Q988" s="231" t="s">
        <v>202</v>
      </c>
      <c r="R988" s="231" t="s">
        <v>201</v>
      </c>
      <c r="S988" s="231" t="s">
        <v>201</v>
      </c>
      <c r="T988" s="231" t="s">
        <v>201</v>
      </c>
      <c r="U988" s="231" t="s">
        <v>201</v>
      </c>
      <c r="V988" s="231" t="s">
        <v>201</v>
      </c>
      <c r="AQ988" s="231">
        <v>20</v>
      </c>
    </row>
    <row r="989" spans="1:43" x14ac:dyDescent="0.2">
      <c r="A989" s="231">
        <v>216435</v>
      </c>
      <c r="B989" s="231" t="s">
        <v>427</v>
      </c>
      <c r="C989" s="231" t="s">
        <v>202</v>
      </c>
      <c r="D989" s="231" t="s">
        <v>202</v>
      </c>
      <c r="E989" s="231" t="s">
        <v>202</v>
      </c>
      <c r="F989" s="231" t="s">
        <v>202</v>
      </c>
      <c r="G989" s="231" t="s">
        <v>202</v>
      </c>
      <c r="H989" s="231" t="s">
        <v>202</v>
      </c>
      <c r="I989" s="231" t="s">
        <v>200</v>
      </c>
      <c r="J989" s="231" t="s">
        <v>202</v>
      </c>
      <c r="K989" s="231" t="s">
        <v>202</v>
      </c>
      <c r="L989" s="231" t="s">
        <v>202</v>
      </c>
      <c r="M989" s="231" t="s">
        <v>202</v>
      </c>
      <c r="N989" s="231" t="s">
        <v>202</v>
      </c>
      <c r="O989" s="231" t="s">
        <v>202</v>
      </c>
      <c r="P989" s="231" t="s">
        <v>202</v>
      </c>
      <c r="Q989" s="231" t="s">
        <v>202</v>
      </c>
      <c r="R989" s="231" t="s">
        <v>201</v>
      </c>
      <c r="S989" s="231" t="s">
        <v>201</v>
      </c>
      <c r="T989" s="231" t="s">
        <v>201</v>
      </c>
      <c r="U989" s="231" t="s">
        <v>201</v>
      </c>
      <c r="V989" s="231" t="s">
        <v>201</v>
      </c>
      <c r="AQ989" s="231">
        <v>20</v>
      </c>
    </row>
    <row r="990" spans="1:43" x14ac:dyDescent="0.2">
      <c r="A990" s="231">
        <v>216436</v>
      </c>
      <c r="B990" s="231" t="s">
        <v>427</v>
      </c>
      <c r="C990" s="231" t="s">
        <v>202</v>
      </c>
      <c r="D990" s="231" t="s">
        <v>202</v>
      </c>
      <c r="E990" s="231" t="s">
        <v>202</v>
      </c>
      <c r="F990" s="231" t="s">
        <v>202</v>
      </c>
      <c r="G990" s="231" t="s">
        <v>202</v>
      </c>
      <c r="H990" s="231" t="s">
        <v>202</v>
      </c>
      <c r="I990" s="231" t="s">
        <v>202</v>
      </c>
      <c r="J990" s="231" t="s">
        <v>202</v>
      </c>
      <c r="K990" s="231" t="s">
        <v>202</v>
      </c>
      <c r="L990" s="231" t="s">
        <v>202</v>
      </c>
      <c r="M990" s="231" t="s">
        <v>202</v>
      </c>
      <c r="N990" s="231" t="s">
        <v>202</v>
      </c>
      <c r="O990" s="231" t="s">
        <v>202</v>
      </c>
      <c r="P990" s="231" t="s">
        <v>202</v>
      </c>
      <c r="Q990" s="231" t="s">
        <v>202</v>
      </c>
      <c r="R990" s="231" t="s">
        <v>201</v>
      </c>
      <c r="S990" s="231" t="s">
        <v>201</v>
      </c>
      <c r="T990" s="231" t="s">
        <v>201</v>
      </c>
      <c r="U990" s="231" t="s">
        <v>201</v>
      </c>
      <c r="V990" s="231" t="s">
        <v>201</v>
      </c>
      <c r="AQ990" s="231">
        <v>20</v>
      </c>
    </row>
    <row r="991" spans="1:43" x14ac:dyDescent="0.2">
      <c r="A991" s="231">
        <v>216437</v>
      </c>
      <c r="B991" s="231" t="s">
        <v>427</v>
      </c>
      <c r="C991" s="231" t="s">
        <v>202</v>
      </c>
      <c r="D991" s="231" t="s">
        <v>202</v>
      </c>
      <c r="E991" s="231" t="s">
        <v>202</v>
      </c>
      <c r="F991" s="231" t="s">
        <v>202</v>
      </c>
      <c r="G991" s="231" t="s">
        <v>202</v>
      </c>
      <c r="H991" s="231" t="s">
        <v>202</v>
      </c>
      <c r="I991" s="231" t="s">
        <v>202</v>
      </c>
      <c r="J991" s="231" t="s">
        <v>202</v>
      </c>
      <c r="K991" s="231" t="s">
        <v>202</v>
      </c>
      <c r="L991" s="231" t="s">
        <v>202</v>
      </c>
      <c r="M991" s="231" t="s">
        <v>202</v>
      </c>
      <c r="N991" s="231" t="s">
        <v>202</v>
      </c>
      <c r="O991" s="231" t="s">
        <v>202</v>
      </c>
      <c r="P991" s="231" t="s">
        <v>202</v>
      </c>
      <c r="Q991" s="231" t="s">
        <v>202</v>
      </c>
      <c r="R991" s="231" t="s">
        <v>201</v>
      </c>
      <c r="S991" s="231" t="s">
        <v>201</v>
      </c>
      <c r="T991" s="231" t="s">
        <v>201</v>
      </c>
      <c r="U991" s="231" t="s">
        <v>201</v>
      </c>
      <c r="V991" s="231" t="s">
        <v>201</v>
      </c>
      <c r="AQ991" s="231">
        <v>20</v>
      </c>
    </row>
    <row r="992" spans="1:43" x14ac:dyDescent="0.2">
      <c r="A992" s="231">
        <v>216438</v>
      </c>
      <c r="B992" s="231" t="s">
        <v>427</v>
      </c>
      <c r="C992" s="231" t="s">
        <v>202</v>
      </c>
      <c r="D992" s="231" t="s">
        <v>202</v>
      </c>
      <c r="E992" s="231" t="s">
        <v>200</v>
      </c>
      <c r="F992" s="231" t="s">
        <v>200</v>
      </c>
      <c r="G992" s="231" t="s">
        <v>200</v>
      </c>
      <c r="H992" s="231" t="s">
        <v>202</v>
      </c>
      <c r="I992" s="231" t="s">
        <v>202</v>
      </c>
      <c r="J992" s="231" t="s">
        <v>202</v>
      </c>
      <c r="K992" s="231" t="s">
        <v>202</v>
      </c>
      <c r="L992" s="231" t="s">
        <v>202</v>
      </c>
      <c r="M992" s="231" t="s">
        <v>202</v>
      </c>
      <c r="N992" s="231" t="s">
        <v>202</v>
      </c>
      <c r="O992" s="231" t="s">
        <v>202</v>
      </c>
      <c r="P992" s="231" t="s">
        <v>202</v>
      </c>
      <c r="Q992" s="231" t="s">
        <v>202</v>
      </c>
      <c r="R992" s="231" t="s">
        <v>201</v>
      </c>
      <c r="S992" s="231" t="s">
        <v>201</v>
      </c>
      <c r="T992" s="231" t="s">
        <v>201</v>
      </c>
      <c r="U992" s="231" t="s">
        <v>201</v>
      </c>
      <c r="V992" s="231" t="s">
        <v>201</v>
      </c>
      <c r="AQ992" s="231">
        <v>20</v>
      </c>
    </row>
    <row r="993" spans="1:43" x14ac:dyDescent="0.2">
      <c r="A993" s="231">
        <v>216439</v>
      </c>
      <c r="B993" s="231" t="s">
        <v>427</v>
      </c>
      <c r="C993" s="231" t="s">
        <v>202</v>
      </c>
      <c r="D993" s="231" t="s">
        <v>202</v>
      </c>
      <c r="E993" s="231" t="s">
        <v>200</v>
      </c>
      <c r="F993" s="231" t="s">
        <v>200</v>
      </c>
      <c r="G993" s="231" t="s">
        <v>202</v>
      </c>
      <c r="H993" s="231" t="s">
        <v>202</v>
      </c>
      <c r="I993" s="231" t="s">
        <v>202</v>
      </c>
      <c r="J993" s="231" t="s">
        <v>200</v>
      </c>
      <c r="K993" s="231" t="s">
        <v>202</v>
      </c>
      <c r="L993" s="231" t="s">
        <v>202</v>
      </c>
      <c r="M993" s="231" t="s">
        <v>202</v>
      </c>
      <c r="N993" s="231" t="s">
        <v>202</v>
      </c>
      <c r="O993" s="231" t="s">
        <v>202</v>
      </c>
      <c r="P993" s="231" t="s">
        <v>202</v>
      </c>
      <c r="Q993" s="231" t="s">
        <v>202</v>
      </c>
      <c r="R993" s="231" t="s">
        <v>201</v>
      </c>
      <c r="S993" s="231" t="s">
        <v>201</v>
      </c>
      <c r="T993" s="231" t="s">
        <v>201</v>
      </c>
      <c r="U993" s="231" t="s">
        <v>201</v>
      </c>
      <c r="V993" s="231" t="s">
        <v>201</v>
      </c>
      <c r="AQ993" s="231">
        <v>20</v>
      </c>
    </row>
    <row r="994" spans="1:43" x14ac:dyDescent="0.2">
      <c r="A994" s="231">
        <v>216440</v>
      </c>
      <c r="B994" s="231" t="s">
        <v>427</v>
      </c>
      <c r="C994" s="231" t="s">
        <v>202</v>
      </c>
      <c r="D994" s="231" t="s">
        <v>202</v>
      </c>
      <c r="E994" s="231" t="s">
        <v>202</v>
      </c>
      <c r="F994" s="231" t="s">
        <v>202</v>
      </c>
      <c r="G994" s="231" t="s">
        <v>202</v>
      </c>
      <c r="H994" s="231" t="s">
        <v>202</v>
      </c>
      <c r="I994" s="231" t="s">
        <v>202</v>
      </c>
      <c r="J994" s="231" t="s">
        <v>202</v>
      </c>
      <c r="K994" s="231" t="s">
        <v>202</v>
      </c>
      <c r="L994" s="231" t="s">
        <v>202</v>
      </c>
      <c r="M994" s="231" t="s">
        <v>202</v>
      </c>
      <c r="N994" s="231" t="s">
        <v>202</v>
      </c>
      <c r="O994" s="231" t="s">
        <v>202</v>
      </c>
      <c r="P994" s="231" t="s">
        <v>202</v>
      </c>
      <c r="Q994" s="231" t="s">
        <v>202</v>
      </c>
      <c r="R994" s="231" t="s">
        <v>201</v>
      </c>
      <c r="S994" s="231" t="s">
        <v>201</v>
      </c>
      <c r="T994" s="231" t="s">
        <v>201</v>
      </c>
      <c r="U994" s="231" t="s">
        <v>201</v>
      </c>
      <c r="V994" s="231" t="s">
        <v>201</v>
      </c>
      <c r="AQ994" s="231">
        <v>20</v>
      </c>
    </row>
    <row r="995" spans="1:43" x14ac:dyDescent="0.2">
      <c r="A995" s="231">
        <v>216444</v>
      </c>
      <c r="B995" s="231" t="s">
        <v>427</v>
      </c>
      <c r="C995" s="231" t="s">
        <v>202</v>
      </c>
      <c r="D995" s="231" t="s">
        <v>202</v>
      </c>
      <c r="E995" s="231" t="s">
        <v>202</v>
      </c>
      <c r="F995" s="231" t="s">
        <v>202</v>
      </c>
      <c r="G995" s="231" t="s">
        <v>200</v>
      </c>
      <c r="H995" s="231" t="s">
        <v>202</v>
      </c>
      <c r="I995" s="231" t="s">
        <v>202</v>
      </c>
      <c r="J995" s="231" t="s">
        <v>202</v>
      </c>
      <c r="K995" s="231" t="s">
        <v>202</v>
      </c>
      <c r="L995" s="231" t="s">
        <v>202</v>
      </c>
      <c r="M995" s="231" t="s">
        <v>202</v>
      </c>
      <c r="N995" s="231" t="s">
        <v>202</v>
      </c>
      <c r="O995" s="231" t="s">
        <v>202</v>
      </c>
      <c r="P995" s="231" t="s">
        <v>202</v>
      </c>
      <c r="Q995" s="231" t="s">
        <v>201</v>
      </c>
      <c r="R995" s="231" t="s">
        <v>201</v>
      </c>
      <c r="S995" s="231" t="s">
        <v>201</v>
      </c>
      <c r="T995" s="231" t="s">
        <v>201</v>
      </c>
      <c r="U995" s="231" t="s">
        <v>201</v>
      </c>
      <c r="V995" s="231" t="s">
        <v>201</v>
      </c>
      <c r="AQ995" s="231">
        <v>20</v>
      </c>
    </row>
    <row r="996" spans="1:43" x14ac:dyDescent="0.2">
      <c r="A996" s="231">
        <v>216446</v>
      </c>
      <c r="B996" s="231" t="s">
        <v>427</v>
      </c>
      <c r="C996" s="231" t="s">
        <v>202</v>
      </c>
      <c r="D996" s="231" t="s">
        <v>202</v>
      </c>
      <c r="E996" s="231" t="s">
        <v>202</v>
      </c>
      <c r="F996" s="231" t="s">
        <v>202</v>
      </c>
      <c r="G996" s="231" t="s">
        <v>202</v>
      </c>
      <c r="H996" s="231" t="s">
        <v>202</v>
      </c>
      <c r="I996" s="231" t="s">
        <v>202</v>
      </c>
      <c r="J996" s="231" t="s">
        <v>202</v>
      </c>
      <c r="K996" s="231" t="s">
        <v>202</v>
      </c>
      <c r="L996" s="231" t="s">
        <v>202</v>
      </c>
      <c r="M996" s="231" t="s">
        <v>202</v>
      </c>
      <c r="N996" s="231" t="s">
        <v>202</v>
      </c>
      <c r="O996" s="231" t="s">
        <v>202</v>
      </c>
      <c r="P996" s="231" t="s">
        <v>202</v>
      </c>
      <c r="Q996" s="231" t="s">
        <v>202</v>
      </c>
      <c r="R996" s="231" t="s">
        <v>201</v>
      </c>
      <c r="S996" s="231" t="s">
        <v>201</v>
      </c>
      <c r="T996" s="231" t="s">
        <v>201</v>
      </c>
      <c r="U996" s="231" t="s">
        <v>201</v>
      </c>
      <c r="V996" s="231" t="s">
        <v>201</v>
      </c>
      <c r="AQ996" s="231">
        <v>20</v>
      </c>
    </row>
    <row r="997" spans="1:43" x14ac:dyDescent="0.2">
      <c r="A997" s="231">
        <v>216448</v>
      </c>
      <c r="B997" s="231" t="s">
        <v>427</v>
      </c>
      <c r="C997" s="231" t="s">
        <v>202</v>
      </c>
      <c r="D997" s="231" t="s">
        <v>202</v>
      </c>
      <c r="E997" s="231" t="s">
        <v>200</v>
      </c>
      <c r="F997" s="231" t="s">
        <v>202</v>
      </c>
      <c r="G997" s="231" t="s">
        <v>202</v>
      </c>
      <c r="H997" s="231" t="s">
        <v>202</v>
      </c>
      <c r="I997" s="231" t="s">
        <v>200</v>
      </c>
      <c r="J997" s="231" t="s">
        <v>202</v>
      </c>
      <c r="K997" s="231" t="s">
        <v>202</v>
      </c>
      <c r="L997" s="231" t="s">
        <v>202</v>
      </c>
      <c r="M997" s="231" t="s">
        <v>202</v>
      </c>
      <c r="N997" s="231" t="s">
        <v>202</v>
      </c>
      <c r="O997" s="231" t="s">
        <v>202</v>
      </c>
      <c r="P997" s="231" t="s">
        <v>202</v>
      </c>
      <c r="Q997" s="231" t="s">
        <v>202</v>
      </c>
      <c r="R997" s="231" t="s">
        <v>201</v>
      </c>
      <c r="S997" s="231" t="s">
        <v>201</v>
      </c>
      <c r="T997" s="231" t="s">
        <v>201</v>
      </c>
      <c r="U997" s="231" t="s">
        <v>201</v>
      </c>
      <c r="V997" s="231" t="s">
        <v>201</v>
      </c>
      <c r="AQ997" s="231">
        <v>20</v>
      </c>
    </row>
    <row r="998" spans="1:43" x14ac:dyDescent="0.2">
      <c r="A998" s="231">
        <v>216449</v>
      </c>
      <c r="B998" s="231" t="s">
        <v>427</v>
      </c>
      <c r="C998" s="231" t="s">
        <v>202</v>
      </c>
      <c r="D998" s="231" t="s">
        <v>202</v>
      </c>
      <c r="E998" s="231" t="s">
        <v>202</v>
      </c>
      <c r="F998" s="231" t="s">
        <v>200</v>
      </c>
      <c r="G998" s="231" t="s">
        <v>202</v>
      </c>
      <c r="H998" s="231" t="s">
        <v>202</v>
      </c>
      <c r="I998" s="231" t="s">
        <v>202</v>
      </c>
      <c r="J998" s="231" t="s">
        <v>202</v>
      </c>
      <c r="K998" s="231" t="s">
        <v>202</v>
      </c>
      <c r="L998" s="231" t="s">
        <v>202</v>
      </c>
      <c r="M998" s="231" t="s">
        <v>202</v>
      </c>
      <c r="N998" s="231" t="s">
        <v>202</v>
      </c>
      <c r="O998" s="231" t="s">
        <v>202</v>
      </c>
      <c r="P998" s="231" t="s">
        <v>202</v>
      </c>
      <c r="Q998" s="231" t="s">
        <v>202</v>
      </c>
      <c r="R998" s="231" t="s">
        <v>201</v>
      </c>
      <c r="S998" s="231" t="s">
        <v>201</v>
      </c>
      <c r="T998" s="231" t="s">
        <v>201</v>
      </c>
      <c r="U998" s="231" t="s">
        <v>201</v>
      </c>
      <c r="V998" s="231" t="s">
        <v>201</v>
      </c>
      <c r="AQ998" s="231">
        <v>20</v>
      </c>
    </row>
    <row r="999" spans="1:43" x14ac:dyDescent="0.2">
      <c r="A999" s="231">
        <v>216450</v>
      </c>
      <c r="B999" s="231" t="s">
        <v>427</v>
      </c>
      <c r="C999" s="231" t="s">
        <v>202</v>
      </c>
      <c r="D999" s="231" t="s">
        <v>202</v>
      </c>
      <c r="E999" s="231" t="s">
        <v>202</v>
      </c>
      <c r="F999" s="231" t="s">
        <v>202</v>
      </c>
      <c r="G999" s="231" t="s">
        <v>202</v>
      </c>
      <c r="H999" s="231" t="s">
        <v>202</v>
      </c>
      <c r="I999" s="231" t="s">
        <v>202</v>
      </c>
      <c r="J999" s="231" t="s">
        <v>202</v>
      </c>
      <c r="K999" s="231" t="s">
        <v>202</v>
      </c>
      <c r="L999" s="231" t="s">
        <v>202</v>
      </c>
      <c r="M999" s="231" t="s">
        <v>202</v>
      </c>
      <c r="N999" s="231" t="s">
        <v>202</v>
      </c>
      <c r="O999" s="231" t="s">
        <v>202</v>
      </c>
      <c r="P999" s="231" t="s">
        <v>202</v>
      </c>
      <c r="Q999" s="231" t="s">
        <v>202</v>
      </c>
      <c r="R999" s="231" t="s">
        <v>201</v>
      </c>
      <c r="S999" s="231" t="s">
        <v>201</v>
      </c>
      <c r="T999" s="231" t="s">
        <v>201</v>
      </c>
      <c r="U999" s="231" t="s">
        <v>201</v>
      </c>
      <c r="V999" s="231" t="s">
        <v>201</v>
      </c>
      <c r="AQ999" s="231">
        <v>20</v>
      </c>
    </row>
    <row r="1000" spans="1:43" x14ac:dyDescent="0.2">
      <c r="A1000" s="231">
        <v>216451</v>
      </c>
      <c r="B1000" s="231" t="s">
        <v>427</v>
      </c>
      <c r="C1000" s="231" t="s">
        <v>200</v>
      </c>
      <c r="D1000" s="231" t="s">
        <v>202</v>
      </c>
      <c r="E1000" s="231" t="s">
        <v>202</v>
      </c>
      <c r="F1000" s="231" t="s">
        <v>202</v>
      </c>
      <c r="G1000" s="231" t="s">
        <v>202</v>
      </c>
      <c r="H1000" s="231" t="s">
        <v>202</v>
      </c>
      <c r="I1000" s="231" t="s">
        <v>202</v>
      </c>
      <c r="J1000" s="231" t="s">
        <v>202</v>
      </c>
      <c r="K1000" s="231" t="s">
        <v>202</v>
      </c>
      <c r="L1000" s="231" t="s">
        <v>202</v>
      </c>
      <c r="M1000" s="231" t="s">
        <v>202</v>
      </c>
      <c r="N1000" s="231" t="s">
        <v>202</v>
      </c>
      <c r="O1000" s="231" t="s">
        <v>202</v>
      </c>
      <c r="P1000" s="231" t="s">
        <v>202</v>
      </c>
      <c r="Q1000" s="231" t="s">
        <v>201</v>
      </c>
      <c r="R1000" s="231" t="s">
        <v>201</v>
      </c>
      <c r="S1000" s="231" t="s">
        <v>201</v>
      </c>
      <c r="T1000" s="231" t="s">
        <v>201</v>
      </c>
      <c r="U1000" s="231" t="s">
        <v>201</v>
      </c>
      <c r="V1000" s="231" t="s">
        <v>201</v>
      </c>
      <c r="AQ1000" s="231">
        <v>20</v>
      </c>
    </row>
    <row r="1001" spans="1:43" x14ac:dyDescent="0.2">
      <c r="A1001" s="231">
        <v>216455</v>
      </c>
      <c r="B1001" s="231" t="s">
        <v>427</v>
      </c>
      <c r="C1001" s="231" t="s">
        <v>202</v>
      </c>
      <c r="D1001" s="231" t="s">
        <v>202</v>
      </c>
      <c r="E1001" s="231" t="s">
        <v>202</v>
      </c>
      <c r="F1001" s="231" t="s">
        <v>200</v>
      </c>
      <c r="G1001" s="231" t="s">
        <v>202</v>
      </c>
      <c r="H1001" s="231" t="s">
        <v>202</v>
      </c>
      <c r="I1001" s="231" t="s">
        <v>201</v>
      </c>
      <c r="J1001" s="231" t="s">
        <v>202</v>
      </c>
      <c r="K1001" s="231" t="s">
        <v>202</v>
      </c>
      <c r="L1001" s="231" t="s">
        <v>201</v>
      </c>
      <c r="M1001" s="231" t="s">
        <v>201</v>
      </c>
      <c r="N1001" s="231" t="s">
        <v>201</v>
      </c>
      <c r="O1001" s="231" t="s">
        <v>201</v>
      </c>
      <c r="P1001" s="231" t="s">
        <v>201</v>
      </c>
      <c r="Q1001" s="231" t="s">
        <v>201</v>
      </c>
      <c r="R1001" s="231" t="s">
        <v>201</v>
      </c>
      <c r="S1001" s="231" t="s">
        <v>201</v>
      </c>
      <c r="T1001" s="231" t="s">
        <v>201</v>
      </c>
      <c r="U1001" s="231" t="s">
        <v>201</v>
      </c>
      <c r="V1001" s="231" t="s">
        <v>201</v>
      </c>
      <c r="AQ1001" s="231">
        <v>20</v>
      </c>
    </row>
    <row r="1002" spans="1:43" x14ac:dyDescent="0.2">
      <c r="A1002" s="231">
        <v>216459</v>
      </c>
      <c r="B1002" s="231" t="s">
        <v>427</v>
      </c>
      <c r="C1002" s="231" t="s">
        <v>202</v>
      </c>
      <c r="D1002" s="231" t="s">
        <v>202</v>
      </c>
      <c r="E1002" s="231" t="s">
        <v>202</v>
      </c>
      <c r="F1002" s="231" t="s">
        <v>202</v>
      </c>
      <c r="G1002" s="231" t="s">
        <v>200</v>
      </c>
      <c r="H1002" s="231" t="s">
        <v>202</v>
      </c>
      <c r="I1002" s="231" t="s">
        <v>202</v>
      </c>
      <c r="J1002" s="231" t="s">
        <v>202</v>
      </c>
      <c r="K1002" s="231" t="s">
        <v>200</v>
      </c>
      <c r="L1002" s="231" t="s">
        <v>202</v>
      </c>
      <c r="M1002" s="231" t="s">
        <v>202</v>
      </c>
      <c r="N1002" s="231" t="s">
        <v>202</v>
      </c>
      <c r="O1002" s="231" t="s">
        <v>202</v>
      </c>
      <c r="P1002" s="231" t="s">
        <v>202</v>
      </c>
      <c r="Q1002" s="231" t="s">
        <v>202</v>
      </c>
      <c r="R1002" s="231" t="s">
        <v>201</v>
      </c>
      <c r="S1002" s="231" t="s">
        <v>201</v>
      </c>
      <c r="T1002" s="231" t="s">
        <v>201</v>
      </c>
      <c r="U1002" s="231" t="s">
        <v>201</v>
      </c>
      <c r="V1002" s="231" t="s">
        <v>201</v>
      </c>
      <c r="AQ1002" s="231">
        <v>20</v>
      </c>
    </row>
    <row r="1003" spans="1:43" x14ac:dyDescent="0.2">
      <c r="A1003" s="231">
        <v>216462</v>
      </c>
      <c r="B1003" s="231" t="s">
        <v>427</v>
      </c>
      <c r="C1003" s="231" t="s">
        <v>200</v>
      </c>
      <c r="D1003" s="231" t="s">
        <v>202</v>
      </c>
      <c r="E1003" s="231" t="s">
        <v>202</v>
      </c>
      <c r="F1003" s="231" t="s">
        <v>202</v>
      </c>
      <c r="G1003" s="231" t="s">
        <v>202</v>
      </c>
      <c r="H1003" s="231" t="s">
        <v>202</v>
      </c>
      <c r="I1003" s="231" t="s">
        <v>202</v>
      </c>
      <c r="J1003" s="231" t="s">
        <v>202</v>
      </c>
      <c r="K1003" s="231" t="s">
        <v>202</v>
      </c>
      <c r="L1003" s="231" t="s">
        <v>202</v>
      </c>
      <c r="M1003" s="231" t="s">
        <v>202</v>
      </c>
      <c r="N1003" s="231" t="s">
        <v>202</v>
      </c>
      <c r="O1003" s="231" t="s">
        <v>202</v>
      </c>
      <c r="P1003" s="231" t="s">
        <v>202</v>
      </c>
      <c r="Q1003" s="231" t="s">
        <v>202</v>
      </c>
      <c r="R1003" s="231" t="s">
        <v>201</v>
      </c>
      <c r="S1003" s="231" t="s">
        <v>201</v>
      </c>
      <c r="T1003" s="231" t="s">
        <v>201</v>
      </c>
      <c r="U1003" s="231" t="s">
        <v>201</v>
      </c>
      <c r="V1003" s="231" t="s">
        <v>201</v>
      </c>
      <c r="AQ1003" s="231">
        <v>20</v>
      </c>
    </row>
    <row r="1004" spans="1:43" x14ac:dyDescent="0.2">
      <c r="A1004" s="231">
        <v>216466</v>
      </c>
      <c r="B1004" s="231" t="s">
        <v>427</v>
      </c>
      <c r="C1004" s="231" t="s">
        <v>202</v>
      </c>
      <c r="D1004" s="231" t="s">
        <v>202</v>
      </c>
      <c r="E1004" s="231" t="s">
        <v>202</v>
      </c>
      <c r="F1004" s="231" t="s">
        <v>202</v>
      </c>
      <c r="G1004" s="231" t="s">
        <v>201</v>
      </c>
      <c r="H1004" s="231" t="s">
        <v>202</v>
      </c>
      <c r="I1004" s="231" t="s">
        <v>202</v>
      </c>
      <c r="J1004" s="231" t="s">
        <v>202</v>
      </c>
      <c r="K1004" s="231" t="s">
        <v>202</v>
      </c>
      <c r="L1004" s="231" t="s">
        <v>201</v>
      </c>
      <c r="M1004" s="231" t="s">
        <v>202</v>
      </c>
      <c r="N1004" s="231" t="s">
        <v>202</v>
      </c>
      <c r="O1004" s="231" t="s">
        <v>202</v>
      </c>
      <c r="P1004" s="231" t="s">
        <v>201</v>
      </c>
      <c r="Q1004" s="231" t="s">
        <v>202</v>
      </c>
      <c r="R1004" s="231" t="s">
        <v>201</v>
      </c>
      <c r="S1004" s="231" t="s">
        <v>201</v>
      </c>
      <c r="T1004" s="231" t="s">
        <v>201</v>
      </c>
      <c r="U1004" s="231" t="s">
        <v>201</v>
      </c>
      <c r="V1004" s="231" t="s">
        <v>201</v>
      </c>
      <c r="AQ1004" s="231">
        <v>20</v>
      </c>
    </row>
    <row r="1005" spans="1:43" x14ac:dyDescent="0.2">
      <c r="A1005" s="231">
        <v>216467</v>
      </c>
      <c r="B1005" s="231" t="s">
        <v>427</v>
      </c>
      <c r="C1005" s="231" t="s">
        <v>200</v>
      </c>
      <c r="D1005" s="231" t="s">
        <v>202</v>
      </c>
      <c r="E1005" s="231" t="s">
        <v>202</v>
      </c>
      <c r="F1005" s="231" t="s">
        <v>202</v>
      </c>
      <c r="G1005" s="231" t="s">
        <v>202</v>
      </c>
      <c r="H1005" s="231" t="s">
        <v>202</v>
      </c>
      <c r="I1005" s="231" t="s">
        <v>202</v>
      </c>
      <c r="J1005" s="231" t="s">
        <v>202</v>
      </c>
      <c r="K1005" s="231" t="s">
        <v>202</v>
      </c>
      <c r="L1005" s="231" t="s">
        <v>202</v>
      </c>
      <c r="M1005" s="231" t="s">
        <v>202</v>
      </c>
      <c r="N1005" s="231" t="s">
        <v>202</v>
      </c>
      <c r="O1005" s="231" t="s">
        <v>202</v>
      </c>
      <c r="P1005" s="231" t="s">
        <v>202</v>
      </c>
      <c r="Q1005" s="231" t="s">
        <v>202</v>
      </c>
      <c r="R1005" s="231" t="s">
        <v>201</v>
      </c>
      <c r="S1005" s="231" t="s">
        <v>201</v>
      </c>
      <c r="T1005" s="231" t="s">
        <v>201</v>
      </c>
      <c r="U1005" s="231" t="s">
        <v>201</v>
      </c>
      <c r="V1005" s="231" t="s">
        <v>201</v>
      </c>
      <c r="AQ1005" s="231">
        <v>20</v>
      </c>
    </row>
    <row r="1006" spans="1:43" x14ac:dyDescent="0.2">
      <c r="A1006" s="231">
        <v>216477</v>
      </c>
      <c r="B1006" s="231" t="s">
        <v>427</v>
      </c>
      <c r="C1006" s="231" t="s">
        <v>202</v>
      </c>
      <c r="D1006" s="231" t="s">
        <v>202</v>
      </c>
      <c r="E1006" s="231" t="s">
        <v>202</v>
      </c>
      <c r="F1006" s="231" t="s">
        <v>200</v>
      </c>
      <c r="G1006" s="231" t="s">
        <v>202</v>
      </c>
      <c r="H1006" s="231" t="s">
        <v>202</v>
      </c>
      <c r="I1006" s="231" t="s">
        <v>202</v>
      </c>
      <c r="J1006" s="231" t="s">
        <v>201</v>
      </c>
      <c r="K1006" s="231" t="s">
        <v>202</v>
      </c>
      <c r="L1006" s="231" t="s">
        <v>202</v>
      </c>
      <c r="M1006" s="231" t="s">
        <v>201</v>
      </c>
      <c r="N1006" s="231" t="s">
        <v>201</v>
      </c>
      <c r="O1006" s="231" t="s">
        <v>202</v>
      </c>
      <c r="P1006" s="231" t="s">
        <v>202</v>
      </c>
      <c r="Q1006" s="231" t="s">
        <v>201</v>
      </c>
      <c r="R1006" s="231" t="s">
        <v>201</v>
      </c>
      <c r="S1006" s="231" t="s">
        <v>201</v>
      </c>
      <c r="T1006" s="231" t="s">
        <v>201</v>
      </c>
      <c r="U1006" s="231" t="s">
        <v>201</v>
      </c>
      <c r="V1006" s="231" t="s">
        <v>201</v>
      </c>
      <c r="AQ1006" s="231">
        <v>20</v>
      </c>
    </row>
    <row r="1007" spans="1:43" x14ac:dyDescent="0.2">
      <c r="A1007" s="231">
        <v>216504</v>
      </c>
      <c r="B1007" s="231" t="s">
        <v>427</v>
      </c>
      <c r="C1007" s="231" t="s">
        <v>200</v>
      </c>
      <c r="D1007" s="231" t="s">
        <v>202</v>
      </c>
      <c r="E1007" s="231" t="s">
        <v>202</v>
      </c>
      <c r="F1007" s="231" t="s">
        <v>202</v>
      </c>
      <c r="G1007" s="231" t="s">
        <v>202</v>
      </c>
      <c r="H1007" s="231" t="s">
        <v>202</v>
      </c>
      <c r="I1007" s="231" t="s">
        <v>202</v>
      </c>
      <c r="J1007" s="231" t="s">
        <v>202</v>
      </c>
      <c r="K1007" s="231" t="s">
        <v>202</v>
      </c>
      <c r="L1007" s="231" t="s">
        <v>202</v>
      </c>
      <c r="M1007" s="231" t="s">
        <v>202</v>
      </c>
      <c r="N1007" s="231" t="s">
        <v>202</v>
      </c>
      <c r="O1007" s="231" t="s">
        <v>202</v>
      </c>
      <c r="P1007" s="231" t="s">
        <v>202</v>
      </c>
      <c r="Q1007" s="231" t="s">
        <v>202</v>
      </c>
      <c r="R1007" s="231" t="s">
        <v>201</v>
      </c>
      <c r="S1007" s="231" t="s">
        <v>201</v>
      </c>
      <c r="T1007" s="231" t="s">
        <v>201</v>
      </c>
      <c r="U1007" s="231" t="s">
        <v>201</v>
      </c>
      <c r="V1007" s="231" t="s">
        <v>201</v>
      </c>
      <c r="AQ1007" s="231">
        <v>20</v>
      </c>
    </row>
    <row r="1008" spans="1:43" x14ac:dyDescent="0.2">
      <c r="A1008" s="231">
        <v>216506</v>
      </c>
      <c r="B1008" s="231" t="s">
        <v>427</v>
      </c>
      <c r="C1008" s="231" t="s">
        <v>202</v>
      </c>
      <c r="D1008" s="231" t="s">
        <v>202</v>
      </c>
      <c r="E1008" s="231" t="s">
        <v>202</v>
      </c>
      <c r="F1008" s="231" t="s">
        <v>202</v>
      </c>
      <c r="G1008" s="231" t="s">
        <v>202</v>
      </c>
      <c r="H1008" s="231" t="s">
        <v>200</v>
      </c>
      <c r="I1008" s="231" t="s">
        <v>202</v>
      </c>
      <c r="J1008" s="231" t="s">
        <v>202</v>
      </c>
      <c r="K1008" s="231" t="s">
        <v>202</v>
      </c>
      <c r="L1008" s="231" t="s">
        <v>202</v>
      </c>
      <c r="M1008" s="231" t="s">
        <v>202</v>
      </c>
      <c r="N1008" s="231" t="s">
        <v>202</v>
      </c>
      <c r="O1008" s="231" t="s">
        <v>202</v>
      </c>
      <c r="P1008" s="231" t="s">
        <v>202</v>
      </c>
      <c r="Q1008" s="231" t="s">
        <v>202</v>
      </c>
      <c r="R1008" s="231" t="s">
        <v>201</v>
      </c>
      <c r="S1008" s="231" t="s">
        <v>201</v>
      </c>
      <c r="T1008" s="231" t="s">
        <v>201</v>
      </c>
      <c r="U1008" s="231" t="s">
        <v>201</v>
      </c>
      <c r="V1008" s="231" t="s">
        <v>201</v>
      </c>
      <c r="AQ1008" s="231">
        <v>20</v>
      </c>
    </row>
    <row r="1009" spans="1:43" x14ac:dyDescent="0.2">
      <c r="A1009" s="231">
        <v>216517</v>
      </c>
      <c r="B1009" s="231" t="s">
        <v>427</v>
      </c>
      <c r="C1009" s="231" t="s">
        <v>202</v>
      </c>
      <c r="D1009" s="231" t="s">
        <v>202</v>
      </c>
      <c r="E1009" s="231" t="s">
        <v>202</v>
      </c>
      <c r="F1009" s="231" t="s">
        <v>202</v>
      </c>
      <c r="G1009" s="231" t="s">
        <v>202</v>
      </c>
      <c r="H1009" s="231" t="s">
        <v>202</v>
      </c>
      <c r="I1009" s="231" t="s">
        <v>200</v>
      </c>
      <c r="J1009" s="231" t="s">
        <v>202</v>
      </c>
      <c r="K1009" s="231" t="s">
        <v>202</v>
      </c>
      <c r="L1009" s="231" t="s">
        <v>202</v>
      </c>
      <c r="M1009" s="231" t="s">
        <v>202</v>
      </c>
      <c r="N1009" s="231" t="s">
        <v>202</v>
      </c>
      <c r="O1009" s="231" t="s">
        <v>202</v>
      </c>
      <c r="P1009" s="231" t="s">
        <v>202</v>
      </c>
      <c r="Q1009" s="231" t="s">
        <v>202</v>
      </c>
      <c r="R1009" s="231" t="s">
        <v>201</v>
      </c>
      <c r="S1009" s="231" t="s">
        <v>201</v>
      </c>
      <c r="T1009" s="231" t="s">
        <v>201</v>
      </c>
      <c r="U1009" s="231" t="s">
        <v>201</v>
      </c>
      <c r="V1009" s="231" t="s">
        <v>201</v>
      </c>
      <c r="AQ1009" s="231">
        <v>20</v>
      </c>
    </row>
    <row r="1010" spans="1:43" x14ac:dyDescent="0.2">
      <c r="A1010" s="231">
        <v>216518</v>
      </c>
      <c r="B1010" s="231" t="s">
        <v>427</v>
      </c>
      <c r="C1010" s="231" t="s">
        <v>202</v>
      </c>
      <c r="D1010" s="231" t="s">
        <v>202</v>
      </c>
      <c r="E1010" s="231" t="s">
        <v>202</v>
      </c>
      <c r="F1010" s="231" t="s">
        <v>202</v>
      </c>
      <c r="G1010" s="231" t="s">
        <v>202</v>
      </c>
      <c r="H1010" s="231" t="s">
        <v>201</v>
      </c>
      <c r="I1010" s="231" t="s">
        <v>202</v>
      </c>
      <c r="J1010" s="231" t="s">
        <v>202</v>
      </c>
      <c r="K1010" s="231" t="s">
        <v>202</v>
      </c>
      <c r="L1010" s="231" t="s">
        <v>202</v>
      </c>
      <c r="M1010" s="231" t="s">
        <v>202</v>
      </c>
      <c r="N1010" s="231" t="s">
        <v>202</v>
      </c>
      <c r="O1010" s="231" t="s">
        <v>202</v>
      </c>
      <c r="P1010" s="231" t="s">
        <v>201</v>
      </c>
      <c r="Q1010" s="231" t="s">
        <v>202</v>
      </c>
      <c r="R1010" s="231" t="s">
        <v>201</v>
      </c>
      <c r="S1010" s="231" t="s">
        <v>201</v>
      </c>
      <c r="T1010" s="231" t="s">
        <v>201</v>
      </c>
      <c r="U1010" s="231" t="s">
        <v>201</v>
      </c>
      <c r="V1010" s="231" t="s">
        <v>201</v>
      </c>
      <c r="AQ1010" s="231">
        <v>20</v>
      </c>
    </row>
    <row r="1011" spans="1:43" x14ac:dyDescent="0.2">
      <c r="A1011" s="231">
        <v>216520</v>
      </c>
      <c r="B1011" s="231" t="s">
        <v>427</v>
      </c>
      <c r="C1011" s="231" t="s">
        <v>202</v>
      </c>
      <c r="D1011" s="231" t="s">
        <v>200</v>
      </c>
      <c r="E1011" s="231" t="s">
        <v>202</v>
      </c>
      <c r="F1011" s="231" t="s">
        <v>202</v>
      </c>
      <c r="G1011" s="231" t="s">
        <v>202</v>
      </c>
      <c r="H1011" s="231" t="s">
        <v>202</v>
      </c>
      <c r="I1011" s="231" t="s">
        <v>200</v>
      </c>
      <c r="J1011" s="231" t="s">
        <v>202</v>
      </c>
      <c r="K1011" s="231" t="s">
        <v>202</v>
      </c>
      <c r="L1011" s="231" t="s">
        <v>202</v>
      </c>
      <c r="M1011" s="231" t="s">
        <v>202</v>
      </c>
      <c r="N1011" s="231" t="s">
        <v>202</v>
      </c>
      <c r="O1011" s="231" t="s">
        <v>202</v>
      </c>
      <c r="P1011" s="231" t="s">
        <v>202</v>
      </c>
      <c r="Q1011" s="231" t="s">
        <v>202</v>
      </c>
      <c r="R1011" s="231" t="s">
        <v>201</v>
      </c>
      <c r="S1011" s="231" t="s">
        <v>201</v>
      </c>
      <c r="T1011" s="231" t="s">
        <v>201</v>
      </c>
      <c r="U1011" s="231" t="s">
        <v>201</v>
      </c>
      <c r="V1011" s="231" t="s">
        <v>201</v>
      </c>
      <c r="AQ1011" s="231">
        <v>20</v>
      </c>
    </row>
    <row r="1012" spans="1:43" x14ac:dyDescent="0.2">
      <c r="A1012" s="231">
        <v>216521</v>
      </c>
      <c r="B1012" s="231" t="s">
        <v>427</v>
      </c>
      <c r="C1012" s="231" t="s">
        <v>200</v>
      </c>
      <c r="D1012" s="231" t="s">
        <v>202</v>
      </c>
      <c r="E1012" s="231" t="s">
        <v>202</v>
      </c>
      <c r="F1012" s="231" t="s">
        <v>200</v>
      </c>
      <c r="G1012" s="231" t="s">
        <v>202</v>
      </c>
      <c r="H1012" s="231" t="s">
        <v>202</v>
      </c>
      <c r="I1012" s="231" t="s">
        <v>202</v>
      </c>
      <c r="J1012" s="231" t="s">
        <v>202</v>
      </c>
      <c r="K1012" s="231" t="s">
        <v>202</v>
      </c>
      <c r="L1012" s="231" t="s">
        <v>202</v>
      </c>
      <c r="M1012" s="231" t="s">
        <v>201</v>
      </c>
      <c r="N1012" s="231" t="s">
        <v>201</v>
      </c>
      <c r="O1012" s="231" t="s">
        <v>201</v>
      </c>
      <c r="P1012" s="231" t="s">
        <v>201</v>
      </c>
      <c r="Q1012" s="231" t="s">
        <v>201</v>
      </c>
      <c r="R1012" s="231" t="s">
        <v>201</v>
      </c>
      <c r="S1012" s="231" t="s">
        <v>201</v>
      </c>
      <c r="T1012" s="231" t="s">
        <v>201</v>
      </c>
      <c r="U1012" s="231" t="s">
        <v>201</v>
      </c>
      <c r="V1012" s="231" t="s">
        <v>201</v>
      </c>
      <c r="AQ1012" s="231">
        <v>20</v>
      </c>
    </row>
    <row r="1013" spans="1:43" x14ac:dyDescent="0.2">
      <c r="A1013" s="231">
        <v>216525</v>
      </c>
      <c r="B1013" s="231" t="s">
        <v>427</v>
      </c>
      <c r="C1013" s="231" t="s">
        <v>202</v>
      </c>
      <c r="D1013" s="231" t="s">
        <v>202</v>
      </c>
      <c r="E1013" s="231" t="s">
        <v>202</v>
      </c>
      <c r="F1013" s="231" t="s">
        <v>202</v>
      </c>
      <c r="G1013" s="231" t="s">
        <v>202</v>
      </c>
      <c r="H1013" s="231" t="s">
        <v>202</v>
      </c>
      <c r="I1013" s="231" t="s">
        <v>202</v>
      </c>
      <c r="J1013" s="231" t="s">
        <v>202</v>
      </c>
      <c r="K1013" s="231" t="s">
        <v>202</v>
      </c>
      <c r="L1013" s="231" t="s">
        <v>200</v>
      </c>
      <c r="M1013" s="231" t="s">
        <v>202</v>
      </c>
      <c r="N1013" s="231" t="s">
        <v>202</v>
      </c>
      <c r="O1013" s="231" t="s">
        <v>202</v>
      </c>
      <c r="P1013" s="231" t="s">
        <v>202</v>
      </c>
      <c r="Q1013" s="231" t="s">
        <v>202</v>
      </c>
      <c r="R1013" s="231" t="s">
        <v>201</v>
      </c>
      <c r="S1013" s="231" t="s">
        <v>201</v>
      </c>
      <c r="T1013" s="231" t="s">
        <v>201</v>
      </c>
      <c r="U1013" s="231" t="s">
        <v>201</v>
      </c>
      <c r="V1013" s="231" t="s">
        <v>201</v>
      </c>
      <c r="AQ1013" s="231">
        <v>20</v>
      </c>
    </row>
    <row r="1014" spans="1:43" x14ac:dyDescent="0.2">
      <c r="A1014" s="231">
        <v>216527</v>
      </c>
      <c r="B1014" s="231" t="s">
        <v>427</v>
      </c>
      <c r="C1014" s="231" t="s">
        <v>200</v>
      </c>
      <c r="D1014" s="231" t="s">
        <v>202</v>
      </c>
      <c r="E1014" s="231" t="s">
        <v>202</v>
      </c>
      <c r="F1014" s="231" t="s">
        <v>202</v>
      </c>
      <c r="G1014" s="231" t="s">
        <v>202</v>
      </c>
      <c r="H1014" s="231" t="s">
        <v>202</v>
      </c>
      <c r="I1014" s="231" t="s">
        <v>202</v>
      </c>
      <c r="J1014" s="231" t="s">
        <v>202</v>
      </c>
      <c r="K1014" s="231" t="s">
        <v>202</v>
      </c>
      <c r="L1014" s="231" t="s">
        <v>202</v>
      </c>
      <c r="M1014" s="231" t="s">
        <v>202</v>
      </c>
      <c r="N1014" s="231" t="s">
        <v>201</v>
      </c>
      <c r="O1014" s="231" t="s">
        <v>201</v>
      </c>
      <c r="P1014" s="231" t="s">
        <v>202</v>
      </c>
      <c r="Q1014" s="231" t="s">
        <v>202</v>
      </c>
      <c r="R1014" s="231" t="s">
        <v>201</v>
      </c>
      <c r="S1014" s="231" t="s">
        <v>201</v>
      </c>
      <c r="T1014" s="231" t="s">
        <v>201</v>
      </c>
      <c r="U1014" s="231" t="s">
        <v>201</v>
      </c>
      <c r="V1014" s="231" t="s">
        <v>201</v>
      </c>
      <c r="AQ1014" s="231">
        <v>20</v>
      </c>
    </row>
    <row r="1015" spans="1:43" x14ac:dyDescent="0.2">
      <c r="A1015" s="231">
        <v>216528</v>
      </c>
      <c r="B1015" s="231" t="s">
        <v>427</v>
      </c>
      <c r="C1015" s="231" t="s">
        <v>202</v>
      </c>
      <c r="D1015" s="231" t="s">
        <v>202</v>
      </c>
      <c r="E1015" s="231" t="s">
        <v>202</v>
      </c>
      <c r="F1015" s="231" t="s">
        <v>202</v>
      </c>
      <c r="G1015" s="231" t="s">
        <v>202</v>
      </c>
      <c r="H1015" s="231" t="s">
        <v>202</v>
      </c>
      <c r="I1015" s="231" t="s">
        <v>202</v>
      </c>
      <c r="J1015" s="231" t="s">
        <v>202</v>
      </c>
      <c r="K1015" s="231" t="s">
        <v>202</v>
      </c>
      <c r="L1015" s="231" t="s">
        <v>202</v>
      </c>
      <c r="M1015" s="231" t="s">
        <v>202</v>
      </c>
      <c r="N1015" s="231" t="s">
        <v>202</v>
      </c>
      <c r="O1015" s="231" t="s">
        <v>202</v>
      </c>
      <c r="P1015" s="231" t="s">
        <v>202</v>
      </c>
      <c r="Q1015" s="231" t="s">
        <v>202</v>
      </c>
      <c r="R1015" s="231" t="s">
        <v>201</v>
      </c>
      <c r="S1015" s="231" t="s">
        <v>201</v>
      </c>
      <c r="T1015" s="231" t="s">
        <v>201</v>
      </c>
      <c r="U1015" s="231" t="s">
        <v>201</v>
      </c>
      <c r="V1015" s="231" t="s">
        <v>201</v>
      </c>
      <c r="AQ1015" s="231">
        <v>20</v>
      </c>
    </row>
    <row r="1016" spans="1:43" x14ac:dyDescent="0.2">
      <c r="A1016" s="231">
        <v>216531</v>
      </c>
      <c r="B1016" s="231" t="s">
        <v>427</v>
      </c>
      <c r="C1016" s="231" t="s">
        <v>200</v>
      </c>
      <c r="D1016" s="231" t="s">
        <v>202</v>
      </c>
      <c r="E1016" s="231" t="s">
        <v>202</v>
      </c>
      <c r="F1016" s="231" t="s">
        <v>200</v>
      </c>
      <c r="G1016" s="231" t="s">
        <v>200</v>
      </c>
      <c r="H1016" s="231" t="s">
        <v>202</v>
      </c>
      <c r="I1016" s="231" t="s">
        <v>202</v>
      </c>
      <c r="J1016" s="231" t="s">
        <v>202</v>
      </c>
      <c r="K1016" s="231" t="s">
        <v>202</v>
      </c>
      <c r="L1016" s="231" t="s">
        <v>200</v>
      </c>
      <c r="M1016" s="231" t="s">
        <v>202</v>
      </c>
      <c r="N1016" s="231" t="s">
        <v>202</v>
      </c>
      <c r="O1016" s="231" t="s">
        <v>202</v>
      </c>
      <c r="P1016" s="231" t="s">
        <v>202</v>
      </c>
      <c r="Q1016" s="231" t="s">
        <v>202</v>
      </c>
      <c r="R1016" s="231" t="s">
        <v>201</v>
      </c>
      <c r="S1016" s="231" t="s">
        <v>201</v>
      </c>
      <c r="T1016" s="231" t="s">
        <v>201</v>
      </c>
      <c r="U1016" s="231" t="s">
        <v>201</v>
      </c>
      <c r="V1016" s="231" t="s">
        <v>201</v>
      </c>
      <c r="AQ1016" s="231">
        <v>20</v>
      </c>
    </row>
    <row r="1017" spans="1:43" x14ac:dyDescent="0.2">
      <c r="A1017" s="231">
        <v>216532</v>
      </c>
      <c r="B1017" s="231" t="s">
        <v>427</v>
      </c>
      <c r="C1017" s="231" t="s">
        <v>200</v>
      </c>
      <c r="D1017" s="231" t="s">
        <v>202</v>
      </c>
      <c r="E1017" s="231" t="s">
        <v>202</v>
      </c>
      <c r="F1017" s="231" t="s">
        <v>202</v>
      </c>
      <c r="G1017" s="231" t="s">
        <v>202</v>
      </c>
      <c r="H1017" s="231" t="s">
        <v>202</v>
      </c>
      <c r="I1017" s="231" t="s">
        <v>202</v>
      </c>
      <c r="J1017" s="231" t="s">
        <v>202</v>
      </c>
      <c r="K1017" s="231" t="s">
        <v>202</v>
      </c>
      <c r="L1017" s="231" t="s">
        <v>202</v>
      </c>
      <c r="M1017" s="231" t="s">
        <v>202</v>
      </c>
      <c r="N1017" s="231" t="s">
        <v>202</v>
      </c>
      <c r="O1017" s="231" t="s">
        <v>202</v>
      </c>
      <c r="P1017" s="231" t="s">
        <v>202</v>
      </c>
      <c r="Q1017" s="231" t="s">
        <v>202</v>
      </c>
      <c r="R1017" s="231" t="s">
        <v>201</v>
      </c>
      <c r="S1017" s="231" t="s">
        <v>201</v>
      </c>
      <c r="T1017" s="231" t="s">
        <v>201</v>
      </c>
      <c r="U1017" s="231" t="s">
        <v>201</v>
      </c>
      <c r="V1017" s="231" t="s">
        <v>201</v>
      </c>
      <c r="AQ1017" s="231">
        <v>20</v>
      </c>
    </row>
    <row r="1018" spans="1:43" x14ac:dyDescent="0.2">
      <c r="A1018" s="231">
        <v>216546</v>
      </c>
      <c r="B1018" s="231" t="s">
        <v>427</v>
      </c>
      <c r="C1018" s="231" t="s">
        <v>202</v>
      </c>
      <c r="D1018" s="231" t="s">
        <v>202</v>
      </c>
      <c r="E1018" s="231" t="s">
        <v>202</v>
      </c>
      <c r="F1018" s="231" t="s">
        <v>200</v>
      </c>
      <c r="G1018" s="231" t="s">
        <v>202</v>
      </c>
      <c r="H1018" s="231" t="s">
        <v>202</v>
      </c>
      <c r="I1018" s="231" t="s">
        <v>202</v>
      </c>
      <c r="J1018" s="231" t="s">
        <v>202</v>
      </c>
      <c r="K1018" s="231" t="s">
        <v>202</v>
      </c>
      <c r="L1018" s="231" t="s">
        <v>200</v>
      </c>
      <c r="M1018" s="231" t="s">
        <v>202</v>
      </c>
      <c r="N1018" s="231" t="s">
        <v>202</v>
      </c>
      <c r="O1018" s="231" t="s">
        <v>202</v>
      </c>
      <c r="P1018" s="231" t="s">
        <v>202</v>
      </c>
      <c r="Q1018" s="231" t="s">
        <v>202</v>
      </c>
      <c r="R1018" s="231" t="s">
        <v>201</v>
      </c>
      <c r="S1018" s="231" t="s">
        <v>201</v>
      </c>
      <c r="T1018" s="231" t="s">
        <v>201</v>
      </c>
      <c r="U1018" s="231" t="s">
        <v>201</v>
      </c>
      <c r="V1018" s="231" t="s">
        <v>201</v>
      </c>
      <c r="AQ1018" s="231">
        <v>20</v>
      </c>
    </row>
    <row r="1019" spans="1:43" x14ac:dyDescent="0.2">
      <c r="A1019" s="231">
        <v>216549</v>
      </c>
      <c r="B1019" s="231" t="s">
        <v>427</v>
      </c>
      <c r="C1019" s="231" t="s">
        <v>202</v>
      </c>
      <c r="D1019" s="231" t="s">
        <v>202</v>
      </c>
      <c r="E1019" s="231" t="s">
        <v>202</v>
      </c>
      <c r="F1019" s="231" t="s">
        <v>202</v>
      </c>
      <c r="G1019" s="231" t="s">
        <v>202</v>
      </c>
      <c r="H1019" s="231" t="s">
        <v>202</v>
      </c>
      <c r="I1019" s="231" t="s">
        <v>202</v>
      </c>
      <c r="J1019" s="231" t="s">
        <v>202</v>
      </c>
      <c r="K1019" s="231" t="s">
        <v>202</v>
      </c>
      <c r="L1019" s="231" t="s">
        <v>202</v>
      </c>
      <c r="M1019" s="231" t="s">
        <v>202</v>
      </c>
      <c r="N1019" s="231" t="s">
        <v>202</v>
      </c>
      <c r="O1019" s="231" t="s">
        <v>202</v>
      </c>
      <c r="P1019" s="231" t="s">
        <v>202</v>
      </c>
      <c r="Q1019" s="231" t="s">
        <v>202</v>
      </c>
      <c r="R1019" s="231" t="s">
        <v>201</v>
      </c>
      <c r="S1019" s="231" t="s">
        <v>201</v>
      </c>
      <c r="T1019" s="231" t="s">
        <v>201</v>
      </c>
      <c r="U1019" s="231" t="s">
        <v>201</v>
      </c>
      <c r="V1019" s="231" t="s">
        <v>201</v>
      </c>
      <c r="AQ1019" s="231">
        <v>20</v>
      </c>
    </row>
    <row r="1020" spans="1:43" x14ac:dyDescent="0.2">
      <c r="A1020" s="231">
        <v>216557</v>
      </c>
      <c r="B1020" s="231" t="s">
        <v>427</v>
      </c>
      <c r="C1020" s="231" t="s">
        <v>202</v>
      </c>
      <c r="D1020" s="231" t="s">
        <v>202</v>
      </c>
      <c r="E1020" s="231" t="s">
        <v>202</v>
      </c>
      <c r="F1020" s="231" t="s">
        <v>202</v>
      </c>
      <c r="G1020" s="231" t="s">
        <v>202</v>
      </c>
      <c r="H1020" s="231" t="s">
        <v>202</v>
      </c>
      <c r="I1020" s="231" t="s">
        <v>202</v>
      </c>
      <c r="J1020" s="231" t="s">
        <v>202</v>
      </c>
      <c r="K1020" s="231" t="s">
        <v>202</v>
      </c>
      <c r="L1020" s="231" t="s">
        <v>202</v>
      </c>
      <c r="M1020" s="231" t="s">
        <v>202</v>
      </c>
      <c r="N1020" s="231" t="s">
        <v>202</v>
      </c>
      <c r="O1020" s="231" t="s">
        <v>202</v>
      </c>
      <c r="P1020" s="231" t="s">
        <v>202</v>
      </c>
      <c r="Q1020" s="231" t="s">
        <v>202</v>
      </c>
      <c r="R1020" s="231" t="s">
        <v>201</v>
      </c>
      <c r="S1020" s="231" t="s">
        <v>201</v>
      </c>
      <c r="T1020" s="231" t="s">
        <v>201</v>
      </c>
      <c r="U1020" s="231" t="s">
        <v>201</v>
      </c>
      <c r="V1020" s="231" t="s">
        <v>201</v>
      </c>
      <c r="AQ1020" s="231">
        <v>20</v>
      </c>
    </row>
    <row r="1021" spans="1:43" x14ac:dyDescent="0.2">
      <c r="A1021" s="231">
        <v>216560</v>
      </c>
      <c r="B1021" s="231" t="s">
        <v>427</v>
      </c>
      <c r="C1021" s="231" t="s">
        <v>200</v>
      </c>
      <c r="D1021" s="231" t="s">
        <v>202</v>
      </c>
      <c r="E1021" s="231" t="s">
        <v>202</v>
      </c>
      <c r="F1021" s="231" t="s">
        <v>200</v>
      </c>
      <c r="G1021" s="231" t="s">
        <v>202</v>
      </c>
      <c r="H1021" s="231" t="s">
        <v>202</v>
      </c>
      <c r="I1021" s="231" t="s">
        <v>200</v>
      </c>
      <c r="J1021" s="231" t="s">
        <v>202</v>
      </c>
      <c r="K1021" s="231" t="s">
        <v>202</v>
      </c>
      <c r="L1021" s="231" t="s">
        <v>202</v>
      </c>
      <c r="M1021" s="231" t="s">
        <v>202</v>
      </c>
      <c r="N1021" s="231" t="s">
        <v>202</v>
      </c>
      <c r="O1021" s="231" t="s">
        <v>202</v>
      </c>
      <c r="P1021" s="231" t="s">
        <v>202</v>
      </c>
      <c r="Q1021" s="231" t="s">
        <v>202</v>
      </c>
      <c r="R1021" s="231" t="s">
        <v>201</v>
      </c>
      <c r="S1021" s="231" t="s">
        <v>201</v>
      </c>
      <c r="T1021" s="231" t="s">
        <v>201</v>
      </c>
      <c r="U1021" s="231" t="s">
        <v>201</v>
      </c>
      <c r="V1021" s="231" t="s">
        <v>201</v>
      </c>
      <c r="AQ1021" s="231">
        <v>20</v>
      </c>
    </row>
    <row r="1022" spans="1:43" x14ac:dyDescent="0.2">
      <c r="A1022" s="231">
        <v>216561</v>
      </c>
      <c r="B1022" s="231" t="s">
        <v>427</v>
      </c>
      <c r="C1022" s="231" t="s">
        <v>200</v>
      </c>
      <c r="D1022" s="231" t="s">
        <v>202</v>
      </c>
      <c r="E1022" s="231" t="s">
        <v>202</v>
      </c>
      <c r="F1022" s="231" t="s">
        <v>200</v>
      </c>
      <c r="G1022" s="231" t="s">
        <v>202</v>
      </c>
      <c r="H1022" s="231" t="s">
        <v>202</v>
      </c>
      <c r="I1022" s="231" t="s">
        <v>202</v>
      </c>
      <c r="J1022" s="231" t="s">
        <v>202</v>
      </c>
      <c r="K1022" s="231" t="s">
        <v>202</v>
      </c>
      <c r="L1022" s="231" t="s">
        <v>202</v>
      </c>
      <c r="M1022" s="231" t="s">
        <v>202</v>
      </c>
      <c r="N1022" s="231" t="s">
        <v>202</v>
      </c>
      <c r="O1022" s="231" t="s">
        <v>202</v>
      </c>
      <c r="P1022" s="231" t="s">
        <v>202</v>
      </c>
      <c r="Q1022" s="231" t="s">
        <v>202</v>
      </c>
      <c r="R1022" s="231" t="s">
        <v>201</v>
      </c>
      <c r="S1022" s="231" t="s">
        <v>201</v>
      </c>
      <c r="T1022" s="231" t="s">
        <v>201</v>
      </c>
      <c r="U1022" s="231" t="s">
        <v>201</v>
      </c>
      <c r="V1022" s="231" t="s">
        <v>201</v>
      </c>
      <c r="AQ1022" s="231">
        <v>20</v>
      </c>
    </row>
    <row r="1023" spans="1:43" x14ac:dyDescent="0.2">
      <c r="A1023" s="231">
        <v>216566</v>
      </c>
      <c r="B1023" s="231" t="s">
        <v>427</v>
      </c>
      <c r="C1023" s="231" t="s">
        <v>202</v>
      </c>
      <c r="D1023" s="231" t="s">
        <v>202</v>
      </c>
      <c r="E1023" s="231" t="s">
        <v>202</v>
      </c>
      <c r="F1023" s="231" t="s">
        <v>202</v>
      </c>
      <c r="G1023" s="231" t="s">
        <v>202</v>
      </c>
      <c r="H1023" s="231" t="s">
        <v>202</v>
      </c>
      <c r="I1023" s="231" t="s">
        <v>202</v>
      </c>
      <c r="J1023" s="231" t="s">
        <v>202</v>
      </c>
      <c r="K1023" s="231" t="s">
        <v>202</v>
      </c>
      <c r="L1023" s="231" t="s">
        <v>202</v>
      </c>
      <c r="M1023" s="231" t="s">
        <v>202</v>
      </c>
      <c r="N1023" s="231" t="s">
        <v>202</v>
      </c>
      <c r="O1023" s="231" t="s">
        <v>202</v>
      </c>
      <c r="P1023" s="231" t="s">
        <v>202</v>
      </c>
      <c r="Q1023" s="231" t="s">
        <v>202</v>
      </c>
      <c r="R1023" s="231" t="s">
        <v>201</v>
      </c>
      <c r="S1023" s="231" t="s">
        <v>201</v>
      </c>
      <c r="T1023" s="231" t="s">
        <v>201</v>
      </c>
      <c r="U1023" s="231" t="s">
        <v>201</v>
      </c>
      <c r="V1023" s="231" t="s">
        <v>201</v>
      </c>
      <c r="AQ1023" s="231">
        <v>20</v>
      </c>
    </row>
    <row r="1024" spans="1:43" x14ac:dyDescent="0.2">
      <c r="A1024" s="231">
        <v>216574</v>
      </c>
      <c r="B1024" s="231" t="s">
        <v>427</v>
      </c>
      <c r="C1024" s="231" t="s">
        <v>202</v>
      </c>
      <c r="D1024" s="231" t="s">
        <v>202</v>
      </c>
      <c r="E1024" s="231" t="s">
        <v>200</v>
      </c>
      <c r="F1024" s="231" t="s">
        <v>202</v>
      </c>
      <c r="G1024" s="231" t="s">
        <v>202</v>
      </c>
      <c r="H1024" s="231" t="s">
        <v>202</v>
      </c>
      <c r="I1024" s="231" t="s">
        <v>202</v>
      </c>
      <c r="J1024" s="231" t="s">
        <v>200</v>
      </c>
      <c r="K1024" s="231" t="s">
        <v>202</v>
      </c>
      <c r="L1024" s="231" t="s">
        <v>202</v>
      </c>
      <c r="M1024" s="231" t="s">
        <v>202</v>
      </c>
      <c r="N1024" s="231" t="s">
        <v>202</v>
      </c>
      <c r="O1024" s="231" t="s">
        <v>202</v>
      </c>
      <c r="P1024" s="231" t="s">
        <v>202</v>
      </c>
      <c r="Q1024" s="231" t="s">
        <v>202</v>
      </c>
      <c r="R1024" s="231" t="s">
        <v>201</v>
      </c>
      <c r="S1024" s="231" t="s">
        <v>201</v>
      </c>
      <c r="T1024" s="231" t="s">
        <v>201</v>
      </c>
      <c r="U1024" s="231" t="s">
        <v>201</v>
      </c>
      <c r="V1024" s="231" t="s">
        <v>201</v>
      </c>
      <c r="AQ1024" s="231">
        <v>20</v>
      </c>
    </row>
    <row r="1025" spans="1:43" x14ac:dyDescent="0.2">
      <c r="A1025" s="231">
        <v>216580</v>
      </c>
      <c r="B1025" s="231" t="s">
        <v>427</v>
      </c>
      <c r="C1025" s="231" t="s">
        <v>202</v>
      </c>
      <c r="D1025" s="231" t="s">
        <v>202</v>
      </c>
      <c r="E1025" s="231" t="s">
        <v>202</v>
      </c>
      <c r="F1025" s="231" t="s">
        <v>202</v>
      </c>
      <c r="G1025" s="231" t="s">
        <v>202</v>
      </c>
      <c r="H1025" s="231" t="s">
        <v>202</v>
      </c>
      <c r="I1025" s="231" t="s">
        <v>202</v>
      </c>
      <c r="J1025" s="231" t="s">
        <v>202</v>
      </c>
      <c r="K1025" s="231" t="s">
        <v>202</v>
      </c>
      <c r="L1025" s="231" t="s">
        <v>202</v>
      </c>
      <c r="M1025" s="231" t="s">
        <v>202</v>
      </c>
      <c r="N1025" s="231" t="s">
        <v>202</v>
      </c>
      <c r="O1025" s="231" t="s">
        <v>202</v>
      </c>
      <c r="P1025" s="231" t="s">
        <v>202</v>
      </c>
      <c r="Q1025" s="231" t="s">
        <v>202</v>
      </c>
      <c r="R1025" s="231" t="s">
        <v>201</v>
      </c>
      <c r="S1025" s="231" t="s">
        <v>201</v>
      </c>
      <c r="T1025" s="231" t="s">
        <v>201</v>
      </c>
      <c r="U1025" s="231" t="s">
        <v>201</v>
      </c>
      <c r="V1025" s="231" t="s">
        <v>201</v>
      </c>
      <c r="AQ1025" s="231">
        <v>20</v>
      </c>
    </row>
    <row r="1026" spans="1:43" x14ac:dyDescent="0.2">
      <c r="A1026" s="231">
        <v>216581</v>
      </c>
      <c r="B1026" s="231" t="s">
        <v>427</v>
      </c>
      <c r="C1026" s="231" t="s">
        <v>202</v>
      </c>
      <c r="D1026" s="231" t="s">
        <v>202</v>
      </c>
      <c r="E1026" s="231" t="s">
        <v>202</v>
      </c>
      <c r="F1026" s="231" t="s">
        <v>202</v>
      </c>
      <c r="G1026" s="231" t="s">
        <v>202</v>
      </c>
      <c r="H1026" s="231" t="s">
        <v>202</v>
      </c>
      <c r="I1026" s="231" t="s">
        <v>202</v>
      </c>
      <c r="J1026" s="231" t="s">
        <v>202</v>
      </c>
      <c r="K1026" s="231" t="s">
        <v>202</v>
      </c>
      <c r="L1026" s="231" t="s">
        <v>202</v>
      </c>
      <c r="M1026" s="231" t="s">
        <v>202</v>
      </c>
      <c r="N1026" s="231" t="s">
        <v>202</v>
      </c>
      <c r="O1026" s="231" t="s">
        <v>202</v>
      </c>
      <c r="P1026" s="231" t="s">
        <v>202</v>
      </c>
      <c r="Q1026" s="231" t="s">
        <v>202</v>
      </c>
      <c r="R1026" s="231" t="s">
        <v>201</v>
      </c>
      <c r="S1026" s="231" t="s">
        <v>201</v>
      </c>
      <c r="T1026" s="231" t="s">
        <v>201</v>
      </c>
      <c r="U1026" s="231" t="s">
        <v>201</v>
      </c>
      <c r="V1026" s="231" t="s">
        <v>201</v>
      </c>
      <c r="AQ1026" s="231">
        <v>20</v>
      </c>
    </row>
    <row r="1027" spans="1:43" x14ac:dyDescent="0.2">
      <c r="A1027" s="231">
        <v>216585</v>
      </c>
      <c r="B1027" s="231" t="s">
        <v>427</v>
      </c>
      <c r="C1027" s="231" t="s">
        <v>202</v>
      </c>
      <c r="D1027" s="231" t="s">
        <v>202</v>
      </c>
      <c r="E1027" s="231" t="s">
        <v>202</v>
      </c>
      <c r="F1027" s="231" t="s">
        <v>202</v>
      </c>
      <c r="G1027" s="231" t="s">
        <v>202</v>
      </c>
      <c r="H1027" s="231" t="s">
        <v>202</v>
      </c>
      <c r="I1027" s="231" t="s">
        <v>202</v>
      </c>
      <c r="J1027" s="231" t="s">
        <v>202</v>
      </c>
      <c r="K1027" s="231" t="s">
        <v>202</v>
      </c>
      <c r="L1027" s="231" t="s">
        <v>201</v>
      </c>
      <c r="M1027" s="231" t="s">
        <v>202</v>
      </c>
      <c r="N1027" s="231" t="s">
        <v>201</v>
      </c>
      <c r="O1027" s="231" t="s">
        <v>202</v>
      </c>
      <c r="P1027" s="231" t="s">
        <v>202</v>
      </c>
      <c r="Q1027" s="231" t="s">
        <v>201</v>
      </c>
      <c r="R1027" s="231" t="s">
        <v>201</v>
      </c>
      <c r="S1027" s="231" t="s">
        <v>201</v>
      </c>
      <c r="T1027" s="231" t="s">
        <v>201</v>
      </c>
      <c r="U1027" s="231" t="s">
        <v>201</v>
      </c>
      <c r="V1027" s="231" t="s">
        <v>201</v>
      </c>
      <c r="AQ1027" s="231">
        <v>20</v>
      </c>
    </row>
    <row r="1028" spans="1:43" x14ac:dyDescent="0.2">
      <c r="A1028" s="231">
        <v>216592</v>
      </c>
      <c r="B1028" s="231" t="s">
        <v>427</v>
      </c>
      <c r="C1028" s="231" t="s">
        <v>202</v>
      </c>
      <c r="D1028" s="231" t="s">
        <v>202</v>
      </c>
      <c r="E1028" s="231" t="s">
        <v>200</v>
      </c>
      <c r="F1028" s="231" t="s">
        <v>200</v>
      </c>
      <c r="G1028" s="231" t="s">
        <v>202</v>
      </c>
      <c r="H1028" s="231" t="s">
        <v>202</v>
      </c>
      <c r="I1028" s="231" t="s">
        <v>202</v>
      </c>
      <c r="J1028" s="231" t="s">
        <v>202</v>
      </c>
      <c r="K1028" s="231" t="s">
        <v>202</v>
      </c>
      <c r="L1028" s="231" t="s">
        <v>202</v>
      </c>
      <c r="M1028" s="231" t="s">
        <v>202</v>
      </c>
      <c r="N1028" s="231" t="s">
        <v>202</v>
      </c>
      <c r="O1028" s="231" t="s">
        <v>202</v>
      </c>
      <c r="P1028" s="231" t="s">
        <v>202</v>
      </c>
      <c r="Q1028" s="231" t="s">
        <v>202</v>
      </c>
      <c r="R1028" s="231" t="s">
        <v>201</v>
      </c>
      <c r="S1028" s="231" t="s">
        <v>201</v>
      </c>
      <c r="T1028" s="231" t="s">
        <v>201</v>
      </c>
      <c r="U1028" s="231" t="s">
        <v>201</v>
      </c>
      <c r="V1028" s="231" t="s">
        <v>201</v>
      </c>
      <c r="AQ1028" s="231">
        <v>20</v>
      </c>
    </row>
  </sheetData>
  <sheetProtection algorithmName="SHA-512" hashValue="S1BPQWYCE5XQtfhKXJBeYlxbD9EWEuFLymvhAqJ6sW56H0IWVB2h3WNLX+QU6FKLDffsV8pWoB0EitRRaYbmMA==" saltValue="yn0giS6OlvrHYVRhPIAGlw==" spinCount="100000" sheet="1" selectLockedCells="1" selectUnlockedCells="1"/>
  <autoFilter ref="A1:BA4835" xr:uid="{00000000-0001-0000-0600-000000000000}">
    <sortState xmlns:xlrd2="http://schemas.microsoft.com/office/spreadsheetml/2017/richdata2" ref="A2:BA4835">
      <sortCondition descending="1" ref="B1:B4835"/>
    </sortState>
  </autoFilter>
  <conditionalFormatting sqref="A4846:A1048576 A1:A1539 A4303:A4304 A4309:A4628">
    <cfRule type="duplicateValues" dxfId="9" priority="10"/>
  </conditionalFormatting>
  <conditionalFormatting sqref="A1540:A1555 A1557:A1666 A1668:A2553">
    <cfRule type="duplicateValues" dxfId="8" priority="9"/>
  </conditionalFormatting>
  <conditionalFormatting sqref="A2554:A3364">
    <cfRule type="duplicateValues" dxfId="7" priority="8"/>
  </conditionalFormatting>
  <conditionalFormatting sqref="A4305:A4308">
    <cfRule type="duplicateValues" dxfId="6" priority="6"/>
  </conditionalFormatting>
  <conditionalFormatting sqref="A1557:A1666 A1:A1555 A1668:A1048576">
    <cfRule type="duplicateValues" dxfId="5" priority="5"/>
  </conditionalFormatting>
  <conditionalFormatting sqref="A3365:A4302">
    <cfRule type="duplicateValues" dxfId="4" priority="46"/>
  </conditionalFormatting>
  <conditionalFormatting sqref="A1556">
    <cfRule type="duplicateValues" dxfId="3" priority="3"/>
  </conditionalFormatting>
  <conditionalFormatting sqref="A1556">
    <cfRule type="duplicateValues" dxfId="2" priority="4"/>
  </conditionalFormatting>
  <conditionalFormatting sqref="A1667">
    <cfRule type="duplicateValues" dxfId="1" priority="2"/>
  </conditionalFormatting>
  <conditionalFormatting sqref="A1667">
    <cfRule type="duplicateValues" dxfId="0" priority="1"/>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ورقة1"/>
  <dimension ref="A1:C9"/>
  <sheetViews>
    <sheetView showRowColHeaders="0" rightToLeft="1" workbookViewId="0">
      <selection activeCell="E22" sqref="E22"/>
    </sheetView>
  </sheetViews>
  <sheetFormatPr defaultRowHeight="14.25" x14ac:dyDescent="0.2"/>
  <sheetData>
    <row r="1" spans="1:3" x14ac:dyDescent="0.2">
      <c r="A1" s="46" t="s">
        <v>188</v>
      </c>
      <c r="B1" s="46" t="s">
        <v>189</v>
      </c>
      <c r="C1" s="1"/>
    </row>
    <row r="2" spans="1:3" x14ac:dyDescent="0.2">
      <c r="A2" s="46">
        <v>700980</v>
      </c>
      <c r="B2" s="46" t="s">
        <v>181</v>
      </c>
      <c r="C2" s="1"/>
    </row>
    <row r="3" spans="1:3" x14ac:dyDescent="0.2">
      <c r="A3" s="46">
        <v>700653</v>
      </c>
      <c r="B3" s="46" t="s">
        <v>190</v>
      </c>
      <c r="C3" s="1"/>
    </row>
    <row r="4" spans="1:3" x14ac:dyDescent="0.2">
      <c r="A4" s="46">
        <v>700124</v>
      </c>
      <c r="B4" s="46" t="s">
        <v>191</v>
      </c>
      <c r="C4" s="1"/>
    </row>
    <row r="5" spans="1:3" x14ac:dyDescent="0.2">
      <c r="A5" s="46">
        <v>700934</v>
      </c>
      <c r="B5" s="46" t="s">
        <v>192</v>
      </c>
      <c r="C5" s="1"/>
    </row>
    <row r="6" spans="1:3" x14ac:dyDescent="0.2">
      <c r="A6" s="1"/>
      <c r="B6" s="1"/>
      <c r="C6" s="1"/>
    </row>
    <row r="7" spans="1:3" x14ac:dyDescent="0.2">
      <c r="A7" s="1"/>
      <c r="B7" s="1"/>
      <c r="C7" s="1"/>
    </row>
    <row r="8" spans="1:3" x14ac:dyDescent="0.2">
      <c r="A8" s="1"/>
      <c r="B8" s="1"/>
      <c r="C8" s="1"/>
    </row>
    <row r="9" spans="1:3" x14ac:dyDescent="0.2">
      <c r="A9" s="1"/>
      <c r="B9" s="1"/>
      <c r="C9" s="1"/>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النطاقات المسماة</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الإعلام 21-22-ف2</vt:lpstr>
      <vt:lpstr>ورقة2</vt:lpstr>
      <vt:lpstr>ورقة4</vt:lpstr>
      <vt:lpstr>ورقة1</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DELL</cp:lastModifiedBy>
  <cp:revision/>
  <cp:lastPrinted>2022-07-03T06:32:32Z</cp:lastPrinted>
  <dcterms:created xsi:type="dcterms:W3CDTF">2015-06-05T18:17:20Z</dcterms:created>
  <dcterms:modified xsi:type="dcterms:W3CDTF">2022-07-26T09:26:54Z</dcterms:modified>
</cp:coreProperties>
</file>